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tateoforegon-my.sharepoint.com/personal/emil_hnidey_deq_oregon_gov/Documents/Desktop/CAO/"/>
    </mc:Choice>
  </mc:AlternateContent>
  <xr:revisionPtr revIDLastSave="6" documentId="8_{B9055E23-4EDD-4382-BC25-DCE17A0D8001}" xr6:coauthVersionLast="47" xr6:coauthVersionMax="47" xr10:uidLastSave="{FFA90190-FFC8-470C-AF3D-3BF6D4F236EA}"/>
  <bookViews>
    <workbookView xWindow="-120" yWindow="-120" windowWidth="29040" windowHeight="15720" tabRatio="721" xr2:uid="{42883A24-24DE-4E9D-9F13-4855381651CA}"/>
  </bookViews>
  <sheets>
    <sheet name="1. Information" sheetId="13" r:id="rId1"/>
    <sheet name="2. Proposed TRVs" sheetId="1" r:id="rId2"/>
    <sheet name="3. Adjustment Factors" sheetId="2" r:id="rId3"/>
    <sheet name="4. Proposed RBCs" sheetId="5" r:id="rId4"/>
    <sheet name="5. Rule Table" sheetId="9" r:id="rId5"/>
    <sheet name="2018 RBCs" sheetId="7" state="hidden" r:id="rId6"/>
    <sheet name="2018 ELAFs" sheetId="4" state="hidden" r:id="rId7"/>
    <sheet name="Equations" sheetId="6" r:id="rId8"/>
    <sheet name="Comparison" sheetId="8" state="hidden" r:id="rId9"/>
    <sheet name="MPAF Table From Mike" sheetId="3" state="hidden" r:id="rId10"/>
    <sheet name="TRV 2018" sheetId="10" state="hidden" r:id="rId11"/>
    <sheet name="TRV 2025" sheetId="12" state="hidden" r:id="rId12"/>
    <sheet name="AF_2018" sheetId="11" state="hidden" r:id="rId13"/>
  </sheets>
  <externalReferences>
    <externalReference r:id="rId14"/>
  </externalReferences>
  <definedNames>
    <definedName name="_xlnm._FilterDatabase" localSheetId="1" hidden="1">'2. Proposed TRVs'!$A$2:$AF$379</definedName>
    <definedName name="_xlnm._FilterDatabase" localSheetId="2" hidden="1">'3. Adjustment Factors'!$A$3:$Q$380</definedName>
    <definedName name="_xlnm._FilterDatabase" localSheetId="3" hidden="1">'4. Proposed RBCs'!$A$2:$R$379</definedName>
    <definedName name="_xlnm._FilterDatabase" localSheetId="4" hidden="1">'5. Rule Table'!$A$7:$O$394</definedName>
    <definedName name="_xlnm._FilterDatabase" localSheetId="8" hidden="1">Comparison!$A$2:$AL$380</definedName>
    <definedName name="_xlnm._FilterDatabase" localSheetId="9" hidden="1">'MPAF Table From Mike'!$A$5:$I$78</definedName>
    <definedName name="_xlnm._FilterDatabase" localSheetId="10" hidden="1">'TRV 2018'!$A$1:$N$606</definedName>
    <definedName name="AFs">'3. Adjustment Factors'!$B$4:$P$380</definedName>
    <definedName name="childNRAFc">Equations!$U$10</definedName>
    <definedName name="childNRAFnc">Equations!$U$11</definedName>
    <definedName name="ELAFnr">Equations!$U$9</definedName>
    <definedName name="ELAFr">Equations!$U$8</definedName>
    <definedName name="L_MPAF_Cnr">[1]Lookup!$R$2:$R$7</definedName>
    <definedName name="L_MPAF_Cr">[1]Lookup!$Q$2:$Q$9</definedName>
    <definedName name="L_MPAF_NCnr">[1]Lookup!$T$2:$T$10</definedName>
    <definedName name="L_MPAF_NCr">[1]Lookup!$S$2:$S$10</definedName>
    <definedName name="MPAF">'MPAF Table From Mike'!$A$6:$I$78</definedName>
    <definedName name="RBCs">'4. Proposed RBCs'!$B$3:$R$379</definedName>
    <definedName name="TRVs">'2. Proposed TRVs'!$B$3:$K$379</definedName>
    <definedName name="workNRAFc">Equations!$U$12</definedName>
    <definedName name="workNRAFnc">Equations!$U$13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7" i="2" l="1"/>
  <c r="E366" i="2"/>
  <c r="D387" i="9"/>
  <c r="N9" i="9" l="1"/>
  <c r="O9" i="9"/>
  <c r="N10" i="9"/>
  <c r="O10" i="9"/>
  <c r="N11" i="9"/>
  <c r="O11" i="9"/>
  <c r="N12" i="9"/>
  <c r="O12" i="9"/>
  <c r="N13" i="9"/>
  <c r="O13" i="9"/>
  <c r="N14" i="9"/>
  <c r="O14" i="9"/>
  <c r="N15" i="9"/>
  <c r="O15" i="9"/>
  <c r="N16" i="9"/>
  <c r="O16" i="9"/>
  <c r="N17" i="9"/>
  <c r="O17" i="9"/>
  <c r="N18" i="9"/>
  <c r="O18" i="9"/>
  <c r="N19" i="9"/>
  <c r="O19" i="9"/>
  <c r="N20" i="9"/>
  <c r="O20" i="9"/>
  <c r="N21" i="9"/>
  <c r="O21" i="9"/>
  <c r="N22" i="9"/>
  <c r="O22" i="9"/>
  <c r="N23" i="9"/>
  <c r="O23" i="9"/>
  <c r="N24" i="9"/>
  <c r="O24" i="9"/>
  <c r="N25" i="9"/>
  <c r="O25" i="9"/>
  <c r="N26" i="9"/>
  <c r="O26" i="9"/>
  <c r="N27" i="9"/>
  <c r="O27" i="9"/>
  <c r="N28" i="9"/>
  <c r="O28" i="9"/>
  <c r="N29" i="9"/>
  <c r="O29" i="9"/>
  <c r="N30" i="9"/>
  <c r="O30" i="9"/>
  <c r="N31" i="9"/>
  <c r="O31" i="9"/>
  <c r="N32" i="9"/>
  <c r="O32" i="9"/>
  <c r="N33" i="9"/>
  <c r="O33" i="9"/>
  <c r="N34" i="9"/>
  <c r="O34" i="9"/>
  <c r="N35" i="9"/>
  <c r="O35" i="9"/>
  <c r="N36" i="9"/>
  <c r="O36" i="9"/>
  <c r="N37" i="9"/>
  <c r="O37" i="9"/>
  <c r="N38" i="9"/>
  <c r="O38" i="9"/>
  <c r="N39" i="9"/>
  <c r="O39" i="9"/>
  <c r="N40" i="9"/>
  <c r="O40" i="9"/>
  <c r="N41" i="9"/>
  <c r="O41" i="9"/>
  <c r="N42" i="9"/>
  <c r="O42" i="9"/>
  <c r="N43" i="9"/>
  <c r="O43" i="9"/>
  <c r="N44" i="9"/>
  <c r="O44" i="9"/>
  <c r="N45" i="9"/>
  <c r="O45" i="9"/>
  <c r="N46" i="9"/>
  <c r="O46" i="9"/>
  <c r="N47" i="9"/>
  <c r="O47" i="9"/>
  <c r="N48" i="9"/>
  <c r="O48" i="9"/>
  <c r="N49" i="9"/>
  <c r="O49" i="9"/>
  <c r="N50" i="9"/>
  <c r="O50" i="9"/>
  <c r="N51" i="9"/>
  <c r="O51" i="9"/>
  <c r="N52" i="9"/>
  <c r="O52" i="9"/>
  <c r="N53" i="9"/>
  <c r="O53" i="9"/>
  <c r="N54" i="9"/>
  <c r="O54" i="9"/>
  <c r="N55" i="9"/>
  <c r="O55" i="9"/>
  <c r="N56" i="9"/>
  <c r="O56" i="9"/>
  <c r="N57" i="9"/>
  <c r="O57" i="9"/>
  <c r="N58" i="9"/>
  <c r="O58" i="9"/>
  <c r="N59" i="9"/>
  <c r="O59" i="9"/>
  <c r="N60" i="9"/>
  <c r="O60" i="9"/>
  <c r="N61" i="9"/>
  <c r="O61" i="9"/>
  <c r="N62" i="9"/>
  <c r="O62" i="9"/>
  <c r="N63" i="9"/>
  <c r="O63" i="9"/>
  <c r="N64" i="9"/>
  <c r="O64" i="9"/>
  <c r="N65" i="9"/>
  <c r="O65" i="9"/>
  <c r="N66" i="9"/>
  <c r="O66" i="9"/>
  <c r="N67" i="9"/>
  <c r="O67" i="9"/>
  <c r="N68" i="9"/>
  <c r="O68" i="9"/>
  <c r="N69" i="9"/>
  <c r="O69" i="9"/>
  <c r="N70" i="9"/>
  <c r="O70" i="9"/>
  <c r="N71" i="9"/>
  <c r="O71" i="9"/>
  <c r="N72" i="9"/>
  <c r="O72" i="9"/>
  <c r="N73" i="9"/>
  <c r="O73" i="9"/>
  <c r="N74" i="9"/>
  <c r="O74" i="9"/>
  <c r="N75" i="9"/>
  <c r="O75" i="9"/>
  <c r="N76" i="9"/>
  <c r="O76" i="9"/>
  <c r="N77" i="9"/>
  <c r="O77" i="9"/>
  <c r="N78" i="9"/>
  <c r="O78" i="9"/>
  <c r="N79" i="9"/>
  <c r="O79" i="9"/>
  <c r="N80" i="9"/>
  <c r="O80" i="9"/>
  <c r="N81" i="9"/>
  <c r="O81" i="9"/>
  <c r="N82" i="9"/>
  <c r="O82" i="9"/>
  <c r="N83" i="9"/>
  <c r="O83" i="9"/>
  <c r="N84" i="9"/>
  <c r="O84" i="9"/>
  <c r="N85" i="9"/>
  <c r="O85" i="9"/>
  <c r="N86" i="9"/>
  <c r="O86" i="9"/>
  <c r="N87" i="9"/>
  <c r="O87" i="9"/>
  <c r="N88" i="9"/>
  <c r="O88" i="9"/>
  <c r="N89" i="9"/>
  <c r="O89" i="9"/>
  <c r="N90" i="9"/>
  <c r="O90" i="9"/>
  <c r="N91" i="9"/>
  <c r="O91" i="9"/>
  <c r="N92" i="9"/>
  <c r="O92" i="9"/>
  <c r="N93" i="9"/>
  <c r="O93" i="9"/>
  <c r="N94" i="9"/>
  <c r="O94" i="9"/>
  <c r="N95" i="9"/>
  <c r="O95" i="9"/>
  <c r="N96" i="9"/>
  <c r="O96" i="9"/>
  <c r="N97" i="9"/>
  <c r="O97" i="9"/>
  <c r="N98" i="9"/>
  <c r="O98" i="9"/>
  <c r="N99" i="9"/>
  <c r="O99" i="9"/>
  <c r="N100" i="9"/>
  <c r="O100" i="9"/>
  <c r="N101" i="9"/>
  <c r="O101" i="9"/>
  <c r="N102" i="9"/>
  <c r="O102" i="9"/>
  <c r="N103" i="9"/>
  <c r="O103" i="9"/>
  <c r="N104" i="9"/>
  <c r="O104" i="9"/>
  <c r="N105" i="9"/>
  <c r="O105" i="9"/>
  <c r="N106" i="9"/>
  <c r="O106" i="9"/>
  <c r="N107" i="9"/>
  <c r="O107" i="9"/>
  <c r="N108" i="9"/>
  <c r="O108" i="9"/>
  <c r="N109" i="9"/>
  <c r="O109" i="9"/>
  <c r="N110" i="9"/>
  <c r="O110" i="9"/>
  <c r="N111" i="9"/>
  <c r="O111" i="9"/>
  <c r="N112" i="9"/>
  <c r="O112" i="9"/>
  <c r="N113" i="9"/>
  <c r="O113" i="9"/>
  <c r="N114" i="9"/>
  <c r="O114" i="9"/>
  <c r="N115" i="9"/>
  <c r="O115" i="9"/>
  <c r="N116" i="9"/>
  <c r="O116" i="9"/>
  <c r="N117" i="9"/>
  <c r="O117" i="9"/>
  <c r="N118" i="9"/>
  <c r="O118" i="9"/>
  <c r="N119" i="9"/>
  <c r="O119" i="9"/>
  <c r="N120" i="9"/>
  <c r="O120" i="9"/>
  <c r="N121" i="9"/>
  <c r="O121" i="9"/>
  <c r="N122" i="9"/>
  <c r="O122" i="9"/>
  <c r="N123" i="9"/>
  <c r="O123" i="9"/>
  <c r="N124" i="9"/>
  <c r="O124" i="9"/>
  <c r="N125" i="9"/>
  <c r="O125" i="9"/>
  <c r="N126" i="9"/>
  <c r="O126" i="9"/>
  <c r="N127" i="9"/>
  <c r="O127" i="9"/>
  <c r="N128" i="9"/>
  <c r="O128" i="9"/>
  <c r="N129" i="9"/>
  <c r="O129" i="9"/>
  <c r="N130" i="9"/>
  <c r="O130" i="9"/>
  <c r="N131" i="9"/>
  <c r="O131" i="9"/>
  <c r="N132" i="9"/>
  <c r="O132" i="9"/>
  <c r="N133" i="9"/>
  <c r="O133" i="9"/>
  <c r="N135" i="9"/>
  <c r="O135" i="9"/>
  <c r="N136" i="9"/>
  <c r="O136" i="9"/>
  <c r="N137" i="9"/>
  <c r="O137" i="9"/>
  <c r="N138" i="9"/>
  <c r="O138" i="9"/>
  <c r="N139" i="9"/>
  <c r="O139" i="9"/>
  <c r="N141" i="9"/>
  <c r="O141" i="9"/>
  <c r="N142" i="9"/>
  <c r="O142" i="9"/>
  <c r="N143" i="9"/>
  <c r="O143" i="9"/>
  <c r="N144" i="9"/>
  <c r="O144" i="9"/>
  <c r="N145" i="9"/>
  <c r="O145" i="9"/>
  <c r="N146" i="9"/>
  <c r="O146" i="9"/>
  <c r="N147" i="9"/>
  <c r="O147" i="9"/>
  <c r="N148" i="9"/>
  <c r="O148" i="9"/>
  <c r="N149" i="9"/>
  <c r="O149" i="9"/>
  <c r="N150" i="9"/>
  <c r="O150" i="9"/>
  <c r="N151" i="9"/>
  <c r="O151" i="9"/>
  <c r="N152" i="9"/>
  <c r="O152" i="9"/>
  <c r="N153" i="9"/>
  <c r="O153" i="9"/>
  <c r="N154" i="9"/>
  <c r="O154" i="9"/>
  <c r="N155" i="9"/>
  <c r="O155" i="9"/>
  <c r="N156" i="9"/>
  <c r="O156" i="9"/>
  <c r="N157" i="9"/>
  <c r="O157" i="9"/>
  <c r="N158" i="9"/>
  <c r="O158" i="9"/>
  <c r="N159" i="9"/>
  <c r="O159" i="9"/>
  <c r="N160" i="9"/>
  <c r="O160" i="9"/>
  <c r="N161" i="9"/>
  <c r="O161" i="9"/>
  <c r="N162" i="9"/>
  <c r="O162" i="9"/>
  <c r="N163" i="9"/>
  <c r="O163" i="9"/>
  <c r="N164" i="9"/>
  <c r="O164" i="9"/>
  <c r="N166" i="9"/>
  <c r="O166" i="9"/>
  <c r="N167" i="9"/>
  <c r="O167" i="9"/>
  <c r="N168" i="9"/>
  <c r="O168" i="9"/>
  <c r="N169" i="9"/>
  <c r="O169" i="9"/>
  <c r="N170" i="9"/>
  <c r="O170" i="9"/>
  <c r="N171" i="9"/>
  <c r="O171" i="9"/>
  <c r="N172" i="9"/>
  <c r="O172" i="9"/>
  <c r="N173" i="9"/>
  <c r="O173" i="9"/>
  <c r="N174" i="9"/>
  <c r="O174" i="9"/>
  <c r="N175" i="9"/>
  <c r="O175" i="9"/>
  <c r="N176" i="9"/>
  <c r="O176" i="9"/>
  <c r="N177" i="9"/>
  <c r="O177" i="9"/>
  <c r="N178" i="9"/>
  <c r="O178" i="9"/>
  <c r="N179" i="9"/>
  <c r="O179" i="9"/>
  <c r="N180" i="9"/>
  <c r="O180" i="9"/>
  <c r="N181" i="9"/>
  <c r="O181" i="9"/>
  <c r="N182" i="9"/>
  <c r="O182" i="9"/>
  <c r="N183" i="9"/>
  <c r="O183" i="9"/>
  <c r="N184" i="9"/>
  <c r="O184" i="9"/>
  <c r="N185" i="9"/>
  <c r="O185" i="9"/>
  <c r="N186" i="9"/>
  <c r="O186" i="9"/>
  <c r="N187" i="9"/>
  <c r="O187" i="9"/>
  <c r="N188" i="9"/>
  <c r="O188" i="9"/>
  <c r="N189" i="9"/>
  <c r="O189" i="9"/>
  <c r="N190" i="9"/>
  <c r="O190" i="9"/>
  <c r="N191" i="9"/>
  <c r="O191" i="9"/>
  <c r="N192" i="9"/>
  <c r="O192" i="9"/>
  <c r="N193" i="9"/>
  <c r="O193" i="9"/>
  <c r="N194" i="9"/>
  <c r="O194" i="9"/>
  <c r="N195" i="9"/>
  <c r="O195" i="9"/>
  <c r="N196" i="9"/>
  <c r="O196" i="9"/>
  <c r="N197" i="9"/>
  <c r="O197" i="9"/>
  <c r="N199" i="9"/>
  <c r="O199" i="9"/>
  <c r="N200" i="9"/>
  <c r="O200" i="9"/>
  <c r="N201" i="9"/>
  <c r="O201" i="9"/>
  <c r="N202" i="9"/>
  <c r="O202" i="9"/>
  <c r="N203" i="9"/>
  <c r="O203" i="9"/>
  <c r="N204" i="9"/>
  <c r="O204" i="9"/>
  <c r="N205" i="9"/>
  <c r="O205" i="9"/>
  <c r="N206" i="9"/>
  <c r="O206" i="9"/>
  <c r="N207" i="9"/>
  <c r="O207" i="9"/>
  <c r="N208" i="9"/>
  <c r="O208" i="9"/>
  <c r="N209" i="9"/>
  <c r="O209" i="9"/>
  <c r="N210" i="9"/>
  <c r="O210" i="9"/>
  <c r="N211" i="9"/>
  <c r="O211" i="9"/>
  <c r="N212" i="9"/>
  <c r="O212" i="9"/>
  <c r="N213" i="9"/>
  <c r="O213" i="9"/>
  <c r="N214" i="9"/>
  <c r="O214" i="9"/>
  <c r="N215" i="9"/>
  <c r="O215" i="9"/>
  <c r="N216" i="9"/>
  <c r="O216" i="9"/>
  <c r="N217" i="9"/>
  <c r="O217" i="9"/>
  <c r="N218" i="9"/>
  <c r="O218" i="9"/>
  <c r="N219" i="9"/>
  <c r="O219" i="9"/>
  <c r="N220" i="9"/>
  <c r="O220" i="9"/>
  <c r="N222" i="9"/>
  <c r="O222" i="9"/>
  <c r="N223" i="9"/>
  <c r="O223" i="9"/>
  <c r="N224" i="9"/>
  <c r="O224" i="9"/>
  <c r="N225" i="9"/>
  <c r="O225" i="9"/>
  <c r="N226" i="9"/>
  <c r="O226" i="9"/>
  <c r="N227" i="9"/>
  <c r="O227" i="9"/>
  <c r="N228" i="9"/>
  <c r="O228" i="9"/>
  <c r="N229" i="9"/>
  <c r="O229" i="9"/>
  <c r="N230" i="9"/>
  <c r="O230" i="9"/>
  <c r="N231" i="9"/>
  <c r="O231" i="9"/>
  <c r="N232" i="9"/>
  <c r="O232" i="9"/>
  <c r="N233" i="9"/>
  <c r="O233" i="9"/>
  <c r="N234" i="9"/>
  <c r="O234" i="9"/>
  <c r="N235" i="9"/>
  <c r="O235" i="9"/>
  <c r="N236" i="9"/>
  <c r="O236" i="9"/>
  <c r="N237" i="9"/>
  <c r="O237" i="9"/>
  <c r="N238" i="9"/>
  <c r="O238" i="9"/>
  <c r="N239" i="9"/>
  <c r="O239" i="9"/>
  <c r="N240" i="9"/>
  <c r="O240" i="9"/>
  <c r="N242" i="9"/>
  <c r="O242" i="9"/>
  <c r="N243" i="9"/>
  <c r="O243" i="9"/>
  <c r="N244" i="9"/>
  <c r="O244" i="9"/>
  <c r="N245" i="9"/>
  <c r="O245" i="9"/>
  <c r="N246" i="9"/>
  <c r="O246" i="9"/>
  <c r="N247" i="9"/>
  <c r="O247" i="9"/>
  <c r="N248" i="9"/>
  <c r="O248" i="9"/>
  <c r="N249" i="9"/>
  <c r="O249" i="9"/>
  <c r="N250" i="9"/>
  <c r="O250" i="9"/>
  <c r="N251" i="9"/>
  <c r="O251" i="9"/>
  <c r="N252" i="9"/>
  <c r="O252" i="9"/>
  <c r="N253" i="9"/>
  <c r="O253" i="9"/>
  <c r="N254" i="9"/>
  <c r="O254" i="9"/>
  <c r="N255" i="9"/>
  <c r="O255" i="9"/>
  <c r="N256" i="9"/>
  <c r="O256" i="9"/>
  <c r="N258" i="9"/>
  <c r="O258" i="9"/>
  <c r="N259" i="9"/>
  <c r="O259" i="9"/>
  <c r="N260" i="9"/>
  <c r="O260" i="9"/>
  <c r="N261" i="9"/>
  <c r="O261" i="9"/>
  <c r="N262" i="9"/>
  <c r="O262" i="9"/>
  <c r="N263" i="9"/>
  <c r="O263" i="9"/>
  <c r="N264" i="9"/>
  <c r="O264" i="9"/>
  <c r="N265" i="9"/>
  <c r="O265" i="9"/>
  <c r="N266" i="9"/>
  <c r="O266" i="9"/>
  <c r="N267" i="9"/>
  <c r="O267" i="9"/>
  <c r="N268" i="9"/>
  <c r="O268" i="9"/>
  <c r="N269" i="9"/>
  <c r="O269" i="9"/>
  <c r="N270" i="9"/>
  <c r="O270" i="9"/>
  <c r="N271" i="9"/>
  <c r="O271" i="9"/>
  <c r="N272" i="9"/>
  <c r="O272" i="9"/>
  <c r="N273" i="9"/>
  <c r="O273" i="9"/>
  <c r="N274" i="9"/>
  <c r="O274" i="9"/>
  <c r="N275" i="9"/>
  <c r="O275" i="9"/>
  <c r="N276" i="9"/>
  <c r="O276" i="9"/>
  <c r="N278" i="9"/>
  <c r="O278" i="9"/>
  <c r="N279" i="9"/>
  <c r="O279" i="9"/>
  <c r="N280" i="9"/>
  <c r="O280" i="9"/>
  <c r="N281" i="9"/>
  <c r="O281" i="9"/>
  <c r="N282" i="9"/>
  <c r="O282" i="9"/>
  <c r="N283" i="9"/>
  <c r="O283" i="9"/>
  <c r="N284" i="9"/>
  <c r="O284" i="9"/>
  <c r="N285" i="9"/>
  <c r="O285" i="9"/>
  <c r="N286" i="9"/>
  <c r="O286" i="9"/>
  <c r="N287" i="9"/>
  <c r="O287" i="9"/>
  <c r="N288" i="9"/>
  <c r="O288" i="9"/>
  <c r="N289" i="9"/>
  <c r="O289" i="9"/>
  <c r="N290" i="9"/>
  <c r="O290" i="9"/>
  <c r="N291" i="9"/>
  <c r="O291" i="9"/>
  <c r="N292" i="9"/>
  <c r="O292" i="9"/>
  <c r="N294" i="9"/>
  <c r="O294" i="9"/>
  <c r="N295" i="9"/>
  <c r="O295" i="9"/>
  <c r="N296" i="9"/>
  <c r="O296" i="9"/>
  <c r="N297" i="9"/>
  <c r="O297" i="9"/>
  <c r="N298" i="9"/>
  <c r="O298" i="9"/>
  <c r="N299" i="9"/>
  <c r="O299" i="9"/>
  <c r="N300" i="9"/>
  <c r="O300" i="9"/>
  <c r="N301" i="9"/>
  <c r="O301" i="9"/>
  <c r="N302" i="9"/>
  <c r="O302" i="9"/>
  <c r="N303" i="9"/>
  <c r="O303" i="9"/>
  <c r="N304" i="9"/>
  <c r="O304" i="9"/>
  <c r="N305" i="9"/>
  <c r="O305" i="9"/>
  <c r="N306" i="9"/>
  <c r="O306" i="9"/>
  <c r="N307" i="9"/>
  <c r="O307" i="9"/>
  <c r="N308" i="9"/>
  <c r="O308" i="9"/>
  <c r="N309" i="9"/>
  <c r="O309" i="9"/>
  <c r="N310" i="9"/>
  <c r="O310" i="9"/>
  <c r="N311" i="9"/>
  <c r="O311" i="9"/>
  <c r="N313" i="9"/>
  <c r="O313" i="9"/>
  <c r="N314" i="9"/>
  <c r="O314" i="9"/>
  <c r="N315" i="9"/>
  <c r="O315" i="9"/>
  <c r="N316" i="9"/>
  <c r="O316" i="9"/>
  <c r="N317" i="9"/>
  <c r="O317" i="9"/>
  <c r="N318" i="9"/>
  <c r="O318" i="9"/>
  <c r="N319" i="9"/>
  <c r="O319" i="9"/>
  <c r="N320" i="9"/>
  <c r="O320" i="9"/>
  <c r="N321" i="9"/>
  <c r="O321" i="9"/>
  <c r="N322" i="9"/>
  <c r="O322" i="9"/>
  <c r="N323" i="9"/>
  <c r="O323" i="9"/>
  <c r="N324" i="9"/>
  <c r="O324" i="9"/>
  <c r="N325" i="9"/>
  <c r="O325" i="9"/>
  <c r="N326" i="9"/>
  <c r="O326" i="9"/>
  <c r="N327" i="9"/>
  <c r="O327" i="9"/>
  <c r="N328" i="9"/>
  <c r="O328" i="9"/>
  <c r="N329" i="9"/>
  <c r="O329" i="9"/>
  <c r="N330" i="9"/>
  <c r="O330" i="9"/>
  <c r="N331" i="9"/>
  <c r="O331" i="9"/>
  <c r="N332" i="9"/>
  <c r="O332" i="9"/>
  <c r="N333" i="9"/>
  <c r="O333" i="9"/>
  <c r="N334" i="9"/>
  <c r="O334" i="9"/>
  <c r="N335" i="9"/>
  <c r="O335" i="9"/>
  <c r="N336" i="9"/>
  <c r="O336" i="9"/>
  <c r="N337" i="9"/>
  <c r="O337" i="9"/>
  <c r="N338" i="9"/>
  <c r="O338" i="9"/>
  <c r="N339" i="9"/>
  <c r="O339" i="9"/>
  <c r="N340" i="9"/>
  <c r="O340" i="9"/>
  <c r="N341" i="9"/>
  <c r="O341" i="9"/>
  <c r="N342" i="9"/>
  <c r="O342" i="9"/>
  <c r="N343" i="9"/>
  <c r="O343" i="9"/>
  <c r="N344" i="9"/>
  <c r="O344" i="9"/>
  <c r="N345" i="9"/>
  <c r="O345" i="9"/>
  <c r="N346" i="9"/>
  <c r="O346" i="9"/>
  <c r="N347" i="9"/>
  <c r="O347" i="9"/>
  <c r="N348" i="9"/>
  <c r="O348" i="9"/>
  <c r="N349" i="9"/>
  <c r="O349" i="9"/>
  <c r="N350" i="9"/>
  <c r="O350" i="9"/>
  <c r="N351" i="9"/>
  <c r="O351" i="9"/>
  <c r="N352" i="9"/>
  <c r="O352" i="9"/>
  <c r="N353" i="9"/>
  <c r="O353" i="9"/>
  <c r="N354" i="9"/>
  <c r="O354" i="9"/>
  <c r="N355" i="9"/>
  <c r="O355" i="9"/>
  <c r="N356" i="9"/>
  <c r="O356" i="9"/>
  <c r="N357" i="9"/>
  <c r="O357" i="9"/>
  <c r="N358" i="9"/>
  <c r="O358" i="9"/>
  <c r="N359" i="9"/>
  <c r="O359" i="9"/>
  <c r="N360" i="9"/>
  <c r="O360" i="9"/>
  <c r="N361" i="9"/>
  <c r="O361" i="9"/>
  <c r="N362" i="9"/>
  <c r="O362" i="9"/>
  <c r="N363" i="9"/>
  <c r="O363" i="9"/>
  <c r="N364" i="9"/>
  <c r="O364" i="9"/>
  <c r="N365" i="9"/>
  <c r="O365" i="9"/>
  <c r="N366" i="9"/>
  <c r="O366" i="9"/>
  <c r="N367" i="9"/>
  <c r="O367" i="9"/>
  <c r="N368" i="9"/>
  <c r="O368" i="9"/>
  <c r="N369" i="9"/>
  <c r="O369" i="9"/>
  <c r="N370" i="9"/>
  <c r="O370" i="9"/>
  <c r="N371" i="9"/>
  <c r="O371" i="9"/>
  <c r="N372" i="9"/>
  <c r="O372" i="9"/>
  <c r="N373" i="9"/>
  <c r="O373" i="9"/>
  <c r="N374" i="9"/>
  <c r="O374" i="9"/>
  <c r="N375" i="9"/>
  <c r="O375" i="9"/>
  <c r="N376" i="9"/>
  <c r="O376" i="9"/>
  <c r="N377" i="9"/>
  <c r="O377" i="9"/>
  <c r="N378" i="9"/>
  <c r="O378" i="9"/>
  <c r="N379" i="9"/>
  <c r="O379" i="9"/>
  <c r="N380" i="9"/>
  <c r="O380" i="9"/>
  <c r="N381" i="9"/>
  <c r="O381" i="9"/>
  <c r="N382" i="9"/>
  <c r="O382" i="9"/>
  <c r="N383" i="9"/>
  <c r="O383" i="9"/>
  <c r="N384" i="9"/>
  <c r="O384" i="9"/>
  <c r="N385" i="9"/>
  <c r="O385" i="9"/>
  <c r="N386" i="9"/>
  <c r="O386" i="9"/>
  <c r="N387" i="9"/>
  <c r="O387" i="9"/>
  <c r="N388" i="9"/>
  <c r="O388" i="9"/>
  <c r="N389" i="9"/>
  <c r="O389" i="9"/>
  <c r="N390" i="9"/>
  <c r="O390" i="9"/>
  <c r="N391" i="9"/>
  <c r="O391" i="9"/>
  <c r="N392" i="9"/>
  <c r="O392" i="9"/>
  <c r="N393" i="9"/>
  <c r="O393" i="9"/>
  <c r="N394" i="9"/>
  <c r="O394" i="9"/>
  <c r="O8" i="9"/>
  <c r="N8" i="9"/>
  <c r="D9" i="9" l="1"/>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5" i="9"/>
  <c r="D136" i="9"/>
  <c r="D137" i="9"/>
  <c r="D138" i="9"/>
  <c r="D139" i="9"/>
  <c r="D141" i="9"/>
  <c r="D142" i="9"/>
  <c r="D143" i="9"/>
  <c r="D144" i="9"/>
  <c r="D145" i="9"/>
  <c r="D146" i="9"/>
  <c r="D147" i="9"/>
  <c r="D148" i="9"/>
  <c r="D149" i="9"/>
  <c r="D150" i="9"/>
  <c r="D151" i="9"/>
  <c r="D152" i="9"/>
  <c r="D153" i="9"/>
  <c r="D154" i="9"/>
  <c r="D155" i="9"/>
  <c r="D156" i="9"/>
  <c r="D157" i="9"/>
  <c r="D158" i="9"/>
  <c r="D159" i="9"/>
  <c r="D160" i="9"/>
  <c r="D161" i="9"/>
  <c r="D162" i="9"/>
  <c r="D163" i="9"/>
  <c r="D164"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9" i="9"/>
  <c r="D200" i="9"/>
  <c r="D201" i="9"/>
  <c r="D202" i="9"/>
  <c r="D203" i="9"/>
  <c r="D204" i="9"/>
  <c r="D205" i="9"/>
  <c r="D206" i="9"/>
  <c r="D207" i="9"/>
  <c r="D208" i="9"/>
  <c r="D209" i="9"/>
  <c r="D210" i="9"/>
  <c r="D211" i="9"/>
  <c r="D212" i="9"/>
  <c r="D213" i="9"/>
  <c r="D214" i="9"/>
  <c r="D215" i="9"/>
  <c r="D216" i="9"/>
  <c r="D217" i="9"/>
  <c r="D218" i="9"/>
  <c r="D219" i="9"/>
  <c r="D220" i="9"/>
  <c r="D222" i="9"/>
  <c r="D223" i="9"/>
  <c r="D224" i="9"/>
  <c r="D225" i="9"/>
  <c r="D226" i="9"/>
  <c r="D227" i="9"/>
  <c r="D228" i="9"/>
  <c r="D229" i="9"/>
  <c r="D230" i="9"/>
  <c r="D231" i="9"/>
  <c r="D232" i="9"/>
  <c r="D233" i="9"/>
  <c r="D234" i="9"/>
  <c r="D235" i="9"/>
  <c r="D236" i="9"/>
  <c r="D237" i="9"/>
  <c r="D238" i="9"/>
  <c r="D239" i="9"/>
  <c r="D240" i="9"/>
  <c r="D242" i="9"/>
  <c r="D243" i="9"/>
  <c r="D244" i="9"/>
  <c r="D245" i="9"/>
  <c r="D246" i="9"/>
  <c r="D247" i="9"/>
  <c r="D248" i="9"/>
  <c r="D249" i="9"/>
  <c r="D250" i="9"/>
  <c r="D251" i="9"/>
  <c r="D252" i="9"/>
  <c r="D253" i="9"/>
  <c r="D254" i="9"/>
  <c r="D255" i="9"/>
  <c r="D256" i="9"/>
  <c r="D258" i="9"/>
  <c r="D259" i="9"/>
  <c r="D260" i="9"/>
  <c r="D261" i="9"/>
  <c r="D262" i="9"/>
  <c r="D263" i="9"/>
  <c r="D264" i="9"/>
  <c r="D265" i="9"/>
  <c r="D266" i="9"/>
  <c r="D267" i="9"/>
  <c r="D268" i="9"/>
  <c r="D269" i="9"/>
  <c r="D270" i="9"/>
  <c r="D271" i="9"/>
  <c r="D272" i="9"/>
  <c r="D273" i="9"/>
  <c r="D274" i="9"/>
  <c r="D275" i="9"/>
  <c r="D276" i="9"/>
  <c r="D278" i="9"/>
  <c r="D279" i="9"/>
  <c r="D280" i="9"/>
  <c r="D281" i="9"/>
  <c r="D282" i="9"/>
  <c r="D283" i="9"/>
  <c r="D284" i="9"/>
  <c r="D285" i="9"/>
  <c r="D286" i="9"/>
  <c r="D287" i="9"/>
  <c r="D288" i="9"/>
  <c r="D289" i="9"/>
  <c r="D290" i="9"/>
  <c r="D291" i="9"/>
  <c r="D292" i="9"/>
  <c r="D294" i="9"/>
  <c r="D295" i="9"/>
  <c r="D296" i="9"/>
  <c r="D297" i="9"/>
  <c r="D298" i="9"/>
  <c r="D299" i="9"/>
  <c r="D300" i="9"/>
  <c r="D301" i="9"/>
  <c r="D302" i="9"/>
  <c r="D303" i="9"/>
  <c r="D304" i="9"/>
  <c r="D305" i="9"/>
  <c r="D306" i="9"/>
  <c r="D307" i="9"/>
  <c r="D308" i="9"/>
  <c r="D309" i="9"/>
  <c r="D310" i="9"/>
  <c r="D311"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8" i="9"/>
  <c r="D389" i="9"/>
  <c r="D390" i="9"/>
  <c r="D391" i="9"/>
  <c r="D392" i="9"/>
  <c r="D393" i="9"/>
  <c r="D394" i="9"/>
  <c r="D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5" i="9"/>
  <c r="C136" i="9"/>
  <c r="C137" i="9"/>
  <c r="C138" i="9"/>
  <c r="C139" i="9"/>
  <c r="C141" i="9"/>
  <c r="C142" i="9"/>
  <c r="C143" i="9"/>
  <c r="C144" i="9"/>
  <c r="C145" i="9"/>
  <c r="C146" i="9"/>
  <c r="C147" i="9"/>
  <c r="C148" i="9"/>
  <c r="C149" i="9"/>
  <c r="C150" i="9"/>
  <c r="C151" i="9"/>
  <c r="C152" i="9"/>
  <c r="C153" i="9"/>
  <c r="C154" i="9"/>
  <c r="C155" i="9"/>
  <c r="C156" i="9"/>
  <c r="C157" i="9"/>
  <c r="C158" i="9"/>
  <c r="C159" i="9"/>
  <c r="C160" i="9"/>
  <c r="C161" i="9"/>
  <c r="C162" i="9"/>
  <c r="C163" i="9"/>
  <c r="C164"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9" i="9"/>
  <c r="C200" i="9"/>
  <c r="C201" i="9"/>
  <c r="C202" i="9"/>
  <c r="C203" i="9"/>
  <c r="C204" i="9"/>
  <c r="C205" i="9"/>
  <c r="C206" i="9"/>
  <c r="C207" i="9"/>
  <c r="C208" i="9"/>
  <c r="C209" i="9"/>
  <c r="C210" i="9"/>
  <c r="C211" i="9"/>
  <c r="C212" i="9"/>
  <c r="C213" i="9"/>
  <c r="C214" i="9"/>
  <c r="C215" i="9"/>
  <c r="C216" i="9"/>
  <c r="C217" i="9"/>
  <c r="C218" i="9"/>
  <c r="C219" i="9"/>
  <c r="C220" i="9"/>
  <c r="C222" i="9"/>
  <c r="C223" i="9"/>
  <c r="C224" i="9"/>
  <c r="C225" i="9"/>
  <c r="C226" i="9"/>
  <c r="C227" i="9"/>
  <c r="C228" i="9"/>
  <c r="C229" i="9"/>
  <c r="C230" i="9"/>
  <c r="C231" i="9"/>
  <c r="C232" i="9"/>
  <c r="C233" i="9"/>
  <c r="C234" i="9"/>
  <c r="C235" i="9"/>
  <c r="C236" i="9"/>
  <c r="C237" i="9"/>
  <c r="C238" i="9"/>
  <c r="C239" i="9"/>
  <c r="C240" i="9"/>
  <c r="C242" i="9"/>
  <c r="C243" i="9"/>
  <c r="C244" i="9"/>
  <c r="C245" i="9"/>
  <c r="C246" i="9"/>
  <c r="C247" i="9"/>
  <c r="C248" i="9"/>
  <c r="C249" i="9"/>
  <c r="C250" i="9"/>
  <c r="C251" i="9"/>
  <c r="C252" i="9"/>
  <c r="C253" i="9"/>
  <c r="C254" i="9"/>
  <c r="C255" i="9"/>
  <c r="C256" i="9"/>
  <c r="C258" i="9"/>
  <c r="C259" i="9"/>
  <c r="C260" i="9"/>
  <c r="C261" i="9"/>
  <c r="C262" i="9"/>
  <c r="C263" i="9"/>
  <c r="C264" i="9"/>
  <c r="C265" i="9"/>
  <c r="C266" i="9"/>
  <c r="C267" i="9"/>
  <c r="C268" i="9"/>
  <c r="C269" i="9"/>
  <c r="C270" i="9"/>
  <c r="C271" i="9"/>
  <c r="C272" i="9"/>
  <c r="C273" i="9"/>
  <c r="C274" i="9"/>
  <c r="C275" i="9"/>
  <c r="C276" i="9"/>
  <c r="C278" i="9"/>
  <c r="C279" i="9"/>
  <c r="C280" i="9"/>
  <c r="C281" i="9"/>
  <c r="C282" i="9"/>
  <c r="C283" i="9"/>
  <c r="C284" i="9"/>
  <c r="C285" i="9"/>
  <c r="C286" i="9"/>
  <c r="C287" i="9"/>
  <c r="C288" i="9"/>
  <c r="C289" i="9"/>
  <c r="C290" i="9"/>
  <c r="C291" i="9"/>
  <c r="C292" i="9"/>
  <c r="C294" i="9"/>
  <c r="C295" i="9"/>
  <c r="C296" i="9"/>
  <c r="C297" i="9"/>
  <c r="C298" i="9"/>
  <c r="C299" i="9"/>
  <c r="C300" i="9"/>
  <c r="C301" i="9"/>
  <c r="C302" i="9"/>
  <c r="C303" i="9"/>
  <c r="C304" i="9"/>
  <c r="C305" i="9"/>
  <c r="C306" i="9"/>
  <c r="C307" i="9"/>
  <c r="C308" i="9"/>
  <c r="C309" i="9"/>
  <c r="C310" i="9"/>
  <c r="C311"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8" i="9"/>
  <c r="AF383" i="12" l="1"/>
  <c r="AC383" i="12"/>
  <c r="AA383" i="12"/>
  <c r="AB383" i="12" s="1"/>
  <c r="U383" i="12"/>
  <c r="T383" i="12"/>
  <c r="M383" i="12"/>
  <c r="N383" i="12" s="1"/>
  <c r="AE383" i="12" s="1"/>
  <c r="AF382" i="12"/>
  <c r="AC382" i="12"/>
  <c r="AA382" i="12"/>
  <c r="AB382" i="12" s="1"/>
  <c r="U382" i="12"/>
  <c r="T382" i="12"/>
  <c r="M382" i="12"/>
  <c r="N382" i="12" s="1"/>
  <c r="AE382" i="12" s="1"/>
  <c r="AF381" i="12"/>
  <c r="AC381" i="12"/>
  <c r="AB381" i="12"/>
  <c r="AA381" i="12"/>
  <c r="U381" i="12"/>
  <c r="T381" i="12"/>
  <c r="M381" i="12"/>
  <c r="N381" i="12" s="1"/>
  <c r="AE381" i="12" s="1"/>
  <c r="AF380" i="12"/>
  <c r="AC380" i="12"/>
  <c r="AB380" i="12"/>
  <c r="AA380" i="12"/>
  <c r="U380" i="12"/>
  <c r="T380" i="12"/>
  <c r="M380" i="12"/>
  <c r="N380" i="12" s="1"/>
  <c r="AE380" i="12" s="1"/>
  <c r="AF379" i="12"/>
  <c r="AC379" i="12"/>
  <c r="AB379" i="12"/>
  <c r="AA379" i="12"/>
  <c r="U379" i="12"/>
  <c r="T379" i="12"/>
  <c r="N379" i="12"/>
  <c r="AE379" i="12" s="1"/>
  <c r="M379" i="12"/>
  <c r="AF378" i="12"/>
  <c r="AC378" i="12"/>
  <c r="AB378" i="12"/>
  <c r="AA378" i="12"/>
  <c r="U378" i="12"/>
  <c r="T378" i="12"/>
  <c r="M378" i="12"/>
  <c r="N378" i="12" s="1"/>
  <c r="AE378" i="12" s="1"/>
  <c r="AF377" i="12"/>
  <c r="AC377" i="12"/>
  <c r="AA377" i="12"/>
  <c r="AB377" i="12" s="1"/>
  <c r="U377" i="12"/>
  <c r="T377" i="12"/>
  <c r="M377" i="12"/>
  <c r="N377" i="12" s="1"/>
  <c r="AF376" i="12"/>
  <c r="AC376" i="12"/>
  <c r="AB376" i="12"/>
  <c r="AA376" i="12"/>
  <c r="T376" i="12"/>
  <c r="U376" i="12" s="1"/>
  <c r="M376" i="12"/>
  <c r="N376" i="12" s="1"/>
  <c r="AF375" i="12"/>
  <c r="AC375" i="12"/>
  <c r="AB375" i="12"/>
  <c r="AA375" i="12"/>
  <c r="T375" i="12"/>
  <c r="U375" i="12" s="1"/>
  <c r="AE375" i="12" s="1"/>
  <c r="N375" i="12"/>
  <c r="M375" i="12"/>
  <c r="AF374" i="12"/>
  <c r="AC374" i="12"/>
  <c r="AA374" i="12"/>
  <c r="AB374" i="12" s="1"/>
  <c r="T374" i="12"/>
  <c r="U374" i="12" s="1"/>
  <c r="M374" i="12"/>
  <c r="N374" i="12" s="1"/>
  <c r="AE374" i="12" s="1"/>
  <c r="AF373" i="12"/>
  <c r="AC373" i="12"/>
  <c r="AA373" i="12"/>
  <c r="AB373" i="12" s="1"/>
  <c r="U373" i="12"/>
  <c r="T373" i="12"/>
  <c r="M373" i="12"/>
  <c r="N373" i="12" s="1"/>
  <c r="AE373" i="12" s="1"/>
  <c r="AF372" i="12"/>
  <c r="AC372" i="12"/>
  <c r="AA372" i="12"/>
  <c r="AB372" i="12" s="1"/>
  <c r="T372" i="12"/>
  <c r="U372" i="12" s="1"/>
  <c r="M372" i="12"/>
  <c r="N372" i="12" s="1"/>
  <c r="AE372" i="12" s="1"/>
  <c r="AF371" i="12"/>
  <c r="AC371" i="12"/>
  <c r="AB371" i="12"/>
  <c r="AA371" i="12"/>
  <c r="T371" i="12"/>
  <c r="U371" i="12" s="1"/>
  <c r="M371" i="12"/>
  <c r="N371" i="12" s="1"/>
  <c r="AE371" i="12" s="1"/>
  <c r="AF370" i="12"/>
  <c r="AC370" i="12"/>
  <c r="AA370" i="12"/>
  <c r="AB370" i="12" s="1"/>
  <c r="U370" i="12"/>
  <c r="T370" i="12"/>
  <c r="M370" i="12"/>
  <c r="N370" i="12" s="1"/>
  <c r="AF369" i="12"/>
  <c r="AC369" i="12"/>
  <c r="AA369" i="12"/>
  <c r="AB369" i="12" s="1"/>
  <c r="T369" i="12"/>
  <c r="U369" i="12" s="1"/>
  <c r="N369" i="12"/>
  <c r="M369" i="12"/>
  <c r="AF368" i="12"/>
  <c r="AC368" i="12"/>
  <c r="AA368" i="12"/>
  <c r="AB368" i="12" s="1"/>
  <c r="T368" i="12"/>
  <c r="U368" i="12" s="1"/>
  <c r="N368" i="12"/>
  <c r="M368" i="12"/>
  <c r="AF367" i="12"/>
  <c r="AC367" i="12"/>
  <c r="AA367" i="12"/>
  <c r="AB367" i="12" s="1"/>
  <c r="U367" i="12"/>
  <c r="T367" i="12"/>
  <c r="N367" i="12"/>
  <c r="AE367" i="12" s="1"/>
  <c r="M367" i="12"/>
  <c r="AF366" i="12"/>
  <c r="AC366" i="12"/>
  <c r="AA366" i="12"/>
  <c r="AB366" i="12" s="1"/>
  <c r="U366" i="12"/>
  <c r="AE366" i="12" s="1"/>
  <c r="T366" i="12"/>
  <c r="N366" i="12"/>
  <c r="M366" i="12"/>
  <c r="AF365" i="12"/>
  <c r="AC365" i="12"/>
  <c r="AB365" i="12"/>
  <c r="AA365" i="12"/>
  <c r="U365" i="12"/>
  <c r="T365" i="12"/>
  <c r="N365" i="12"/>
  <c r="AE365" i="12" s="1"/>
  <c r="M365" i="12"/>
  <c r="AF364" i="12"/>
  <c r="AC364" i="12"/>
  <c r="AB364" i="12"/>
  <c r="AA364" i="12"/>
  <c r="U364" i="12"/>
  <c r="T364" i="12"/>
  <c r="N364" i="12"/>
  <c r="AE364" i="12" s="1"/>
  <c r="M364" i="12"/>
  <c r="AF363" i="12"/>
  <c r="AC363" i="12"/>
  <c r="AB363" i="12"/>
  <c r="AA363" i="12"/>
  <c r="T363" i="12"/>
  <c r="U363" i="12" s="1"/>
  <c r="N363" i="12"/>
  <c r="M363" i="12"/>
  <c r="AF362" i="12"/>
  <c r="AC362" i="12"/>
  <c r="AB362" i="12"/>
  <c r="AA362" i="12"/>
  <c r="U362" i="12"/>
  <c r="AE362" i="12" s="1"/>
  <c r="T362" i="12"/>
  <c r="M362" i="12"/>
  <c r="N362" i="12" s="1"/>
  <c r="AF361" i="12"/>
  <c r="AC361" i="12"/>
  <c r="AA361" i="12"/>
  <c r="AB361" i="12" s="1"/>
  <c r="U361" i="12"/>
  <c r="T361" i="12"/>
  <c r="N361" i="12"/>
  <c r="M361" i="12"/>
  <c r="AF360" i="12"/>
  <c r="AC360" i="12"/>
  <c r="AB360" i="12"/>
  <c r="AA360" i="12"/>
  <c r="T360" i="12"/>
  <c r="U360" i="12" s="1"/>
  <c r="M360" i="12"/>
  <c r="N360" i="12" s="1"/>
  <c r="AE360" i="12" s="1"/>
  <c r="AF359" i="12"/>
  <c r="AC359" i="12"/>
  <c r="AB359" i="12"/>
  <c r="AA359" i="12"/>
  <c r="T359" i="12"/>
  <c r="U359" i="12" s="1"/>
  <c r="N359" i="12"/>
  <c r="M359" i="12"/>
  <c r="AF358" i="12"/>
  <c r="AC358" i="12"/>
  <c r="AA358" i="12"/>
  <c r="AB358" i="12" s="1"/>
  <c r="T358" i="12"/>
  <c r="U358" i="12" s="1"/>
  <c r="M358" i="12"/>
  <c r="N358" i="12" s="1"/>
  <c r="AE358" i="12" s="1"/>
  <c r="AF357" i="12"/>
  <c r="AC357" i="12"/>
  <c r="AA357" i="12"/>
  <c r="AB357" i="12" s="1"/>
  <c r="AE357" i="12" s="1"/>
  <c r="U357" i="12"/>
  <c r="T357" i="12"/>
  <c r="M357" i="12"/>
  <c r="N357" i="12" s="1"/>
  <c r="AF356" i="12"/>
  <c r="AC356" i="12"/>
  <c r="AA356" i="12"/>
  <c r="AB356" i="12" s="1"/>
  <c r="T356" i="12"/>
  <c r="U356" i="12" s="1"/>
  <c r="N356" i="12"/>
  <c r="AE356" i="12" s="1"/>
  <c r="M356" i="12"/>
  <c r="AF355" i="12"/>
  <c r="AC355" i="12"/>
  <c r="AB355" i="12"/>
  <c r="AA355" i="12"/>
  <c r="T355" i="12"/>
  <c r="U355" i="12" s="1"/>
  <c r="M355" i="12"/>
  <c r="N355" i="12" s="1"/>
  <c r="AE355" i="12" s="1"/>
  <c r="AF354" i="12"/>
  <c r="AC354" i="12"/>
  <c r="AA354" i="12"/>
  <c r="AB354" i="12" s="1"/>
  <c r="T354" i="12"/>
  <c r="U354" i="12" s="1"/>
  <c r="M354" i="12"/>
  <c r="N354" i="12" s="1"/>
  <c r="AF353" i="12"/>
  <c r="AC353" i="12"/>
  <c r="AA353" i="12"/>
  <c r="AB353" i="12" s="1"/>
  <c r="T353" i="12"/>
  <c r="U353" i="12" s="1"/>
  <c r="N353" i="12"/>
  <c r="AE353" i="12" s="1"/>
  <c r="M353" i="12"/>
  <c r="AF352" i="12"/>
  <c r="AC352" i="12"/>
  <c r="AA352" i="12"/>
  <c r="AB352" i="12" s="1"/>
  <c r="T352" i="12"/>
  <c r="U352" i="12" s="1"/>
  <c r="N352" i="12"/>
  <c r="M352" i="12"/>
  <c r="AF351" i="12"/>
  <c r="AC351" i="12"/>
  <c r="AA351" i="12"/>
  <c r="AB351" i="12" s="1"/>
  <c r="U351" i="12"/>
  <c r="T351" i="12"/>
  <c r="N351" i="12"/>
  <c r="AE351" i="12" s="1"/>
  <c r="M351" i="12"/>
  <c r="AF350" i="12"/>
  <c r="AE350" i="12"/>
  <c r="AC350" i="12"/>
  <c r="AA350" i="12"/>
  <c r="AB350" i="12" s="1"/>
  <c r="U350" i="12"/>
  <c r="T350" i="12"/>
  <c r="N350" i="12"/>
  <c r="M350" i="12"/>
  <c r="AF349" i="12"/>
  <c r="AC349" i="12"/>
  <c r="AB349" i="12"/>
  <c r="AA349" i="12"/>
  <c r="U349" i="12"/>
  <c r="T349" i="12"/>
  <c r="N349" i="12"/>
  <c r="M349" i="12"/>
  <c r="AF348" i="12"/>
  <c r="AC348" i="12"/>
  <c r="AB348" i="12"/>
  <c r="AA348" i="12"/>
  <c r="U348" i="12"/>
  <c r="T348" i="12"/>
  <c r="N348" i="12"/>
  <c r="M348" i="12"/>
  <c r="AF347" i="12"/>
  <c r="AC347" i="12"/>
  <c r="AB347" i="12"/>
  <c r="AA347" i="12"/>
  <c r="T347" i="12"/>
  <c r="U347" i="12" s="1"/>
  <c r="N347" i="12"/>
  <c r="M347" i="12"/>
  <c r="AF346" i="12"/>
  <c r="AC346" i="12"/>
  <c r="AB346" i="12"/>
  <c r="AA346" i="12"/>
  <c r="U346" i="12"/>
  <c r="AE346" i="12" s="1"/>
  <c r="T346" i="12"/>
  <c r="M346" i="12"/>
  <c r="N346" i="12" s="1"/>
  <c r="AF345" i="12"/>
  <c r="AC345" i="12"/>
  <c r="AA345" i="12"/>
  <c r="AB345" i="12" s="1"/>
  <c r="U345" i="12"/>
  <c r="T345" i="12"/>
  <c r="M345" i="12"/>
  <c r="N345" i="12" s="1"/>
  <c r="AF344" i="12"/>
  <c r="AC344" i="12"/>
  <c r="AB344" i="12"/>
  <c r="AA344" i="12"/>
  <c r="T344" i="12"/>
  <c r="U344" i="12" s="1"/>
  <c r="M344" i="12"/>
  <c r="N344" i="12" s="1"/>
  <c r="AF343" i="12"/>
  <c r="AC343" i="12"/>
  <c r="AB343" i="12"/>
  <c r="AA343" i="12"/>
  <c r="T343" i="12"/>
  <c r="U343" i="12" s="1"/>
  <c r="AE343" i="12" s="1"/>
  <c r="N343" i="12"/>
  <c r="M343" i="12"/>
  <c r="AF342" i="12"/>
  <c r="AC342" i="12"/>
  <c r="AA342" i="12"/>
  <c r="AB342" i="12" s="1"/>
  <c r="T342" i="12"/>
  <c r="U342" i="12" s="1"/>
  <c r="M342" i="12"/>
  <c r="N342" i="12" s="1"/>
  <c r="AE342" i="12" s="1"/>
  <c r="AF341" i="12"/>
  <c r="AC341" i="12"/>
  <c r="AA341" i="12"/>
  <c r="AB341" i="12" s="1"/>
  <c r="U341" i="12"/>
  <c r="T341" i="12"/>
  <c r="M341" i="12"/>
  <c r="N341" i="12" s="1"/>
  <c r="AE341" i="12" s="1"/>
  <c r="AF340" i="12"/>
  <c r="AC340" i="12"/>
  <c r="AA340" i="12"/>
  <c r="AB340" i="12" s="1"/>
  <c r="T340" i="12"/>
  <c r="U340" i="12" s="1"/>
  <c r="N340" i="12"/>
  <c r="M340" i="12"/>
  <c r="AF339" i="12"/>
  <c r="AE339" i="12"/>
  <c r="AC339" i="12"/>
  <c r="AB339" i="12"/>
  <c r="AA339" i="12"/>
  <c r="T339" i="12"/>
  <c r="U339" i="12" s="1"/>
  <c r="M339" i="12"/>
  <c r="N339" i="12" s="1"/>
  <c r="AF338" i="12"/>
  <c r="AC338" i="12"/>
  <c r="AA338" i="12"/>
  <c r="AB338" i="12" s="1"/>
  <c r="U338" i="12"/>
  <c r="T338" i="12"/>
  <c r="M338" i="12"/>
  <c r="N338" i="12" s="1"/>
  <c r="AE338" i="12" s="1"/>
  <c r="AF337" i="12"/>
  <c r="AC337" i="12"/>
  <c r="AA337" i="12"/>
  <c r="AB337" i="12" s="1"/>
  <c r="T337" i="12"/>
  <c r="U337" i="12" s="1"/>
  <c r="AE337" i="12" s="1"/>
  <c r="N337" i="12"/>
  <c r="M337" i="12"/>
  <c r="AF336" i="12"/>
  <c r="AC336" i="12"/>
  <c r="AB336" i="12"/>
  <c r="AA336" i="12"/>
  <c r="T336" i="12"/>
  <c r="U336" i="12" s="1"/>
  <c r="N336" i="12"/>
  <c r="M336" i="12"/>
  <c r="AF335" i="12"/>
  <c r="AC335" i="12"/>
  <c r="AA335" i="12"/>
  <c r="AB335" i="12" s="1"/>
  <c r="U335" i="12"/>
  <c r="T335" i="12"/>
  <c r="N335" i="12"/>
  <c r="AE335" i="12" s="1"/>
  <c r="M335" i="12"/>
  <c r="AF334" i="12"/>
  <c r="AC334" i="12"/>
  <c r="AB334" i="12"/>
  <c r="AA334" i="12"/>
  <c r="T334" i="12"/>
  <c r="U334" i="12" s="1"/>
  <c r="AE334" i="12" s="1"/>
  <c r="N334" i="12"/>
  <c r="M334" i="12"/>
  <c r="AF333" i="12"/>
  <c r="AC333" i="12"/>
  <c r="AB333" i="12"/>
  <c r="AA333" i="12"/>
  <c r="U333" i="12"/>
  <c r="T333" i="12"/>
  <c r="N333" i="12"/>
  <c r="M333" i="12"/>
  <c r="AF332" i="12"/>
  <c r="AC332" i="12"/>
  <c r="AA332" i="12"/>
  <c r="AB332" i="12" s="1"/>
  <c r="AE332" i="12" s="1"/>
  <c r="U332" i="12"/>
  <c r="T332" i="12"/>
  <c r="N332" i="12"/>
  <c r="M332" i="12"/>
  <c r="AF331" i="12"/>
  <c r="AC331" i="12"/>
  <c r="AB331" i="12"/>
  <c r="AA331" i="12"/>
  <c r="U331" i="12"/>
  <c r="T331" i="12"/>
  <c r="M331" i="12"/>
  <c r="N331" i="12" s="1"/>
  <c r="AF330" i="12"/>
  <c r="AC330" i="12"/>
  <c r="AB330" i="12"/>
  <c r="AA330" i="12"/>
  <c r="U330" i="12"/>
  <c r="T330" i="12"/>
  <c r="M330" i="12"/>
  <c r="N330" i="12" s="1"/>
  <c r="AE330" i="12" s="1"/>
  <c r="AF329" i="12"/>
  <c r="AC329" i="12"/>
  <c r="AA329" i="12"/>
  <c r="AB329" i="12" s="1"/>
  <c r="U329" i="12"/>
  <c r="T329" i="12"/>
  <c r="M329" i="12"/>
  <c r="N329" i="12" s="1"/>
  <c r="AE329" i="12" s="1"/>
  <c r="AF328" i="12"/>
  <c r="AC328" i="12"/>
  <c r="AB328" i="12"/>
  <c r="AA328" i="12"/>
  <c r="T328" i="12"/>
  <c r="U328" i="12" s="1"/>
  <c r="M328" i="12"/>
  <c r="N328" i="12" s="1"/>
  <c r="AF327" i="12"/>
  <c r="AC327" i="12"/>
  <c r="AA327" i="12"/>
  <c r="AB327" i="12" s="1"/>
  <c r="U327" i="12"/>
  <c r="AE327" i="12" s="1"/>
  <c r="T327" i="12"/>
  <c r="N327" i="12"/>
  <c r="M327" i="12"/>
  <c r="AF326" i="12"/>
  <c r="AE326" i="12"/>
  <c r="AC326" i="12"/>
  <c r="AA326" i="12"/>
  <c r="AB326" i="12" s="1"/>
  <c r="T326" i="12"/>
  <c r="U326" i="12" s="1"/>
  <c r="M326" i="12"/>
  <c r="N326" i="12" s="1"/>
  <c r="AF325" i="12"/>
  <c r="AE325" i="12"/>
  <c r="AC325" i="12"/>
  <c r="AB325" i="12"/>
  <c r="AA325" i="12"/>
  <c r="U325" i="12"/>
  <c r="T325" i="12"/>
  <c r="M325" i="12"/>
  <c r="N325" i="12" s="1"/>
  <c r="AF324" i="12"/>
  <c r="AC324" i="12"/>
  <c r="AA324" i="12"/>
  <c r="AB324" i="12" s="1"/>
  <c r="T324" i="12"/>
  <c r="U324" i="12" s="1"/>
  <c r="M324" i="12"/>
  <c r="N324" i="12" s="1"/>
  <c r="AE324" i="12" s="1"/>
  <c r="AF323" i="12"/>
  <c r="AC323" i="12"/>
  <c r="AB323" i="12"/>
  <c r="AA323" i="12"/>
  <c r="T323" i="12"/>
  <c r="U323" i="12" s="1"/>
  <c r="AE323" i="12" s="1"/>
  <c r="M323" i="12"/>
  <c r="N323" i="12" s="1"/>
  <c r="AF322" i="12"/>
  <c r="AC322" i="12"/>
  <c r="AA322" i="12"/>
  <c r="AB322" i="12" s="1"/>
  <c r="T322" i="12"/>
  <c r="U322" i="12" s="1"/>
  <c r="M322" i="12"/>
  <c r="N322" i="12" s="1"/>
  <c r="AF321" i="12"/>
  <c r="AC321" i="12"/>
  <c r="AA321" i="12"/>
  <c r="AB321" i="12" s="1"/>
  <c r="T321" i="12"/>
  <c r="U321" i="12" s="1"/>
  <c r="N321" i="12"/>
  <c r="AE321" i="12" s="1"/>
  <c r="M321" i="12"/>
  <c r="AF320" i="12"/>
  <c r="AC320" i="12"/>
  <c r="AA320" i="12"/>
  <c r="AB320" i="12" s="1"/>
  <c r="U320" i="12"/>
  <c r="T320" i="12"/>
  <c r="M320" i="12"/>
  <c r="N320" i="12" s="1"/>
  <c r="AF319" i="12"/>
  <c r="AC319" i="12"/>
  <c r="AA319" i="12"/>
  <c r="AB319" i="12" s="1"/>
  <c r="U319" i="12"/>
  <c r="T319" i="12"/>
  <c r="N319" i="12"/>
  <c r="M319" i="12"/>
  <c r="AF318" i="12"/>
  <c r="AC318" i="12"/>
  <c r="AA318" i="12"/>
  <c r="AB318" i="12" s="1"/>
  <c r="AE318" i="12" s="1"/>
  <c r="U318" i="12"/>
  <c r="T318" i="12"/>
  <c r="N318" i="12"/>
  <c r="M318" i="12"/>
  <c r="AF317" i="12"/>
  <c r="AC317" i="12"/>
  <c r="AB317" i="12"/>
  <c r="AA317" i="12"/>
  <c r="U317" i="12"/>
  <c r="T317" i="12"/>
  <c r="M317" i="12"/>
  <c r="N317" i="12" s="1"/>
  <c r="AE317" i="12" s="1"/>
  <c r="AF316" i="12"/>
  <c r="AC316" i="12"/>
  <c r="AB316" i="12"/>
  <c r="AA316" i="12"/>
  <c r="U316" i="12"/>
  <c r="T316" i="12"/>
  <c r="N316" i="12"/>
  <c r="M316" i="12"/>
  <c r="AF315" i="12"/>
  <c r="AC315" i="12"/>
  <c r="AB315" i="12"/>
  <c r="AA315" i="12"/>
  <c r="T315" i="12"/>
  <c r="U315" i="12" s="1"/>
  <c r="N315" i="12"/>
  <c r="AE315" i="12" s="1"/>
  <c r="M315" i="12"/>
  <c r="AF314" i="12"/>
  <c r="AE314" i="12"/>
  <c r="AC314" i="12"/>
  <c r="AB314" i="12"/>
  <c r="AA314" i="12"/>
  <c r="U314" i="12"/>
  <c r="T314" i="12"/>
  <c r="M314" i="12"/>
  <c r="N314" i="12" s="1"/>
  <c r="AF313" i="12"/>
  <c r="AC313" i="12"/>
  <c r="AA313" i="12"/>
  <c r="AB313" i="12" s="1"/>
  <c r="U313" i="12"/>
  <c r="T313" i="12"/>
  <c r="M313" i="12"/>
  <c r="N313" i="12" s="1"/>
  <c r="AF312" i="12"/>
  <c r="AC312" i="12"/>
  <c r="AB312" i="12"/>
  <c r="AA312" i="12"/>
  <c r="T312" i="12"/>
  <c r="U312" i="12" s="1"/>
  <c r="M312" i="12"/>
  <c r="N312" i="12" s="1"/>
  <c r="AE312" i="12" s="1"/>
  <c r="AF311" i="12"/>
  <c r="AC311" i="12"/>
  <c r="AB311" i="12"/>
  <c r="AA311" i="12"/>
  <c r="T311" i="12"/>
  <c r="U311" i="12" s="1"/>
  <c r="N311" i="12"/>
  <c r="M311" i="12"/>
  <c r="AF310" i="12"/>
  <c r="AE310" i="12"/>
  <c r="AC310" i="12"/>
  <c r="AA310" i="12"/>
  <c r="AB310" i="12" s="1"/>
  <c r="T310" i="12"/>
  <c r="U310" i="12" s="1"/>
  <c r="M310" i="12"/>
  <c r="N310" i="12" s="1"/>
  <c r="AF309" i="12"/>
  <c r="AC309" i="12"/>
  <c r="AB309" i="12"/>
  <c r="AA309" i="12"/>
  <c r="U309" i="12"/>
  <c r="T309" i="12"/>
  <c r="M309" i="12"/>
  <c r="N309" i="12" s="1"/>
  <c r="AE309" i="12" s="1"/>
  <c r="AF308" i="12"/>
  <c r="AC308" i="12"/>
  <c r="AA308" i="12"/>
  <c r="AB308" i="12" s="1"/>
  <c r="T308" i="12"/>
  <c r="U308" i="12" s="1"/>
  <c r="N308" i="12"/>
  <c r="M308" i="12"/>
  <c r="AF307" i="12"/>
  <c r="AC307" i="12"/>
  <c r="AB307" i="12"/>
  <c r="AA307" i="12"/>
  <c r="T307" i="12"/>
  <c r="U307" i="12" s="1"/>
  <c r="AE307" i="12" s="1"/>
  <c r="M307" i="12"/>
  <c r="N307" i="12" s="1"/>
  <c r="AF306" i="12"/>
  <c r="AC306" i="12"/>
  <c r="AA306" i="12"/>
  <c r="AB306" i="12" s="1"/>
  <c r="U306" i="12"/>
  <c r="T306" i="12"/>
  <c r="M306" i="12"/>
  <c r="N306" i="12" s="1"/>
  <c r="AF305" i="12"/>
  <c r="AC305" i="12"/>
  <c r="AA305" i="12"/>
  <c r="AB305" i="12" s="1"/>
  <c r="T305" i="12"/>
  <c r="U305" i="12" s="1"/>
  <c r="N305" i="12"/>
  <c r="AE305" i="12" s="1"/>
  <c r="M305" i="12"/>
  <c r="AF304" i="12"/>
  <c r="AC304" i="12"/>
  <c r="AA304" i="12"/>
  <c r="AB304" i="12" s="1"/>
  <c r="U304" i="12"/>
  <c r="T304" i="12"/>
  <c r="M304" i="12"/>
  <c r="N304" i="12" s="1"/>
  <c r="AE304" i="12" s="1"/>
  <c r="AF303" i="12"/>
  <c r="AC303" i="12"/>
  <c r="AA303" i="12"/>
  <c r="AB303" i="12" s="1"/>
  <c r="U303" i="12"/>
  <c r="T303" i="12"/>
  <c r="N303" i="12"/>
  <c r="AE303" i="12" s="1"/>
  <c r="M303" i="12"/>
  <c r="AF302" i="12"/>
  <c r="AC302" i="12"/>
  <c r="AA302" i="12"/>
  <c r="AB302" i="12" s="1"/>
  <c r="U302" i="12"/>
  <c r="AE302" i="12" s="1"/>
  <c r="T302" i="12"/>
  <c r="N302" i="12"/>
  <c r="M302" i="12"/>
  <c r="AF301" i="12"/>
  <c r="AC301" i="12"/>
  <c r="AB301" i="12"/>
  <c r="AA301" i="12"/>
  <c r="U301" i="12"/>
  <c r="T301" i="12"/>
  <c r="M301" i="12"/>
  <c r="N301" i="12" s="1"/>
  <c r="AE301" i="12" s="1"/>
  <c r="AF300" i="12"/>
  <c r="AC300" i="12"/>
  <c r="AA300" i="12"/>
  <c r="AB300" i="12" s="1"/>
  <c r="U300" i="12"/>
  <c r="T300" i="12"/>
  <c r="N300" i="12"/>
  <c r="AE300" i="12" s="1"/>
  <c r="M300" i="12"/>
  <c r="AF299" i="12"/>
  <c r="AC299" i="12"/>
  <c r="AB299" i="12"/>
  <c r="AA299" i="12"/>
  <c r="T299" i="12"/>
  <c r="U299" i="12" s="1"/>
  <c r="N299" i="12"/>
  <c r="M299" i="12"/>
  <c r="AF298" i="12"/>
  <c r="AE298" i="12"/>
  <c r="AC298" i="12"/>
  <c r="AB298" i="12"/>
  <c r="AA298" i="12"/>
  <c r="U298" i="12"/>
  <c r="T298" i="12"/>
  <c r="M298" i="12"/>
  <c r="N298" i="12" s="1"/>
  <c r="AF297" i="12"/>
  <c r="AC297" i="12"/>
  <c r="AB297" i="12"/>
  <c r="AA297" i="12"/>
  <c r="T297" i="12"/>
  <c r="U297" i="12" s="1"/>
  <c r="N297" i="12"/>
  <c r="M297" i="12"/>
  <c r="AF296" i="12"/>
  <c r="AC296" i="12"/>
  <c r="AB296" i="12"/>
  <c r="AA296" i="12"/>
  <c r="T296" i="12"/>
  <c r="U296" i="12" s="1"/>
  <c r="M296" i="12"/>
  <c r="N296" i="12" s="1"/>
  <c r="AE296" i="12" s="1"/>
  <c r="AF295" i="12"/>
  <c r="AC295" i="12"/>
  <c r="AA295" i="12"/>
  <c r="AB295" i="12" s="1"/>
  <c r="T295" i="12"/>
  <c r="U295" i="12" s="1"/>
  <c r="N295" i="12"/>
  <c r="M295" i="12"/>
  <c r="AF294" i="12"/>
  <c r="AE294" i="12"/>
  <c r="AC294" i="12"/>
  <c r="AA294" i="12"/>
  <c r="AB294" i="12" s="1"/>
  <c r="T294" i="12"/>
  <c r="U294" i="12" s="1"/>
  <c r="M294" i="12"/>
  <c r="N294" i="12" s="1"/>
  <c r="AF293" i="12"/>
  <c r="AC293" i="12"/>
  <c r="AA293" i="12"/>
  <c r="AB293" i="12" s="1"/>
  <c r="U293" i="12"/>
  <c r="T293" i="12"/>
  <c r="M293" i="12"/>
  <c r="N293" i="12" s="1"/>
  <c r="AF292" i="12"/>
  <c r="AC292" i="12"/>
  <c r="AA292" i="12"/>
  <c r="AB292" i="12" s="1"/>
  <c r="T292" i="12"/>
  <c r="U292" i="12" s="1"/>
  <c r="N292" i="12"/>
  <c r="AE292" i="12" s="1"/>
  <c r="M292" i="12"/>
  <c r="AF291" i="12"/>
  <c r="AE291" i="12"/>
  <c r="AC291" i="12"/>
  <c r="AB291" i="12"/>
  <c r="AA291" i="12"/>
  <c r="T291" i="12"/>
  <c r="U291" i="12" s="1"/>
  <c r="M291" i="12"/>
  <c r="N291" i="12" s="1"/>
  <c r="AF290" i="12"/>
  <c r="AC290" i="12"/>
  <c r="AA290" i="12"/>
  <c r="AB290" i="12" s="1"/>
  <c r="U290" i="12"/>
  <c r="T290" i="12"/>
  <c r="M290" i="12"/>
  <c r="N290" i="12" s="1"/>
  <c r="AE290" i="12" s="1"/>
  <c r="AF289" i="12"/>
  <c r="AC289" i="12"/>
  <c r="AA289" i="12"/>
  <c r="AB289" i="12" s="1"/>
  <c r="T289" i="12"/>
  <c r="U289" i="12" s="1"/>
  <c r="AE289" i="12" s="1"/>
  <c r="N289" i="12"/>
  <c r="M289" i="12"/>
  <c r="AF288" i="12"/>
  <c r="AC288" i="12"/>
  <c r="AB288" i="12"/>
  <c r="AA288" i="12"/>
  <c r="T288" i="12"/>
  <c r="U288" i="12" s="1"/>
  <c r="N288" i="12"/>
  <c r="M288" i="12"/>
  <c r="AF287" i="12"/>
  <c r="AC287" i="12"/>
  <c r="AA287" i="12"/>
  <c r="AB287" i="12" s="1"/>
  <c r="U287" i="12"/>
  <c r="T287" i="12"/>
  <c r="N287" i="12"/>
  <c r="AE287" i="12" s="1"/>
  <c r="M287" i="12"/>
  <c r="AF286" i="12"/>
  <c r="AC286" i="12"/>
  <c r="AB286" i="12"/>
  <c r="AA286" i="12"/>
  <c r="T286" i="12"/>
  <c r="U286" i="12" s="1"/>
  <c r="N286" i="12"/>
  <c r="AE286" i="12" s="1"/>
  <c r="M286" i="12"/>
  <c r="AF285" i="12"/>
  <c r="AC285" i="12"/>
  <c r="AB285" i="12"/>
  <c r="AA285" i="12"/>
  <c r="T285" i="12"/>
  <c r="U285" i="12" s="1"/>
  <c r="N285" i="12"/>
  <c r="M285" i="12"/>
  <c r="AF284" i="12"/>
  <c r="AC284" i="12"/>
  <c r="AA284" i="12"/>
  <c r="AB284" i="12" s="1"/>
  <c r="U284" i="12"/>
  <c r="AE284" i="12" s="1"/>
  <c r="T284" i="12"/>
  <c r="N284" i="12"/>
  <c r="M284" i="12"/>
  <c r="AF283" i="12"/>
  <c r="AC283" i="12"/>
  <c r="AA283" i="12"/>
  <c r="AB283" i="12" s="1"/>
  <c r="U283" i="12"/>
  <c r="T283" i="12"/>
  <c r="M283" i="12"/>
  <c r="N283" i="12" s="1"/>
  <c r="AE283" i="12" s="1"/>
  <c r="AF282" i="12"/>
  <c r="AC282" i="12"/>
  <c r="AB282" i="12"/>
  <c r="AA282" i="12"/>
  <c r="U282" i="12"/>
  <c r="T282" i="12"/>
  <c r="M282" i="12"/>
  <c r="N282" i="12" s="1"/>
  <c r="AE282" i="12" s="1"/>
  <c r="AF281" i="12"/>
  <c r="AC281" i="12"/>
  <c r="AB281" i="12"/>
  <c r="AA281" i="12"/>
  <c r="T281" i="12"/>
  <c r="U281" i="12" s="1"/>
  <c r="M281" i="12"/>
  <c r="N281" i="12" s="1"/>
  <c r="AF280" i="12"/>
  <c r="AC280" i="12"/>
  <c r="AB280" i="12"/>
  <c r="AA280" i="12"/>
  <c r="T280" i="12"/>
  <c r="U280" i="12" s="1"/>
  <c r="M280" i="12"/>
  <c r="N280" i="12" s="1"/>
  <c r="AE280" i="12" s="1"/>
  <c r="AF279" i="12"/>
  <c r="AC279" i="12"/>
  <c r="AB279" i="12"/>
  <c r="AA279" i="12"/>
  <c r="T279" i="12"/>
  <c r="U279" i="12" s="1"/>
  <c r="M279" i="12"/>
  <c r="N279" i="12" s="1"/>
  <c r="AE279" i="12" s="1"/>
  <c r="AF278" i="12"/>
  <c r="AC278" i="12"/>
  <c r="AA278" i="12"/>
  <c r="AB278" i="12" s="1"/>
  <c r="T278" i="12"/>
  <c r="U278" i="12" s="1"/>
  <c r="M278" i="12"/>
  <c r="N278" i="12" s="1"/>
  <c r="AE278" i="12" s="1"/>
  <c r="AF277" i="12"/>
  <c r="AC277" i="12"/>
  <c r="AB277" i="12"/>
  <c r="AA277" i="12"/>
  <c r="T277" i="12"/>
  <c r="U277" i="12" s="1"/>
  <c r="M277" i="12"/>
  <c r="N277" i="12" s="1"/>
  <c r="AE277" i="12" s="1"/>
  <c r="AF276" i="12"/>
  <c r="AC276" i="12"/>
  <c r="AA276" i="12"/>
  <c r="AB276" i="12" s="1"/>
  <c r="U276" i="12"/>
  <c r="T276" i="12"/>
  <c r="M276" i="12"/>
  <c r="N276" i="12" s="1"/>
  <c r="AE276" i="12" s="1"/>
  <c r="AF275" i="12"/>
  <c r="AC275" i="12"/>
  <c r="AA275" i="12"/>
  <c r="AB275" i="12" s="1"/>
  <c r="AE275" i="12" s="1"/>
  <c r="T275" i="12"/>
  <c r="U275" i="12" s="1"/>
  <c r="M275" i="12"/>
  <c r="N275" i="12" s="1"/>
  <c r="AF274" i="12"/>
  <c r="AC274" i="12"/>
  <c r="AB274" i="12"/>
  <c r="AA274" i="12"/>
  <c r="T274" i="12"/>
  <c r="U274" i="12" s="1"/>
  <c r="N274" i="12"/>
  <c r="M274" i="12"/>
  <c r="AF273" i="12"/>
  <c r="AE273" i="12"/>
  <c r="AC273" i="12"/>
  <c r="AA273" i="12"/>
  <c r="AB273" i="12" s="1"/>
  <c r="T273" i="12"/>
  <c r="U273" i="12" s="1"/>
  <c r="N273" i="12"/>
  <c r="M273" i="12"/>
  <c r="AF272" i="12"/>
  <c r="AC272" i="12"/>
  <c r="AB272" i="12"/>
  <c r="AA272" i="12"/>
  <c r="T272" i="12"/>
  <c r="U272" i="12" s="1"/>
  <c r="N272" i="12"/>
  <c r="AE272" i="12" s="1"/>
  <c r="M272" i="12"/>
  <c r="AF271" i="12"/>
  <c r="AC271" i="12"/>
  <c r="AA271" i="12"/>
  <c r="AB271" i="12" s="1"/>
  <c r="U271" i="12"/>
  <c r="T271" i="12"/>
  <c r="N271" i="12"/>
  <c r="AE271" i="12" s="1"/>
  <c r="M271" i="12"/>
  <c r="AF270" i="12"/>
  <c r="AC270" i="12"/>
  <c r="AB270" i="12"/>
  <c r="AA270" i="12"/>
  <c r="T270" i="12"/>
  <c r="U270" i="12" s="1"/>
  <c r="N270" i="12"/>
  <c r="AE270" i="12" s="1"/>
  <c r="M270" i="12"/>
  <c r="AF269" i="12"/>
  <c r="AC269" i="12"/>
  <c r="AB269" i="12"/>
  <c r="AA269" i="12"/>
  <c r="T269" i="12"/>
  <c r="U269" i="12" s="1"/>
  <c r="N269" i="12"/>
  <c r="M269" i="12"/>
  <c r="AF268" i="12"/>
  <c r="AC268" i="12"/>
  <c r="AA268" i="12"/>
  <c r="AB268" i="12" s="1"/>
  <c r="U268" i="12"/>
  <c r="T268" i="12"/>
  <c r="N268" i="12"/>
  <c r="M268" i="12"/>
  <c r="AF267" i="12"/>
  <c r="AC267" i="12"/>
  <c r="AA267" i="12"/>
  <c r="AB267" i="12" s="1"/>
  <c r="U267" i="12"/>
  <c r="T267" i="12"/>
  <c r="M267" i="12"/>
  <c r="N267" i="12" s="1"/>
  <c r="AF266" i="12"/>
  <c r="AC266" i="12"/>
  <c r="AB266" i="12"/>
  <c r="AA266" i="12"/>
  <c r="U266" i="12"/>
  <c r="T266" i="12"/>
  <c r="M266" i="12"/>
  <c r="N266" i="12" s="1"/>
  <c r="AE266" i="12" s="1"/>
  <c r="AF265" i="12"/>
  <c r="AC265" i="12"/>
  <c r="AB265" i="12"/>
  <c r="AA265" i="12"/>
  <c r="T265" i="12"/>
  <c r="U265" i="12" s="1"/>
  <c r="M265" i="12"/>
  <c r="N265" i="12" s="1"/>
  <c r="AE265" i="12" s="1"/>
  <c r="AF264" i="12"/>
  <c r="AC264" i="12"/>
  <c r="AB264" i="12"/>
  <c r="AA264" i="12"/>
  <c r="T264" i="12"/>
  <c r="U264" i="12" s="1"/>
  <c r="M264" i="12"/>
  <c r="N264" i="12" s="1"/>
  <c r="AE264" i="12" s="1"/>
  <c r="AF263" i="12"/>
  <c r="AC263" i="12"/>
  <c r="AB263" i="12"/>
  <c r="AA263" i="12"/>
  <c r="T263" i="12"/>
  <c r="U263" i="12" s="1"/>
  <c r="N263" i="12"/>
  <c r="AE263" i="12" s="1"/>
  <c r="M263" i="12"/>
  <c r="AF262" i="12"/>
  <c r="AC262" i="12"/>
  <c r="AA262" i="12"/>
  <c r="AB262" i="12" s="1"/>
  <c r="T262" i="12"/>
  <c r="U262" i="12" s="1"/>
  <c r="AE262" i="12" s="1"/>
  <c r="N262" i="12"/>
  <c r="M262" i="12"/>
  <c r="AF261" i="12"/>
  <c r="AC261" i="12"/>
  <c r="AA261" i="12"/>
  <c r="AB261" i="12" s="1"/>
  <c r="T261" i="12"/>
  <c r="U261" i="12" s="1"/>
  <c r="AE261" i="12" s="1"/>
  <c r="M261" i="12"/>
  <c r="N261" i="12" s="1"/>
  <c r="AF260" i="12"/>
  <c r="AC260" i="12"/>
  <c r="AA260" i="12"/>
  <c r="AB260" i="12" s="1"/>
  <c r="T260" i="12"/>
  <c r="U260" i="12" s="1"/>
  <c r="AE260" i="12" s="1"/>
  <c r="N260" i="12"/>
  <c r="M260" i="12"/>
  <c r="AF259" i="12"/>
  <c r="AE259" i="12"/>
  <c r="AC259" i="12"/>
  <c r="AA259" i="12"/>
  <c r="AB259" i="12" s="1"/>
  <c r="T259" i="12"/>
  <c r="U259" i="12" s="1"/>
  <c r="M259" i="12"/>
  <c r="N259" i="12" s="1"/>
  <c r="AF258" i="12"/>
  <c r="AC258" i="12"/>
  <c r="AB258" i="12"/>
  <c r="AA258" i="12"/>
  <c r="T258" i="12"/>
  <c r="U258" i="12" s="1"/>
  <c r="N258" i="12"/>
  <c r="M258" i="12"/>
  <c r="AF257" i="12"/>
  <c r="AE257" i="12"/>
  <c r="AC257" i="12"/>
  <c r="AA257" i="12"/>
  <c r="AB257" i="12" s="1"/>
  <c r="T257" i="12"/>
  <c r="U257" i="12" s="1"/>
  <c r="N257" i="12"/>
  <c r="M257" i="12"/>
  <c r="AF256" i="12"/>
  <c r="AC256" i="12"/>
  <c r="AB256" i="12"/>
  <c r="AA256" i="12"/>
  <c r="T256" i="12"/>
  <c r="U256" i="12" s="1"/>
  <c r="N256" i="12"/>
  <c r="M256" i="12"/>
  <c r="AF255" i="12"/>
  <c r="AC255" i="12"/>
  <c r="AA255" i="12"/>
  <c r="AB255" i="12" s="1"/>
  <c r="U255" i="12"/>
  <c r="T255" i="12"/>
  <c r="M255" i="12"/>
  <c r="N255" i="12" s="1"/>
  <c r="AE255" i="12" s="1"/>
  <c r="AF254" i="12"/>
  <c r="AC254" i="12"/>
  <c r="AB254" i="12"/>
  <c r="AA254" i="12"/>
  <c r="T254" i="12"/>
  <c r="U254" i="12" s="1"/>
  <c r="N254" i="12"/>
  <c r="AE254" i="12" s="1"/>
  <c r="M254" i="12"/>
  <c r="AF253" i="12"/>
  <c r="AC253" i="12"/>
  <c r="AB253" i="12"/>
  <c r="AA253" i="12"/>
  <c r="T253" i="12"/>
  <c r="U253" i="12" s="1"/>
  <c r="M253" i="12"/>
  <c r="N253" i="12" s="1"/>
  <c r="AE253" i="12" s="1"/>
  <c r="AF252" i="12"/>
  <c r="AC252" i="12"/>
  <c r="AB252" i="12"/>
  <c r="AA252" i="12"/>
  <c r="U252" i="12"/>
  <c r="T252" i="12"/>
  <c r="N252" i="12"/>
  <c r="AE252" i="12" s="1"/>
  <c r="M252" i="12"/>
  <c r="AF251" i="12"/>
  <c r="AE251" i="12"/>
  <c r="AC251" i="12"/>
  <c r="AA251" i="12"/>
  <c r="AB251" i="12" s="1"/>
  <c r="T251" i="12"/>
  <c r="U251" i="12" s="1"/>
  <c r="M251" i="12"/>
  <c r="N251" i="12" s="1"/>
  <c r="AF250" i="12"/>
  <c r="AC250" i="12"/>
  <c r="AB250" i="12"/>
  <c r="AA250" i="12"/>
  <c r="U250" i="12"/>
  <c r="T250" i="12"/>
  <c r="M250" i="12"/>
  <c r="N250" i="12" s="1"/>
  <c r="AE250" i="12" s="1"/>
  <c r="AF249" i="12"/>
  <c r="AC249" i="12"/>
  <c r="AA249" i="12"/>
  <c r="AB249" i="12" s="1"/>
  <c r="T249" i="12"/>
  <c r="U249" i="12" s="1"/>
  <c r="N249" i="12"/>
  <c r="M249" i="12"/>
  <c r="AF248" i="12"/>
  <c r="AC248" i="12"/>
  <c r="AB248" i="12"/>
  <c r="AA248" i="12"/>
  <c r="T248" i="12"/>
  <c r="U248" i="12" s="1"/>
  <c r="AE248" i="12" s="1"/>
  <c r="M248" i="12"/>
  <c r="N248" i="12" s="1"/>
  <c r="AF247" i="12"/>
  <c r="AC247" i="12"/>
  <c r="AB247" i="12"/>
  <c r="AA247" i="12"/>
  <c r="T247" i="12"/>
  <c r="U247" i="12" s="1"/>
  <c r="N247" i="12"/>
  <c r="AE247" i="12" s="1"/>
  <c r="M247" i="12"/>
  <c r="AF246" i="12"/>
  <c r="AE246" i="12"/>
  <c r="AC246" i="12"/>
  <c r="AA246" i="12"/>
  <c r="AB246" i="12" s="1"/>
  <c r="T246" i="12"/>
  <c r="U246" i="12" s="1"/>
  <c r="N246" i="12"/>
  <c r="M246" i="12"/>
  <c r="AF245" i="12"/>
  <c r="AC245" i="12"/>
  <c r="AA245" i="12"/>
  <c r="AB245" i="12" s="1"/>
  <c r="U245" i="12"/>
  <c r="AE245" i="12" s="1"/>
  <c r="T245" i="12"/>
  <c r="M245" i="12"/>
  <c r="N245" i="12" s="1"/>
  <c r="AF244" i="12"/>
  <c r="AE244" i="12"/>
  <c r="AC244" i="12"/>
  <c r="AA244" i="12"/>
  <c r="AB244" i="12" s="1"/>
  <c r="T244" i="12"/>
  <c r="U244" i="12" s="1"/>
  <c r="N244" i="12"/>
  <c r="M244" i="12"/>
  <c r="AF243" i="12"/>
  <c r="AC243" i="12"/>
  <c r="AA243" i="12"/>
  <c r="AB243" i="12" s="1"/>
  <c r="T243" i="12"/>
  <c r="U243" i="12" s="1"/>
  <c r="AE243" i="12" s="1"/>
  <c r="M243" i="12"/>
  <c r="N243" i="12" s="1"/>
  <c r="AF242" i="12"/>
  <c r="AC242" i="12"/>
  <c r="AB242" i="12"/>
  <c r="AA242" i="12"/>
  <c r="T242" i="12"/>
  <c r="U242" i="12" s="1"/>
  <c r="N242" i="12"/>
  <c r="M242" i="12"/>
  <c r="AF241" i="12"/>
  <c r="AC241" i="12"/>
  <c r="AA241" i="12"/>
  <c r="AB241" i="12" s="1"/>
  <c r="T241" i="12"/>
  <c r="M241" i="12"/>
  <c r="N241" i="12" s="1"/>
  <c r="AE241" i="12" s="1"/>
  <c r="AF240" i="12"/>
  <c r="AC240" i="12"/>
  <c r="AB240" i="12"/>
  <c r="AA240" i="12"/>
  <c r="T240" i="12"/>
  <c r="U240" i="12" s="1"/>
  <c r="N240" i="12"/>
  <c r="AE240" i="12" s="1"/>
  <c r="M240" i="12"/>
  <c r="AF239" i="12"/>
  <c r="AC239" i="12"/>
  <c r="AB239" i="12"/>
  <c r="AA239" i="12"/>
  <c r="T239" i="12"/>
  <c r="U239" i="12" s="1"/>
  <c r="M239" i="12"/>
  <c r="N239" i="12" s="1"/>
  <c r="AF238" i="12"/>
  <c r="AC238" i="12"/>
  <c r="AB238" i="12"/>
  <c r="AA238" i="12"/>
  <c r="T238" i="12"/>
  <c r="U238" i="12" s="1"/>
  <c r="AE238" i="12" s="1"/>
  <c r="N238" i="12"/>
  <c r="M238" i="12"/>
  <c r="AF237" i="12"/>
  <c r="AC237" i="12"/>
  <c r="AA237" i="12"/>
  <c r="AB237" i="12" s="1"/>
  <c r="T237" i="12"/>
  <c r="U237" i="12" s="1"/>
  <c r="N237" i="12"/>
  <c r="M237" i="12"/>
  <c r="AF236" i="12"/>
  <c r="AC236" i="12"/>
  <c r="AA236" i="12"/>
  <c r="AB236" i="12" s="1"/>
  <c r="AE236" i="12" s="1"/>
  <c r="U236" i="12"/>
  <c r="T236" i="12"/>
  <c r="M236" i="12"/>
  <c r="N236" i="12" s="1"/>
  <c r="AF235" i="12"/>
  <c r="AC235" i="12"/>
  <c r="AA235" i="12"/>
  <c r="AB235" i="12" s="1"/>
  <c r="T235" i="12"/>
  <c r="U235" i="12" s="1"/>
  <c r="AE235" i="12" s="1"/>
  <c r="N235" i="12"/>
  <c r="M235" i="12"/>
  <c r="AF234" i="12"/>
  <c r="AC234" i="12"/>
  <c r="AA234" i="12"/>
  <c r="AB234" i="12" s="1"/>
  <c r="T234" i="12"/>
  <c r="U234" i="12" s="1"/>
  <c r="AE234" i="12" s="1"/>
  <c r="M234" i="12"/>
  <c r="N234" i="12" s="1"/>
  <c r="AF233" i="12"/>
  <c r="AC233" i="12"/>
  <c r="AA233" i="12"/>
  <c r="AB233" i="12" s="1"/>
  <c r="T233" i="12"/>
  <c r="U233" i="12" s="1"/>
  <c r="N233" i="12"/>
  <c r="M233" i="12"/>
  <c r="AF232" i="12"/>
  <c r="AE232" i="12"/>
  <c r="AC232" i="12"/>
  <c r="AA232" i="12"/>
  <c r="AB232" i="12" s="1"/>
  <c r="T232" i="12"/>
  <c r="U232" i="12" s="1"/>
  <c r="N232" i="12"/>
  <c r="M232" i="12"/>
  <c r="AF231" i="12"/>
  <c r="AC231" i="12"/>
  <c r="AA231" i="12"/>
  <c r="AB231" i="12" s="1"/>
  <c r="T231" i="12"/>
  <c r="U231" i="12" s="1"/>
  <c r="N231" i="12"/>
  <c r="M231" i="12"/>
  <c r="AF230" i="12"/>
  <c r="AC230" i="12"/>
  <c r="AA230" i="12"/>
  <c r="AB230" i="12" s="1"/>
  <c r="U230" i="12"/>
  <c r="T230" i="12"/>
  <c r="M230" i="12"/>
  <c r="N230" i="12" s="1"/>
  <c r="AE230" i="12" s="1"/>
  <c r="AF229" i="12"/>
  <c r="AC229" i="12"/>
  <c r="AA229" i="12"/>
  <c r="AB229" i="12" s="1"/>
  <c r="T229" i="12"/>
  <c r="U229" i="12" s="1"/>
  <c r="N229" i="12"/>
  <c r="M229" i="12"/>
  <c r="AF228" i="12"/>
  <c r="AC228" i="12"/>
  <c r="AB228" i="12"/>
  <c r="AA228" i="12"/>
  <c r="T228" i="12"/>
  <c r="U228" i="12" s="1"/>
  <c r="N228" i="12"/>
  <c r="AE228" i="12" s="1"/>
  <c r="M228" i="12"/>
  <c r="AF227" i="12"/>
  <c r="AC227" i="12"/>
  <c r="AB227" i="12"/>
  <c r="AA227" i="12"/>
  <c r="U227" i="12"/>
  <c r="T227" i="12"/>
  <c r="N227" i="12"/>
  <c r="AE227" i="12" s="1"/>
  <c r="M227" i="12"/>
  <c r="AF226" i="12"/>
  <c r="AE226" i="12"/>
  <c r="AC226" i="12"/>
  <c r="AA226" i="12"/>
  <c r="AB226" i="12" s="1"/>
  <c r="U226" i="12"/>
  <c r="T226" i="12"/>
  <c r="M226" i="12"/>
  <c r="N226" i="12" s="1"/>
  <c r="AF225" i="12"/>
  <c r="AC225" i="12"/>
  <c r="AB225" i="12"/>
  <c r="AA225" i="12"/>
  <c r="U225" i="12"/>
  <c r="T225" i="12"/>
  <c r="M225" i="12"/>
  <c r="N225" i="12" s="1"/>
  <c r="AE225" i="12" s="1"/>
  <c r="AF224" i="12"/>
  <c r="AC224" i="12"/>
  <c r="AB224" i="12"/>
  <c r="AA224" i="12"/>
  <c r="T224" i="12"/>
  <c r="U224" i="12" s="1"/>
  <c r="M224" i="12"/>
  <c r="N224" i="12" s="1"/>
  <c r="AF223" i="12"/>
  <c r="AC223" i="12"/>
  <c r="AB223" i="12"/>
  <c r="AA223" i="12"/>
  <c r="T223" i="12"/>
  <c r="U223" i="12" s="1"/>
  <c r="M223" i="12"/>
  <c r="N223" i="12" s="1"/>
  <c r="AE223" i="12" s="1"/>
  <c r="AF222" i="12"/>
  <c r="AC222" i="12"/>
  <c r="AB222" i="12"/>
  <c r="AA222" i="12"/>
  <c r="T222" i="12"/>
  <c r="U222" i="12" s="1"/>
  <c r="N222" i="12"/>
  <c r="M222" i="12"/>
  <c r="AF221" i="12"/>
  <c r="AC221" i="12"/>
  <c r="AA221" i="12"/>
  <c r="AB221" i="12" s="1"/>
  <c r="T221" i="12"/>
  <c r="U221" i="12" s="1"/>
  <c r="N221" i="12"/>
  <c r="M221" i="12"/>
  <c r="AF220" i="12"/>
  <c r="AC220" i="12"/>
  <c r="AA220" i="12"/>
  <c r="AB220" i="12" s="1"/>
  <c r="T220" i="12"/>
  <c r="U220" i="12" s="1"/>
  <c r="AE220" i="12" s="1"/>
  <c r="M220" i="12"/>
  <c r="N220" i="12" s="1"/>
  <c r="AF219" i="12"/>
  <c r="AC219" i="12"/>
  <c r="AA219" i="12"/>
  <c r="AB219" i="12" s="1"/>
  <c r="T219" i="12"/>
  <c r="U219" i="12" s="1"/>
  <c r="AE219" i="12" s="1"/>
  <c r="N219" i="12"/>
  <c r="M219" i="12"/>
  <c r="AF218" i="12"/>
  <c r="AC218" i="12"/>
  <c r="AA218" i="12"/>
  <c r="AB218" i="12" s="1"/>
  <c r="AE218" i="12" s="1"/>
  <c r="T218" i="12"/>
  <c r="U218" i="12" s="1"/>
  <c r="M218" i="12"/>
  <c r="N218" i="12" s="1"/>
  <c r="AF217" i="12"/>
  <c r="AC217" i="12"/>
  <c r="AB217" i="12"/>
  <c r="AA217" i="12"/>
  <c r="T217" i="12"/>
  <c r="U217" i="12" s="1"/>
  <c r="N217" i="12"/>
  <c r="AE217" i="12" s="1"/>
  <c r="M217" i="12"/>
  <c r="AF216" i="12"/>
  <c r="AE216" i="12"/>
  <c r="AC216" i="12"/>
  <c r="AA216" i="12"/>
  <c r="AB216" i="12" s="1"/>
  <c r="T216" i="12"/>
  <c r="U216" i="12" s="1"/>
  <c r="N216" i="12"/>
  <c r="M216" i="12"/>
  <c r="AF215" i="12"/>
  <c r="AC215" i="12"/>
  <c r="AB215" i="12"/>
  <c r="AA215" i="12"/>
  <c r="T215" i="12"/>
  <c r="U215" i="12" s="1"/>
  <c r="N215" i="12"/>
  <c r="M215" i="12"/>
  <c r="AF214" i="12"/>
  <c r="AC214" i="12"/>
  <c r="AA214" i="12"/>
  <c r="AB214" i="12" s="1"/>
  <c r="U214" i="12"/>
  <c r="T214" i="12"/>
  <c r="M214" i="12"/>
  <c r="N214" i="12" s="1"/>
  <c r="AF213" i="12"/>
  <c r="AC213" i="12"/>
  <c r="AB213" i="12"/>
  <c r="AA213" i="12"/>
  <c r="T213" i="12"/>
  <c r="U213" i="12" s="1"/>
  <c r="N213" i="12"/>
  <c r="AE213" i="12" s="1"/>
  <c r="M213" i="12"/>
  <c r="AF212" i="12"/>
  <c r="AC212" i="12"/>
  <c r="AB212" i="12"/>
  <c r="AA212" i="12"/>
  <c r="T212" i="12"/>
  <c r="U212" i="12" s="1"/>
  <c r="M212" i="12"/>
  <c r="N212" i="12" s="1"/>
  <c r="AE212" i="12" s="1"/>
  <c r="AF211" i="12"/>
  <c r="AC211" i="12"/>
  <c r="AB211" i="12"/>
  <c r="AA211" i="12"/>
  <c r="U211" i="12"/>
  <c r="T211" i="12"/>
  <c r="N211" i="12"/>
  <c r="AE211" i="12" s="1"/>
  <c r="M211" i="12"/>
  <c r="AF210" i="12"/>
  <c r="AC210" i="12"/>
  <c r="AA210" i="12"/>
  <c r="AB210" i="12" s="1"/>
  <c r="T210" i="12"/>
  <c r="U210" i="12" s="1"/>
  <c r="M210" i="12"/>
  <c r="N210" i="12" s="1"/>
  <c r="AE210" i="12" s="1"/>
  <c r="AF209" i="12"/>
  <c r="AC209" i="12"/>
  <c r="AB209" i="12"/>
  <c r="AA209" i="12"/>
  <c r="U209" i="12"/>
  <c r="T209" i="12"/>
  <c r="M209" i="12"/>
  <c r="N209" i="12" s="1"/>
  <c r="AE209" i="12" s="1"/>
  <c r="AF208" i="12"/>
  <c r="AC208" i="12"/>
  <c r="AA208" i="12"/>
  <c r="AB208" i="12" s="1"/>
  <c r="T208" i="12"/>
  <c r="U208" i="12" s="1"/>
  <c r="N208" i="12"/>
  <c r="AE208" i="12" s="1"/>
  <c r="M208" i="12"/>
  <c r="AF207" i="12"/>
  <c r="AC207" i="12"/>
  <c r="AB207" i="12"/>
  <c r="AA207" i="12"/>
  <c r="T207" i="12"/>
  <c r="U207" i="12" s="1"/>
  <c r="AE207" i="12" s="1"/>
  <c r="M207" i="12"/>
  <c r="N207" i="12" s="1"/>
  <c r="AF206" i="12"/>
  <c r="AC206" i="12"/>
  <c r="AB206" i="12"/>
  <c r="AA206" i="12"/>
  <c r="T206" i="12"/>
  <c r="U206" i="12" s="1"/>
  <c r="N206" i="12"/>
  <c r="AE206" i="12" s="1"/>
  <c r="M206" i="12"/>
  <c r="AF205" i="12"/>
  <c r="AC205" i="12"/>
  <c r="AA205" i="12"/>
  <c r="AB205" i="12" s="1"/>
  <c r="AE205" i="12" s="1"/>
  <c r="T205" i="12"/>
  <c r="U205" i="12" s="1"/>
  <c r="N205" i="12"/>
  <c r="M205" i="12"/>
  <c r="AF204" i="12"/>
  <c r="AC204" i="12"/>
  <c r="AA204" i="12"/>
  <c r="AB204" i="12" s="1"/>
  <c r="U204" i="12"/>
  <c r="T204" i="12"/>
  <c r="M204" i="12"/>
  <c r="N204" i="12" s="1"/>
  <c r="AF203" i="12"/>
  <c r="AC203" i="12"/>
  <c r="AA203" i="12"/>
  <c r="AB203" i="12" s="1"/>
  <c r="T203" i="12"/>
  <c r="U203" i="12" s="1"/>
  <c r="AE203" i="12" s="1"/>
  <c r="N203" i="12"/>
  <c r="M203" i="12"/>
  <c r="AF202" i="12"/>
  <c r="AC202" i="12"/>
  <c r="AA202" i="12"/>
  <c r="AB202" i="12" s="1"/>
  <c r="T202" i="12"/>
  <c r="U202" i="12" s="1"/>
  <c r="AE202" i="12" s="1"/>
  <c r="M202" i="12"/>
  <c r="N202" i="12" s="1"/>
  <c r="AF201" i="12"/>
  <c r="AC201" i="12"/>
  <c r="AB201" i="12"/>
  <c r="AA201" i="12"/>
  <c r="T201" i="12"/>
  <c r="U201" i="12" s="1"/>
  <c r="N201" i="12"/>
  <c r="AE201" i="12" s="1"/>
  <c r="M201" i="12"/>
  <c r="AF200" i="12"/>
  <c r="AC200" i="12"/>
  <c r="AA200" i="12"/>
  <c r="AB200" i="12" s="1"/>
  <c r="T200" i="12"/>
  <c r="U200" i="12" s="1"/>
  <c r="N200" i="12"/>
  <c r="AE200" i="12" s="1"/>
  <c r="M200" i="12"/>
  <c r="AF199" i="12"/>
  <c r="AC199" i="12"/>
  <c r="AB199" i="12"/>
  <c r="AA199" i="12"/>
  <c r="T199" i="12"/>
  <c r="U199" i="12" s="1"/>
  <c r="N199" i="12"/>
  <c r="M199" i="12"/>
  <c r="AF198" i="12"/>
  <c r="AC198" i="12"/>
  <c r="AA198" i="12"/>
  <c r="AB198" i="12" s="1"/>
  <c r="U198" i="12"/>
  <c r="T198" i="12"/>
  <c r="M198" i="12"/>
  <c r="N198" i="12" s="1"/>
  <c r="AE198" i="12" s="1"/>
  <c r="AF197" i="12"/>
  <c r="AC197" i="12"/>
  <c r="AB197" i="12"/>
  <c r="AA197" i="12"/>
  <c r="T197" i="12"/>
  <c r="U197" i="12" s="1"/>
  <c r="N197" i="12"/>
  <c r="M197" i="12"/>
  <c r="AF196" i="12"/>
  <c r="AC196" i="12"/>
  <c r="AB196" i="12"/>
  <c r="AA196" i="12"/>
  <c r="T196" i="12"/>
  <c r="U196" i="12" s="1"/>
  <c r="N196" i="12"/>
  <c r="M196" i="12"/>
  <c r="AF195" i="12"/>
  <c r="AE195" i="12"/>
  <c r="AC195" i="12"/>
  <c r="AB195" i="12"/>
  <c r="AA195" i="12"/>
  <c r="U195" i="12"/>
  <c r="T195" i="12"/>
  <c r="N195" i="12"/>
  <c r="M195" i="12"/>
  <c r="AF194" i="12"/>
  <c r="AC194" i="12"/>
  <c r="AA194" i="12"/>
  <c r="AB194" i="12" s="1"/>
  <c r="U194" i="12"/>
  <c r="T194" i="12"/>
  <c r="M194" i="12"/>
  <c r="N194" i="12" s="1"/>
  <c r="AE194" i="12" s="1"/>
  <c r="AF193" i="12"/>
  <c r="AC193" i="12"/>
  <c r="AB193" i="12"/>
  <c r="AA193" i="12"/>
  <c r="U193" i="12"/>
  <c r="T193" i="12"/>
  <c r="M193" i="12"/>
  <c r="N193" i="12" s="1"/>
  <c r="AE193" i="12" s="1"/>
  <c r="AF192" i="12"/>
  <c r="AC192" i="12"/>
  <c r="AB192" i="12"/>
  <c r="AA192" i="12"/>
  <c r="T192" i="12"/>
  <c r="U192" i="12" s="1"/>
  <c r="N192" i="12"/>
  <c r="M192" i="12"/>
  <c r="AF191" i="12"/>
  <c r="AC191" i="12"/>
  <c r="AB191" i="12"/>
  <c r="AA191" i="12"/>
  <c r="T191" i="12"/>
  <c r="U191" i="12" s="1"/>
  <c r="M191" i="12"/>
  <c r="N191" i="12" s="1"/>
  <c r="AF190" i="12"/>
  <c r="AC190" i="12"/>
  <c r="AB190" i="12"/>
  <c r="AA190" i="12"/>
  <c r="T190" i="12"/>
  <c r="U190" i="12" s="1"/>
  <c r="N190" i="12"/>
  <c r="AE190" i="12" s="1"/>
  <c r="M190" i="12"/>
  <c r="AF189" i="12"/>
  <c r="AC189" i="12"/>
  <c r="AA189" i="12"/>
  <c r="AB189" i="12" s="1"/>
  <c r="AE189" i="12" s="1"/>
  <c r="T189" i="12"/>
  <c r="U189" i="12" s="1"/>
  <c r="N189" i="12"/>
  <c r="M189" i="12"/>
  <c r="AF188" i="12"/>
  <c r="AC188" i="12"/>
  <c r="AA188" i="12"/>
  <c r="AB188" i="12" s="1"/>
  <c r="U188" i="12"/>
  <c r="AE188" i="12" s="1"/>
  <c r="T188" i="12"/>
  <c r="M188" i="12"/>
  <c r="N188" i="12" s="1"/>
  <c r="AF187" i="12"/>
  <c r="AE187" i="12"/>
  <c r="AC187" i="12"/>
  <c r="AA187" i="12"/>
  <c r="AB187" i="12" s="1"/>
  <c r="T187" i="12"/>
  <c r="U187" i="12" s="1"/>
  <c r="N187" i="12"/>
  <c r="M187" i="12"/>
  <c r="AF186" i="12"/>
  <c r="AC186" i="12"/>
  <c r="AA186" i="12"/>
  <c r="AB186" i="12" s="1"/>
  <c r="T186" i="12"/>
  <c r="U186" i="12" s="1"/>
  <c r="M186" i="12"/>
  <c r="N186" i="12" s="1"/>
  <c r="AF185" i="12"/>
  <c r="AC185" i="12"/>
  <c r="AB185" i="12"/>
  <c r="AA185" i="12"/>
  <c r="T185" i="12"/>
  <c r="U185" i="12" s="1"/>
  <c r="M185" i="12"/>
  <c r="N185" i="12" s="1"/>
  <c r="AE185" i="12" s="1"/>
  <c r="AF184" i="12"/>
  <c r="AC184" i="12"/>
  <c r="AA184" i="12"/>
  <c r="AB184" i="12" s="1"/>
  <c r="T184" i="12"/>
  <c r="U184" i="12" s="1"/>
  <c r="N184" i="12"/>
  <c r="AE184" i="12" s="1"/>
  <c r="M184" i="12"/>
  <c r="AF183" i="12"/>
  <c r="AC183" i="12"/>
  <c r="AB183" i="12"/>
  <c r="AA183" i="12"/>
  <c r="T183" i="12"/>
  <c r="U183" i="12" s="1"/>
  <c r="M183" i="12"/>
  <c r="N183" i="12" s="1"/>
  <c r="AF182" i="12"/>
  <c r="AC182" i="12"/>
  <c r="AA182" i="12"/>
  <c r="AB182" i="12" s="1"/>
  <c r="U182" i="12"/>
  <c r="T182" i="12"/>
  <c r="M182" i="12"/>
  <c r="N182" i="12" s="1"/>
  <c r="AE182" i="12" s="1"/>
  <c r="AF181" i="12"/>
  <c r="AC181" i="12"/>
  <c r="AB181" i="12"/>
  <c r="AA181" i="12"/>
  <c r="T181" i="12"/>
  <c r="U181" i="12" s="1"/>
  <c r="N181" i="12"/>
  <c r="AE181" i="12" s="1"/>
  <c r="M181" i="12"/>
  <c r="AF180" i="12"/>
  <c r="AC180" i="12"/>
  <c r="AB180" i="12"/>
  <c r="AA180" i="12"/>
  <c r="T180" i="12"/>
  <c r="U180" i="12" s="1"/>
  <c r="N180" i="12"/>
  <c r="M180" i="12"/>
  <c r="AF179" i="12"/>
  <c r="AC179" i="12"/>
  <c r="AB179" i="12"/>
  <c r="AA179" i="12"/>
  <c r="U179" i="12"/>
  <c r="T179" i="12"/>
  <c r="N179" i="12"/>
  <c r="AE179" i="12" s="1"/>
  <c r="M179" i="12"/>
  <c r="AF178" i="12"/>
  <c r="AC178" i="12"/>
  <c r="AA178" i="12"/>
  <c r="AB178" i="12" s="1"/>
  <c r="U178" i="12"/>
  <c r="T178" i="12"/>
  <c r="M178" i="12"/>
  <c r="N178" i="12" s="1"/>
  <c r="AE178" i="12" s="1"/>
  <c r="AF177" i="12"/>
  <c r="AC177" i="12"/>
  <c r="AB177" i="12"/>
  <c r="AA177" i="12"/>
  <c r="U177" i="12"/>
  <c r="T177" i="12"/>
  <c r="M177" i="12"/>
  <c r="N177" i="12" s="1"/>
  <c r="AE177" i="12" s="1"/>
  <c r="AF176" i="12"/>
  <c r="AC176" i="12"/>
  <c r="AB176" i="12"/>
  <c r="AA176" i="12"/>
  <c r="T176" i="12"/>
  <c r="U176" i="12" s="1"/>
  <c r="N176" i="12"/>
  <c r="M176" i="12"/>
  <c r="AF175" i="12"/>
  <c r="AC175" i="12"/>
  <c r="AB175" i="12"/>
  <c r="AA175" i="12"/>
  <c r="T175" i="12"/>
  <c r="U175" i="12" s="1"/>
  <c r="M175" i="12"/>
  <c r="N175" i="12" s="1"/>
  <c r="AF174" i="12"/>
  <c r="AC174" i="12"/>
  <c r="AB174" i="12"/>
  <c r="AA174" i="12"/>
  <c r="T174" i="12"/>
  <c r="U174" i="12" s="1"/>
  <c r="AE174" i="12" s="1"/>
  <c r="N174" i="12"/>
  <c r="M174" i="12"/>
  <c r="AF173" i="12"/>
  <c r="AC173" i="12"/>
  <c r="AA173" i="12"/>
  <c r="AB173" i="12" s="1"/>
  <c r="T173" i="12"/>
  <c r="U173" i="12" s="1"/>
  <c r="N173" i="12"/>
  <c r="M173" i="12"/>
  <c r="AF172" i="12"/>
  <c r="AE172" i="12"/>
  <c r="AC172" i="12"/>
  <c r="AA172" i="12"/>
  <c r="AB172" i="12" s="1"/>
  <c r="U172" i="12"/>
  <c r="T172" i="12"/>
  <c r="M172" i="12"/>
  <c r="N172" i="12" s="1"/>
  <c r="AF171" i="12"/>
  <c r="AC171" i="12"/>
  <c r="AA171" i="12"/>
  <c r="AB171" i="12" s="1"/>
  <c r="T171" i="12"/>
  <c r="U171" i="12" s="1"/>
  <c r="AE171" i="12" s="1"/>
  <c r="N171" i="12"/>
  <c r="M171" i="12"/>
  <c r="AF170" i="12"/>
  <c r="AE170" i="12"/>
  <c r="AC170" i="12"/>
  <c r="AA170" i="12"/>
  <c r="AB170" i="12" s="1"/>
  <c r="T170" i="12"/>
  <c r="U170" i="12" s="1"/>
  <c r="M170" i="12"/>
  <c r="N170" i="12" s="1"/>
  <c r="AF169" i="12"/>
  <c r="AC169" i="12"/>
  <c r="AA169" i="12"/>
  <c r="AB169" i="12" s="1"/>
  <c r="T169" i="12"/>
  <c r="U169" i="12" s="1"/>
  <c r="N169" i="12"/>
  <c r="M169" i="12"/>
  <c r="AF168" i="12"/>
  <c r="AE168" i="12"/>
  <c r="AC168" i="12"/>
  <c r="AA168" i="12"/>
  <c r="AB168" i="12" s="1"/>
  <c r="T168" i="12"/>
  <c r="U168" i="12" s="1"/>
  <c r="N168" i="12"/>
  <c r="M168" i="12"/>
  <c r="AF167" i="12"/>
  <c r="AC167" i="12"/>
  <c r="AA167" i="12"/>
  <c r="AB167" i="12" s="1"/>
  <c r="T167" i="12"/>
  <c r="U167" i="12" s="1"/>
  <c r="N167" i="12"/>
  <c r="M167" i="12"/>
  <c r="AF166" i="12"/>
  <c r="AC166" i="12"/>
  <c r="AA166" i="12"/>
  <c r="AB166" i="12" s="1"/>
  <c r="U166" i="12"/>
  <c r="T166" i="12"/>
  <c r="M166" i="12"/>
  <c r="N166" i="12" s="1"/>
  <c r="AF165" i="12"/>
  <c r="AC165" i="12"/>
  <c r="AA165" i="12"/>
  <c r="AB165" i="12" s="1"/>
  <c r="T165" i="12"/>
  <c r="U165" i="12" s="1"/>
  <c r="N165" i="12"/>
  <c r="M165" i="12"/>
  <c r="AF164" i="12"/>
  <c r="AC164" i="12"/>
  <c r="AB164" i="12"/>
  <c r="AA164" i="12"/>
  <c r="T164" i="12"/>
  <c r="U164" i="12" s="1"/>
  <c r="N164" i="12"/>
  <c r="AE164" i="12" s="1"/>
  <c r="M164" i="12"/>
  <c r="AF163" i="12"/>
  <c r="AC163" i="12"/>
  <c r="AB163" i="12"/>
  <c r="AA163" i="12"/>
  <c r="U163" i="12"/>
  <c r="T163" i="12"/>
  <c r="N163" i="12"/>
  <c r="AE163" i="12" s="1"/>
  <c r="M163" i="12"/>
  <c r="AF162" i="12"/>
  <c r="AC162" i="12"/>
  <c r="AA162" i="12"/>
  <c r="AB162" i="12" s="1"/>
  <c r="U162" i="12"/>
  <c r="AE162" i="12" s="1"/>
  <c r="T162" i="12"/>
  <c r="N162" i="12"/>
  <c r="M162" i="12"/>
  <c r="AF161" i="12"/>
  <c r="AC161" i="12"/>
  <c r="AB161" i="12"/>
  <c r="AA161" i="12"/>
  <c r="U161" i="12"/>
  <c r="T161" i="12"/>
  <c r="M161" i="12"/>
  <c r="N161" i="12" s="1"/>
  <c r="AE161" i="12" s="1"/>
  <c r="AF160" i="12"/>
  <c r="AC160" i="12"/>
  <c r="AB160" i="12"/>
  <c r="AA160" i="12"/>
  <c r="U160" i="12"/>
  <c r="T160" i="12"/>
  <c r="M160" i="12"/>
  <c r="N160" i="12" s="1"/>
  <c r="AE160" i="12" s="1"/>
  <c r="AF159" i="12"/>
  <c r="AC159" i="12"/>
  <c r="AB159" i="12"/>
  <c r="AA159" i="12"/>
  <c r="T159" i="12"/>
  <c r="U159" i="12" s="1"/>
  <c r="M159" i="12"/>
  <c r="N159" i="12" s="1"/>
  <c r="AE159" i="12" s="1"/>
  <c r="AF158" i="12"/>
  <c r="AC158" i="12"/>
  <c r="AB158" i="12"/>
  <c r="AA158" i="12"/>
  <c r="T158" i="12"/>
  <c r="U158" i="12" s="1"/>
  <c r="N158" i="12"/>
  <c r="M158" i="12"/>
  <c r="AF157" i="12"/>
  <c r="AC157" i="12"/>
  <c r="AA157" i="12"/>
  <c r="AB157" i="12" s="1"/>
  <c r="T157" i="12"/>
  <c r="U157" i="12" s="1"/>
  <c r="N157" i="12"/>
  <c r="AE157" i="12" s="1"/>
  <c r="M157" i="12"/>
  <c r="AF156" i="12"/>
  <c r="AE156" i="12"/>
  <c r="AC156" i="12"/>
  <c r="AB156" i="12"/>
  <c r="AA156" i="12"/>
  <c r="T156" i="12"/>
  <c r="U156" i="12" s="1"/>
  <c r="M156" i="12"/>
  <c r="N156" i="12" s="1"/>
  <c r="AF155" i="12"/>
  <c r="AC155" i="12"/>
  <c r="AA155" i="12"/>
  <c r="AB155" i="12" s="1"/>
  <c r="T155" i="12"/>
  <c r="U155" i="12" s="1"/>
  <c r="N155" i="12"/>
  <c r="AE155" i="12" s="1"/>
  <c r="M155" i="12"/>
  <c r="AF154" i="12"/>
  <c r="AE154" i="12"/>
  <c r="AC154" i="12"/>
  <c r="AB154" i="12"/>
  <c r="AA154" i="12"/>
  <c r="T154" i="12"/>
  <c r="U154" i="12" s="1"/>
  <c r="M154" i="12"/>
  <c r="N154" i="12" s="1"/>
  <c r="AF153" i="12"/>
  <c r="AC153" i="12"/>
  <c r="AB153" i="12"/>
  <c r="AA153" i="12"/>
  <c r="T153" i="12"/>
  <c r="U153" i="12" s="1"/>
  <c r="N153" i="12"/>
  <c r="M153" i="12"/>
  <c r="AF152" i="12"/>
  <c r="AE152" i="12"/>
  <c r="AC152" i="12"/>
  <c r="AA152" i="12"/>
  <c r="AB152" i="12" s="1"/>
  <c r="T152" i="12"/>
  <c r="U152" i="12" s="1"/>
  <c r="N152" i="12"/>
  <c r="M152" i="12"/>
  <c r="AF151" i="12"/>
  <c r="AC151" i="12"/>
  <c r="AB151" i="12"/>
  <c r="AA151" i="12"/>
  <c r="T151" i="12"/>
  <c r="U151" i="12" s="1"/>
  <c r="N151" i="12"/>
  <c r="M151" i="12"/>
  <c r="AF150" i="12"/>
  <c r="AC150" i="12"/>
  <c r="AA150" i="12"/>
  <c r="AB150" i="12" s="1"/>
  <c r="U150" i="12"/>
  <c r="T150" i="12"/>
  <c r="M150" i="12"/>
  <c r="N150" i="12" s="1"/>
  <c r="AE150" i="12" s="1"/>
  <c r="AF149" i="12"/>
  <c r="AC149" i="12"/>
  <c r="AB149" i="12"/>
  <c r="AA149" i="12"/>
  <c r="T149" i="12"/>
  <c r="U149" i="12" s="1"/>
  <c r="N149" i="12"/>
  <c r="AE149" i="12" s="1"/>
  <c r="M149" i="12"/>
  <c r="AF148" i="12"/>
  <c r="AC148" i="12"/>
  <c r="AB148" i="12"/>
  <c r="AA148" i="12"/>
  <c r="U148" i="12"/>
  <c r="T148" i="12"/>
  <c r="M148" i="12"/>
  <c r="N148" i="12" s="1"/>
  <c r="AE148" i="12" s="1"/>
  <c r="AF147" i="12"/>
  <c r="AC147" i="12"/>
  <c r="AB147" i="12"/>
  <c r="AA147" i="12"/>
  <c r="U147" i="12"/>
  <c r="T147" i="12"/>
  <c r="N147" i="12"/>
  <c r="AE147" i="12" s="1"/>
  <c r="M147" i="12"/>
  <c r="AF146" i="12"/>
  <c r="AE146" i="12"/>
  <c r="AC146" i="12"/>
  <c r="AB146" i="12"/>
  <c r="AA146" i="12"/>
  <c r="T146" i="12"/>
  <c r="U146" i="12" s="1"/>
  <c r="M146" i="12"/>
  <c r="N146" i="12" s="1"/>
  <c r="AF145" i="12"/>
  <c r="AC145" i="12"/>
  <c r="AB145" i="12"/>
  <c r="AA145" i="12"/>
  <c r="U145" i="12"/>
  <c r="T145" i="12"/>
  <c r="M145" i="12"/>
  <c r="N145" i="12" s="1"/>
  <c r="AE145" i="12" s="1"/>
  <c r="AF144" i="12"/>
  <c r="AC144" i="12"/>
  <c r="AA144" i="12"/>
  <c r="AB144" i="12" s="1"/>
  <c r="T144" i="12"/>
  <c r="U144" i="12" s="1"/>
  <c r="N144" i="12"/>
  <c r="M144" i="12"/>
  <c r="AF143" i="12"/>
  <c r="AC143" i="12"/>
  <c r="AB143" i="12"/>
  <c r="AA143" i="12"/>
  <c r="T143" i="12"/>
  <c r="U143" i="12" s="1"/>
  <c r="AE143" i="12" s="1"/>
  <c r="M143" i="12"/>
  <c r="N143" i="12" s="1"/>
  <c r="AF142" i="12"/>
  <c r="AC142" i="12"/>
  <c r="AB142" i="12"/>
  <c r="AA142" i="12"/>
  <c r="T142" i="12"/>
  <c r="U142" i="12" s="1"/>
  <c r="N142" i="12"/>
  <c r="AE142" i="12" s="1"/>
  <c r="M142" i="12"/>
  <c r="AF141" i="12"/>
  <c r="AE141" i="12"/>
  <c r="AC141" i="12"/>
  <c r="AA141" i="12"/>
  <c r="AB141" i="12" s="1"/>
  <c r="T141" i="12"/>
  <c r="U141" i="12" s="1"/>
  <c r="N141" i="12"/>
  <c r="M141" i="12"/>
  <c r="AF140" i="12"/>
  <c r="AC140" i="12"/>
  <c r="AA140" i="12"/>
  <c r="AB140" i="12" s="1"/>
  <c r="U140" i="12"/>
  <c r="T140" i="12"/>
  <c r="M140" i="12"/>
  <c r="N140" i="12" s="1"/>
  <c r="AF139" i="12"/>
  <c r="AE139" i="12"/>
  <c r="AC139" i="12"/>
  <c r="AA139" i="12"/>
  <c r="AB139" i="12" s="1"/>
  <c r="T139" i="12"/>
  <c r="U139" i="12" s="1"/>
  <c r="N139" i="12"/>
  <c r="M139" i="12"/>
  <c r="AF138" i="12"/>
  <c r="AC138" i="12"/>
  <c r="AA138" i="12"/>
  <c r="AB138" i="12" s="1"/>
  <c r="T138" i="12"/>
  <c r="U138" i="12" s="1"/>
  <c r="AE138" i="12" s="1"/>
  <c r="M138" i="12"/>
  <c r="N138" i="12" s="1"/>
  <c r="AF137" i="12"/>
  <c r="AC137" i="12"/>
  <c r="AB137" i="12"/>
  <c r="AA137" i="12"/>
  <c r="T137" i="12"/>
  <c r="U137" i="12" s="1"/>
  <c r="N137" i="12"/>
  <c r="AE137" i="12" s="1"/>
  <c r="M137" i="12"/>
  <c r="AF136" i="12"/>
  <c r="AC136" i="12"/>
  <c r="AA136" i="12"/>
  <c r="AB136" i="12" s="1"/>
  <c r="T136" i="12"/>
  <c r="U136" i="12" s="1"/>
  <c r="N136" i="12"/>
  <c r="AE136" i="12" s="1"/>
  <c r="M136" i="12"/>
  <c r="AF135" i="12"/>
  <c r="AC135" i="12"/>
  <c r="AB135" i="12"/>
  <c r="AA135" i="12"/>
  <c r="T135" i="12"/>
  <c r="U135" i="12" s="1"/>
  <c r="N135" i="12"/>
  <c r="M135" i="12"/>
  <c r="AF134" i="12"/>
  <c r="AC134" i="12"/>
  <c r="AA134" i="12"/>
  <c r="AB134" i="12" s="1"/>
  <c r="U134" i="12"/>
  <c r="T134" i="12"/>
  <c r="M134" i="12"/>
  <c r="N134" i="12" s="1"/>
  <c r="AE134" i="12" s="1"/>
  <c r="AF133" i="12"/>
  <c r="AC133" i="12"/>
  <c r="AB133" i="12"/>
  <c r="AA133" i="12"/>
  <c r="T133" i="12"/>
  <c r="U133" i="12" s="1"/>
  <c r="N133" i="12"/>
  <c r="AE133" i="12" s="1"/>
  <c r="M133" i="12"/>
  <c r="AF132" i="12"/>
  <c r="AC132" i="12"/>
  <c r="AB132" i="12"/>
  <c r="AA132" i="12"/>
  <c r="T132" i="12"/>
  <c r="U132" i="12" s="1"/>
  <c r="N132" i="12"/>
  <c r="M132" i="12"/>
  <c r="AF131" i="12"/>
  <c r="AE131" i="12"/>
  <c r="AC131" i="12"/>
  <c r="AB131" i="12"/>
  <c r="AA131" i="12"/>
  <c r="U131" i="12"/>
  <c r="T131" i="12"/>
  <c r="N131" i="12"/>
  <c r="M131" i="12"/>
  <c r="AF130" i="12"/>
  <c r="AC130" i="12"/>
  <c r="AA130" i="12"/>
  <c r="AB130" i="12" s="1"/>
  <c r="U130" i="12"/>
  <c r="T130" i="12"/>
  <c r="M130" i="12"/>
  <c r="N130" i="12" s="1"/>
  <c r="AF129" i="12"/>
  <c r="AC129" i="12"/>
  <c r="AB129" i="12"/>
  <c r="AA129" i="12"/>
  <c r="U129" i="12"/>
  <c r="T129" i="12"/>
  <c r="M129" i="12"/>
  <c r="N129" i="12" s="1"/>
  <c r="AE129" i="12" s="1"/>
  <c r="AF128" i="12"/>
  <c r="AC128" i="12"/>
  <c r="AB128" i="12"/>
  <c r="AA128" i="12"/>
  <c r="T128" i="12"/>
  <c r="U128" i="12" s="1"/>
  <c r="N128" i="12"/>
  <c r="AE128" i="12" s="1"/>
  <c r="M128" i="12"/>
  <c r="AF127" i="12"/>
  <c r="AC127" i="12"/>
  <c r="AB127" i="12"/>
  <c r="AA127" i="12"/>
  <c r="T127" i="12"/>
  <c r="U127" i="12" s="1"/>
  <c r="M127" i="12"/>
  <c r="N127" i="12" s="1"/>
  <c r="AF126" i="12"/>
  <c r="AC126" i="12"/>
  <c r="AB126" i="12"/>
  <c r="AA126" i="12"/>
  <c r="T126" i="12"/>
  <c r="U126" i="12" s="1"/>
  <c r="N126" i="12"/>
  <c r="AE126" i="12" s="1"/>
  <c r="M126" i="12"/>
  <c r="AF125" i="12"/>
  <c r="AE125" i="12"/>
  <c r="AC125" i="12"/>
  <c r="AB125" i="12"/>
  <c r="AA125" i="12"/>
  <c r="T125" i="12"/>
  <c r="U125" i="12" s="1"/>
  <c r="N125" i="12"/>
  <c r="M125" i="12"/>
  <c r="AF124" i="12"/>
  <c r="AC124" i="12"/>
  <c r="AA124" i="12"/>
  <c r="AB124" i="12" s="1"/>
  <c r="U124" i="12"/>
  <c r="T124" i="12"/>
  <c r="M124" i="12"/>
  <c r="N124" i="12" s="1"/>
  <c r="AF123" i="12"/>
  <c r="AE123" i="12"/>
  <c r="AC123" i="12"/>
  <c r="AA123" i="12"/>
  <c r="AB123" i="12" s="1"/>
  <c r="T123" i="12"/>
  <c r="U123" i="12" s="1"/>
  <c r="N123" i="12"/>
  <c r="M123" i="12"/>
  <c r="AF122" i="12"/>
  <c r="AC122" i="12"/>
  <c r="AA122" i="12"/>
  <c r="AB122" i="12" s="1"/>
  <c r="T122" i="12"/>
  <c r="U122" i="12" s="1"/>
  <c r="M122" i="12"/>
  <c r="N122" i="12" s="1"/>
  <c r="AE122" i="12" s="1"/>
  <c r="AF121" i="12"/>
  <c r="AC121" i="12"/>
  <c r="AB121" i="12"/>
  <c r="AA121" i="12"/>
  <c r="U121" i="12"/>
  <c r="T121" i="12"/>
  <c r="M121" i="12"/>
  <c r="N121" i="12" s="1"/>
  <c r="AF120" i="12"/>
  <c r="AC120" i="12"/>
  <c r="AA120" i="12"/>
  <c r="AB120" i="12" s="1"/>
  <c r="T120" i="12"/>
  <c r="U120" i="12" s="1"/>
  <c r="N120" i="12"/>
  <c r="AE120" i="12" s="1"/>
  <c r="M120" i="12"/>
  <c r="AF119" i="12"/>
  <c r="AC119" i="12"/>
  <c r="AB119" i="12"/>
  <c r="AA119" i="12"/>
  <c r="U119" i="12"/>
  <c r="T119" i="12"/>
  <c r="M119" i="12"/>
  <c r="N119" i="12" s="1"/>
  <c r="AE119" i="12" s="1"/>
  <c r="AF118" i="12"/>
  <c r="AC118" i="12"/>
  <c r="AA118" i="12"/>
  <c r="AB118" i="12" s="1"/>
  <c r="U118" i="12"/>
  <c r="T118" i="12"/>
  <c r="M118" i="12"/>
  <c r="N118" i="12" s="1"/>
  <c r="AE118" i="12" s="1"/>
  <c r="AF117" i="12"/>
  <c r="AC117" i="12"/>
  <c r="AB117" i="12"/>
  <c r="AA117" i="12"/>
  <c r="U117" i="12"/>
  <c r="T117" i="12"/>
  <c r="N117" i="12"/>
  <c r="M117" i="12"/>
  <c r="AF116" i="12"/>
  <c r="AC116" i="12"/>
  <c r="AB116" i="12"/>
  <c r="AA116" i="12"/>
  <c r="T116" i="12"/>
  <c r="U116" i="12" s="1"/>
  <c r="N116" i="12"/>
  <c r="AE116" i="12" s="1"/>
  <c r="M116" i="12"/>
  <c r="AF115" i="12"/>
  <c r="AC115" i="12"/>
  <c r="AB115" i="12"/>
  <c r="AA115" i="12"/>
  <c r="U115" i="12"/>
  <c r="T115" i="12"/>
  <c r="N115" i="12"/>
  <c r="AE115" i="12" s="1"/>
  <c r="M115" i="12"/>
  <c r="AF114" i="12"/>
  <c r="AC114" i="12"/>
  <c r="AA114" i="12"/>
  <c r="AB114" i="12" s="1"/>
  <c r="U114" i="12"/>
  <c r="T114" i="12"/>
  <c r="M114" i="12"/>
  <c r="N114" i="12" s="1"/>
  <c r="AF113" i="12"/>
  <c r="AC113" i="12"/>
  <c r="AB113" i="12"/>
  <c r="AA113" i="12"/>
  <c r="U113" i="12"/>
  <c r="T113" i="12"/>
  <c r="M113" i="12"/>
  <c r="N113" i="12" s="1"/>
  <c r="AE113" i="12" s="1"/>
  <c r="AF112" i="12"/>
  <c r="AC112" i="12"/>
  <c r="AB112" i="12"/>
  <c r="AA112" i="12"/>
  <c r="T112" i="12"/>
  <c r="U112" i="12" s="1"/>
  <c r="N112" i="12"/>
  <c r="AE112" i="12" s="1"/>
  <c r="M112" i="12"/>
  <c r="AF111" i="12"/>
  <c r="AC111" i="12"/>
  <c r="AB111" i="12"/>
  <c r="AA111" i="12"/>
  <c r="T111" i="12"/>
  <c r="U111" i="12" s="1"/>
  <c r="M111" i="12"/>
  <c r="N111" i="12" s="1"/>
  <c r="AF110" i="12"/>
  <c r="AC110" i="12"/>
  <c r="AB110" i="12"/>
  <c r="AA110" i="12"/>
  <c r="T110" i="12"/>
  <c r="U110" i="12" s="1"/>
  <c r="AE110" i="12" s="1"/>
  <c r="N110" i="12"/>
  <c r="M110" i="12"/>
  <c r="AF109" i="12"/>
  <c r="AC109" i="12"/>
  <c r="AA109" i="12"/>
  <c r="AB109" i="12" s="1"/>
  <c r="T109" i="12"/>
  <c r="U109" i="12" s="1"/>
  <c r="N109" i="12"/>
  <c r="M109" i="12"/>
  <c r="AF108" i="12"/>
  <c r="AE108" i="12"/>
  <c r="AC108" i="12"/>
  <c r="AA108" i="12"/>
  <c r="AB108" i="12" s="1"/>
  <c r="U108" i="12"/>
  <c r="T108" i="12"/>
  <c r="M108" i="12"/>
  <c r="N108" i="12" s="1"/>
  <c r="AF107" i="12"/>
  <c r="AC107" i="12"/>
  <c r="AA107" i="12"/>
  <c r="AB107" i="12" s="1"/>
  <c r="T107" i="12"/>
  <c r="U107" i="12" s="1"/>
  <c r="AE107" i="12" s="1"/>
  <c r="N107" i="12"/>
  <c r="M107" i="12"/>
  <c r="AF106" i="12"/>
  <c r="AC106" i="12"/>
  <c r="AA106" i="12"/>
  <c r="AB106" i="12" s="1"/>
  <c r="T106" i="12"/>
  <c r="U106" i="12" s="1"/>
  <c r="AE106" i="12" s="1"/>
  <c r="M106" i="12"/>
  <c r="N106" i="12" s="1"/>
  <c r="AF105" i="12"/>
  <c r="AC105" i="12"/>
  <c r="AA105" i="12"/>
  <c r="AB105" i="12" s="1"/>
  <c r="T105" i="12"/>
  <c r="U105" i="12" s="1"/>
  <c r="N105" i="12"/>
  <c r="M105" i="12"/>
  <c r="AF104" i="12"/>
  <c r="AC104" i="12"/>
  <c r="AA104" i="12"/>
  <c r="AB104" i="12" s="1"/>
  <c r="AE104" i="12" s="1"/>
  <c r="T104" i="12"/>
  <c r="U104" i="12" s="1"/>
  <c r="N104" i="12"/>
  <c r="M104" i="12"/>
  <c r="AF103" i="12"/>
  <c r="AC103" i="12"/>
  <c r="AA103" i="12"/>
  <c r="AB103" i="12" s="1"/>
  <c r="T103" i="12"/>
  <c r="U103" i="12" s="1"/>
  <c r="N103" i="12"/>
  <c r="M103" i="12"/>
  <c r="AF102" i="12"/>
  <c r="AC102" i="12"/>
  <c r="AA102" i="12"/>
  <c r="AB102" i="12" s="1"/>
  <c r="U102" i="12"/>
  <c r="T102" i="12"/>
  <c r="M102" i="12"/>
  <c r="N102" i="12" s="1"/>
  <c r="AE102" i="12" s="1"/>
  <c r="AF101" i="12"/>
  <c r="AC101" i="12"/>
  <c r="AA101" i="12"/>
  <c r="AB101" i="12" s="1"/>
  <c r="T101" i="12"/>
  <c r="U101" i="12" s="1"/>
  <c r="N101" i="12"/>
  <c r="AE101" i="12" s="1"/>
  <c r="M101" i="12"/>
  <c r="AF100" i="12"/>
  <c r="AC100" i="12"/>
  <c r="AB100" i="12"/>
  <c r="AA100" i="12"/>
  <c r="T100" i="12"/>
  <c r="U100" i="12" s="1"/>
  <c r="N100" i="12"/>
  <c r="M100" i="12"/>
  <c r="AF99" i="12"/>
  <c r="AC99" i="12"/>
  <c r="AB99" i="12"/>
  <c r="AA99" i="12"/>
  <c r="U99" i="12"/>
  <c r="T99" i="12"/>
  <c r="N99" i="12"/>
  <c r="AE99" i="12" s="1"/>
  <c r="M99" i="12"/>
  <c r="AF98" i="12"/>
  <c r="AE98" i="12"/>
  <c r="AC98" i="12"/>
  <c r="AA98" i="12"/>
  <c r="AB98" i="12" s="1"/>
  <c r="U98" i="12"/>
  <c r="T98" i="12"/>
  <c r="N98" i="12"/>
  <c r="M98" i="12"/>
  <c r="AF97" i="12"/>
  <c r="AC97" i="12"/>
  <c r="AB97" i="12"/>
  <c r="AA97" i="12"/>
  <c r="U97" i="12"/>
  <c r="T97" i="12"/>
  <c r="M97" i="12"/>
  <c r="N97" i="12" s="1"/>
  <c r="AE97" i="12" s="1"/>
  <c r="AF96" i="12"/>
  <c r="AC96" i="12"/>
  <c r="AB96" i="12"/>
  <c r="AA96" i="12"/>
  <c r="U96" i="12"/>
  <c r="T96" i="12"/>
  <c r="M96" i="12"/>
  <c r="N96" i="12" s="1"/>
  <c r="AF95" i="12"/>
  <c r="AC95" i="12"/>
  <c r="AB95" i="12"/>
  <c r="AA95" i="12"/>
  <c r="T95" i="12"/>
  <c r="U95" i="12" s="1"/>
  <c r="M95" i="12"/>
  <c r="N95" i="12" s="1"/>
  <c r="AE95" i="12" s="1"/>
  <c r="AF94" i="12"/>
  <c r="AC94" i="12"/>
  <c r="AB94" i="12"/>
  <c r="AA94" i="12"/>
  <c r="T94" i="12"/>
  <c r="U94" i="12" s="1"/>
  <c r="N94" i="12"/>
  <c r="AE94" i="12" s="1"/>
  <c r="M94" i="12"/>
  <c r="AF93" i="12"/>
  <c r="AC93" i="12"/>
  <c r="AA93" i="12"/>
  <c r="AB93" i="12" s="1"/>
  <c r="T93" i="12"/>
  <c r="U93" i="12" s="1"/>
  <c r="N93" i="12"/>
  <c r="AE93" i="12" s="1"/>
  <c r="M93" i="12"/>
  <c r="AF92" i="12"/>
  <c r="AE92" i="12"/>
  <c r="AC92" i="12"/>
  <c r="AB92" i="12"/>
  <c r="AA92" i="12"/>
  <c r="T92" i="12"/>
  <c r="U92" i="12" s="1"/>
  <c r="M92" i="12"/>
  <c r="N92" i="12" s="1"/>
  <c r="AF91" i="12"/>
  <c r="AC91" i="12"/>
  <c r="AA91" i="12"/>
  <c r="AB91" i="12" s="1"/>
  <c r="T91" i="12"/>
  <c r="U91" i="12" s="1"/>
  <c r="N91" i="12"/>
  <c r="M91" i="12"/>
  <c r="AF90" i="12"/>
  <c r="AE90" i="12"/>
  <c r="AC90" i="12"/>
  <c r="AB90" i="12"/>
  <c r="AA90" i="12"/>
  <c r="T90" i="12"/>
  <c r="U90" i="12" s="1"/>
  <c r="M90" i="12"/>
  <c r="N90" i="12" s="1"/>
  <c r="AF89" i="12"/>
  <c r="AC89" i="12"/>
  <c r="AB89" i="12"/>
  <c r="AA89" i="12"/>
  <c r="T89" i="12"/>
  <c r="U89" i="12" s="1"/>
  <c r="N89" i="12"/>
  <c r="M89" i="12"/>
  <c r="AF88" i="12"/>
  <c r="AE88" i="12"/>
  <c r="AC88" i="12"/>
  <c r="AA88" i="12"/>
  <c r="AB88" i="12" s="1"/>
  <c r="T88" i="12"/>
  <c r="U88" i="12" s="1"/>
  <c r="N88" i="12"/>
  <c r="M88" i="12"/>
  <c r="AF87" i="12"/>
  <c r="AC87" i="12"/>
  <c r="AB87" i="12"/>
  <c r="AA87" i="12"/>
  <c r="T87" i="12"/>
  <c r="U87" i="12" s="1"/>
  <c r="N87" i="12"/>
  <c r="M87" i="12"/>
  <c r="AF86" i="12"/>
  <c r="AC86" i="12"/>
  <c r="AA86" i="12"/>
  <c r="AB86" i="12" s="1"/>
  <c r="U86" i="12"/>
  <c r="T86" i="12"/>
  <c r="M86" i="12"/>
  <c r="N86" i="12" s="1"/>
  <c r="AF85" i="12"/>
  <c r="AC85" i="12"/>
  <c r="AB85" i="12"/>
  <c r="AA85" i="12"/>
  <c r="T85" i="12"/>
  <c r="U85" i="12" s="1"/>
  <c r="N85" i="12"/>
  <c r="M85" i="12"/>
  <c r="AF84" i="12"/>
  <c r="AC84" i="12"/>
  <c r="AB84" i="12"/>
  <c r="AA84" i="12"/>
  <c r="U84" i="12"/>
  <c r="T84" i="12"/>
  <c r="M84" i="12"/>
  <c r="N84" i="12" s="1"/>
  <c r="AF83" i="12"/>
  <c r="AC83" i="12"/>
  <c r="AB83" i="12"/>
  <c r="AA83" i="12"/>
  <c r="U83" i="12"/>
  <c r="T83" i="12"/>
  <c r="N83" i="12"/>
  <c r="AE83" i="12" s="1"/>
  <c r="M83" i="12"/>
  <c r="AF82" i="12"/>
  <c r="AE82" i="12"/>
  <c r="AC82" i="12"/>
  <c r="AB82" i="12"/>
  <c r="AA82" i="12"/>
  <c r="T82" i="12"/>
  <c r="U82" i="12" s="1"/>
  <c r="M82" i="12"/>
  <c r="N82" i="12" s="1"/>
  <c r="AF81" i="12"/>
  <c r="AC81" i="12"/>
  <c r="AB81" i="12"/>
  <c r="AA81" i="12"/>
  <c r="U81" i="12"/>
  <c r="T81" i="12"/>
  <c r="M81" i="12"/>
  <c r="N81" i="12" s="1"/>
  <c r="AE81" i="12" s="1"/>
  <c r="AF80" i="12"/>
  <c r="AC80" i="12"/>
  <c r="AA80" i="12"/>
  <c r="AB80" i="12" s="1"/>
  <c r="T80" i="12"/>
  <c r="U80" i="12" s="1"/>
  <c r="N80" i="12"/>
  <c r="M80" i="12"/>
  <c r="AF79" i="12"/>
  <c r="AC79" i="12"/>
  <c r="AB79" i="12"/>
  <c r="AA79" i="12"/>
  <c r="T79" i="12"/>
  <c r="U79" i="12" s="1"/>
  <c r="M79" i="12"/>
  <c r="N79" i="12" s="1"/>
  <c r="AF78" i="12"/>
  <c r="AC78" i="12"/>
  <c r="AB78" i="12"/>
  <c r="AA78" i="12"/>
  <c r="T78" i="12"/>
  <c r="U78" i="12" s="1"/>
  <c r="N78" i="12"/>
  <c r="M78" i="12"/>
  <c r="AF77" i="12"/>
  <c r="AC77" i="12"/>
  <c r="AA77" i="12"/>
  <c r="AB77" i="12" s="1"/>
  <c r="T77" i="12"/>
  <c r="U77" i="12" s="1"/>
  <c r="AE77" i="12" s="1"/>
  <c r="N77" i="12"/>
  <c r="M77" i="12"/>
  <c r="AF76" i="12"/>
  <c r="AC76" i="12"/>
  <c r="AA76" i="12"/>
  <c r="AB76" i="12" s="1"/>
  <c r="U76" i="12"/>
  <c r="T76" i="12"/>
  <c r="M76" i="12"/>
  <c r="N76" i="12" s="1"/>
  <c r="AF75" i="12"/>
  <c r="AE75" i="12"/>
  <c r="AC75" i="12"/>
  <c r="AA75" i="12"/>
  <c r="AB75" i="12" s="1"/>
  <c r="T75" i="12"/>
  <c r="U75" i="12" s="1"/>
  <c r="N75" i="12"/>
  <c r="M75" i="12"/>
  <c r="AF74" i="12"/>
  <c r="AC74" i="12"/>
  <c r="AA74" i="12"/>
  <c r="AB74" i="12" s="1"/>
  <c r="T74" i="12"/>
  <c r="U74" i="12" s="1"/>
  <c r="M74" i="12"/>
  <c r="N74" i="12" s="1"/>
  <c r="AF73" i="12"/>
  <c r="AC73" i="12"/>
  <c r="AA73" i="12"/>
  <c r="AB73" i="12" s="1"/>
  <c r="T73" i="12"/>
  <c r="U73" i="12" s="1"/>
  <c r="N73" i="12"/>
  <c r="M73" i="12"/>
  <c r="AF72" i="12"/>
  <c r="AC72" i="12"/>
  <c r="AA72" i="12"/>
  <c r="AB72" i="12" s="1"/>
  <c r="T72" i="12"/>
  <c r="U72" i="12" s="1"/>
  <c r="N72" i="12"/>
  <c r="AE72" i="12" s="1"/>
  <c r="M72" i="12"/>
  <c r="AF71" i="12"/>
  <c r="AC71" i="12"/>
  <c r="AA71" i="12"/>
  <c r="AB71" i="12" s="1"/>
  <c r="T71" i="12"/>
  <c r="U71" i="12" s="1"/>
  <c r="N71" i="12"/>
  <c r="M71" i="12"/>
  <c r="AF70" i="12"/>
  <c r="AC70" i="12"/>
  <c r="AA70" i="12"/>
  <c r="AB70" i="12" s="1"/>
  <c r="U70" i="12"/>
  <c r="T70" i="12"/>
  <c r="M70" i="12"/>
  <c r="N70" i="12" s="1"/>
  <c r="AE70" i="12" s="1"/>
  <c r="AF69" i="12"/>
  <c r="AC69" i="12"/>
  <c r="AB69" i="12"/>
  <c r="AA69" i="12"/>
  <c r="T69" i="12"/>
  <c r="U69" i="12" s="1"/>
  <c r="N69" i="12"/>
  <c r="M69" i="12"/>
  <c r="AF68" i="12"/>
  <c r="AC68" i="12"/>
  <c r="AB68" i="12"/>
  <c r="AA68" i="12"/>
  <c r="T68" i="12"/>
  <c r="U68" i="12" s="1"/>
  <c r="N68" i="12"/>
  <c r="M68" i="12"/>
  <c r="AF67" i="12"/>
  <c r="AC67" i="12"/>
  <c r="AB67" i="12"/>
  <c r="AE67" i="12" s="1"/>
  <c r="AA67" i="12"/>
  <c r="U67" i="12"/>
  <c r="T67" i="12"/>
  <c r="N67" i="12"/>
  <c r="M67" i="12"/>
  <c r="AF66" i="12"/>
  <c r="AC66" i="12"/>
  <c r="AA66" i="12"/>
  <c r="AB66" i="12" s="1"/>
  <c r="U66" i="12"/>
  <c r="T66" i="12"/>
  <c r="M66" i="12"/>
  <c r="N66" i="12" s="1"/>
  <c r="AE66" i="12" s="1"/>
  <c r="AF65" i="12"/>
  <c r="AE65" i="12"/>
  <c r="AC65" i="12"/>
  <c r="AB65" i="12"/>
  <c r="AA65" i="12"/>
  <c r="U65" i="12"/>
  <c r="T65" i="12"/>
  <c r="M65" i="12"/>
  <c r="N65" i="12" s="1"/>
  <c r="AF64" i="12"/>
  <c r="AC64" i="12"/>
  <c r="AB64" i="12"/>
  <c r="AA64" i="12"/>
  <c r="T64" i="12"/>
  <c r="U64" i="12" s="1"/>
  <c r="M64" i="12"/>
  <c r="N64" i="12" s="1"/>
  <c r="AE64" i="12" s="1"/>
  <c r="AF63" i="12"/>
  <c r="AC63" i="12"/>
  <c r="AB63" i="12"/>
  <c r="AA63" i="12"/>
  <c r="T63" i="12"/>
  <c r="U63" i="12" s="1"/>
  <c r="M63" i="12"/>
  <c r="N63" i="12" s="1"/>
  <c r="AF62" i="12"/>
  <c r="AC62" i="12"/>
  <c r="AB62" i="12"/>
  <c r="AA62" i="12"/>
  <c r="T62" i="12"/>
  <c r="U62" i="12" s="1"/>
  <c r="N62" i="12"/>
  <c r="M62" i="12"/>
  <c r="AF61" i="12"/>
  <c r="AE61" i="12"/>
  <c r="AC61" i="12"/>
  <c r="AB61" i="12"/>
  <c r="AA61" i="12"/>
  <c r="T61" i="12"/>
  <c r="U61" i="12" s="1"/>
  <c r="N61" i="12"/>
  <c r="M61" i="12"/>
  <c r="AF60" i="12"/>
  <c r="AC60" i="12"/>
  <c r="AA60" i="12"/>
  <c r="AB60" i="12" s="1"/>
  <c r="U60" i="12"/>
  <c r="T60" i="12"/>
  <c r="M60" i="12"/>
  <c r="N60" i="12" s="1"/>
  <c r="AF59" i="12"/>
  <c r="AC59" i="12"/>
  <c r="AA59" i="12"/>
  <c r="AB59" i="12" s="1"/>
  <c r="T59" i="12"/>
  <c r="U59" i="12" s="1"/>
  <c r="M59" i="12"/>
  <c r="N59" i="12" s="1"/>
  <c r="AE59" i="12" s="1"/>
  <c r="AF58" i="12"/>
  <c r="AC58" i="12"/>
  <c r="AA58" i="12"/>
  <c r="AB58" i="12" s="1"/>
  <c r="U58" i="12"/>
  <c r="T58" i="12"/>
  <c r="M58" i="12"/>
  <c r="N58" i="12" s="1"/>
  <c r="AF57" i="12"/>
  <c r="AC57" i="12"/>
  <c r="AB57" i="12"/>
  <c r="AA57" i="12"/>
  <c r="T57" i="12"/>
  <c r="U57" i="12" s="1"/>
  <c r="M57" i="12"/>
  <c r="N57" i="12" s="1"/>
  <c r="AF56" i="12"/>
  <c r="AC56" i="12"/>
  <c r="AA56" i="12"/>
  <c r="AB56" i="12" s="1"/>
  <c r="T56" i="12"/>
  <c r="U56" i="12" s="1"/>
  <c r="N56" i="12"/>
  <c r="AE56" i="12" s="1"/>
  <c r="M56" i="12"/>
  <c r="AF55" i="12"/>
  <c r="AC55" i="12"/>
  <c r="AA55" i="12"/>
  <c r="AB55" i="12" s="1"/>
  <c r="U55" i="12"/>
  <c r="T55" i="12"/>
  <c r="M55" i="12"/>
  <c r="N55" i="12" s="1"/>
  <c r="AF54" i="12"/>
  <c r="AC54" i="12"/>
  <c r="AA54" i="12"/>
  <c r="AB54" i="12" s="1"/>
  <c r="U54" i="12"/>
  <c r="T54" i="12"/>
  <c r="M54" i="12"/>
  <c r="N54" i="12" s="1"/>
  <c r="AE54" i="12" s="1"/>
  <c r="AF53" i="12"/>
  <c r="AC53" i="12"/>
  <c r="AA53" i="12"/>
  <c r="AB53" i="12" s="1"/>
  <c r="T53" i="12"/>
  <c r="U53" i="12" s="1"/>
  <c r="N53" i="12"/>
  <c r="M53" i="12"/>
  <c r="AF52" i="12"/>
  <c r="AC52" i="12"/>
  <c r="AB52" i="12"/>
  <c r="AA52" i="12"/>
  <c r="T52" i="12"/>
  <c r="U52" i="12" s="1"/>
  <c r="N52" i="12"/>
  <c r="M52" i="12"/>
  <c r="AF51" i="12"/>
  <c r="AC51" i="12"/>
  <c r="AB51" i="12"/>
  <c r="AA51" i="12"/>
  <c r="T51" i="12"/>
  <c r="U51" i="12" s="1"/>
  <c r="N51" i="12"/>
  <c r="AE51" i="12" s="1"/>
  <c r="M51" i="12"/>
  <c r="AF50" i="12"/>
  <c r="AC50" i="12"/>
  <c r="AA50" i="12"/>
  <c r="AB50" i="12" s="1"/>
  <c r="U50" i="12"/>
  <c r="AE50" i="12" s="1"/>
  <c r="T50" i="12"/>
  <c r="N50" i="12"/>
  <c r="M50" i="12"/>
  <c r="AF49" i="12"/>
  <c r="AC49" i="12"/>
  <c r="AA49" i="12"/>
  <c r="AB49" i="12" s="1"/>
  <c r="U49" i="12"/>
  <c r="T49" i="12"/>
  <c r="M49" i="12"/>
  <c r="N49" i="12" s="1"/>
  <c r="AE49" i="12" s="1"/>
  <c r="AF48" i="12"/>
  <c r="AC48" i="12"/>
  <c r="AB48" i="12"/>
  <c r="AA48" i="12"/>
  <c r="U48" i="12"/>
  <c r="T48" i="12"/>
  <c r="M48" i="12"/>
  <c r="N48" i="12" s="1"/>
  <c r="AE48" i="12" s="1"/>
  <c r="AF47" i="12"/>
  <c r="AC47" i="12"/>
  <c r="AB47" i="12"/>
  <c r="AA47" i="12"/>
  <c r="T47" i="12"/>
  <c r="U47" i="12" s="1"/>
  <c r="M47" i="12"/>
  <c r="N47" i="12" s="1"/>
  <c r="AF46" i="12"/>
  <c r="AC46" i="12"/>
  <c r="AA46" i="12"/>
  <c r="AB46" i="12" s="1"/>
  <c r="T46" i="12"/>
  <c r="U46" i="12" s="1"/>
  <c r="N46" i="12"/>
  <c r="M46" i="12"/>
  <c r="AF45" i="12"/>
  <c r="AC45" i="12"/>
  <c r="AA45" i="12"/>
  <c r="AB45" i="12" s="1"/>
  <c r="U45" i="12"/>
  <c r="T45" i="12"/>
  <c r="M45" i="12"/>
  <c r="N45" i="12" s="1"/>
  <c r="AF44" i="12"/>
  <c r="AC44" i="12"/>
  <c r="AA44" i="12"/>
  <c r="AB44" i="12" s="1"/>
  <c r="U44" i="12"/>
  <c r="T44" i="12"/>
  <c r="M44" i="12"/>
  <c r="N44" i="12" s="1"/>
  <c r="AE44" i="12" s="1"/>
  <c r="AF43" i="12"/>
  <c r="AC43" i="12"/>
  <c r="AA43" i="12"/>
  <c r="AB43" i="12" s="1"/>
  <c r="T43" i="12"/>
  <c r="U43" i="12" s="1"/>
  <c r="N43" i="12"/>
  <c r="M43" i="12"/>
  <c r="AF42" i="12"/>
  <c r="AC42" i="12"/>
  <c r="AB42" i="12"/>
  <c r="AA42" i="12"/>
  <c r="T42" i="12"/>
  <c r="U42" i="12" s="1"/>
  <c r="M42" i="12"/>
  <c r="N42" i="12" s="1"/>
  <c r="AE42" i="12" s="1"/>
  <c r="AF41" i="12"/>
  <c r="AC41" i="12"/>
  <c r="AB41" i="12"/>
  <c r="AA41" i="12"/>
  <c r="T41" i="12"/>
  <c r="U41" i="12" s="1"/>
  <c r="M41" i="12"/>
  <c r="N41" i="12" s="1"/>
  <c r="AF40" i="12"/>
  <c r="AC40" i="12"/>
  <c r="AA40" i="12"/>
  <c r="AB40" i="12" s="1"/>
  <c r="T40" i="12"/>
  <c r="U40" i="12" s="1"/>
  <c r="N40" i="12"/>
  <c r="M40" i="12"/>
  <c r="AF39" i="12"/>
  <c r="AC39" i="12"/>
  <c r="AA39" i="12"/>
  <c r="AB39" i="12" s="1"/>
  <c r="U39" i="12"/>
  <c r="AE39" i="12" s="1"/>
  <c r="T39" i="12"/>
  <c r="N39" i="12"/>
  <c r="M39" i="12"/>
  <c r="AF38" i="12"/>
  <c r="AC38" i="12"/>
  <c r="AA38" i="12"/>
  <c r="AB38" i="12" s="1"/>
  <c r="U38" i="12"/>
  <c r="T38" i="12"/>
  <c r="M38" i="12"/>
  <c r="N38" i="12" s="1"/>
  <c r="AF37" i="12"/>
  <c r="AC37" i="12"/>
  <c r="AB37" i="12"/>
  <c r="AA37" i="12"/>
  <c r="U37" i="12"/>
  <c r="T37" i="12"/>
  <c r="M37" i="12"/>
  <c r="N37" i="12" s="1"/>
  <c r="AE37" i="12" s="1"/>
  <c r="AF36" i="12"/>
  <c r="AC36" i="12"/>
  <c r="AB36" i="12"/>
  <c r="AA36" i="12"/>
  <c r="T36" i="12"/>
  <c r="U36" i="12" s="1"/>
  <c r="N36" i="12"/>
  <c r="AE36" i="12" s="1"/>
  <c r="M36" i="12"/>
  <c r="AF35" i="12"/>
  <c r="AE35" i="12"/>
  <c r="AC35" i="12"/>
  <c r="AB35" i="12"/>
  <c r="AA35" i="12"/>
  <c r="T35" i="12"/>
  <c r="U35" i="12" s="1"/>
  <c r="M35" i="12"/>
  <c r="N35" i="12" s="1"/>
  <c r="AF34" i="12"/>
  <c r="AC34" i="12"/>
  <c r="AA34" i="12"/>
  <c r="AB34" i="12" s="1"/>
  <c r="U34" i="12"/>
  <c r="T34" i="12"/>
  <c r="M34" i="12"/>
  <c r="N34" i="12" s="1"/>
  <c r="AE34" i="12" s="1"/>
  <c r="AF33" i="12"/>
  <c r="AC33" i="12"/>
  <c r="AA33" i="12"/>
  <c r="AB33" i="12" s="1"/>
  <c r="T33" i="12"/>
  <c r="U33" i="12" s="1"/>
  <c r="N33" i="12"/>
  <c r="M33" i="12"/>
  <c r="AF32" i="12"/>
  <c r="AC32" i="12"/>
  <c r="AB32" i="12"/>
  <c r="AA32" i="12"/>
  <c r="T32" i="12"/>
  <c r="U32" i="12" s="1"/>
  <c r="M32" i="12"/>
  <c r="N32" i="12" s="1"/>
  <c r="AF31" i="12"/>
  <c r="AC31" i="12"/>
  <c r="AA31" i="12"/>
  <c r="AB31" i="12" s="1"/>
  <c r="U31" i="12"/>
  <c r="T31" i="12"/>
  <c r="M31" i="12"/>
  <c r="N31" i="12" s="1"/>
  <c r="AE31" i="12" s="1"/>
  <c r="AF30" i="12"/>
  <c r="AE30" i="12"/>
  <c r="AC30" i="12"/>
  <c r="AA30" i="12"/>
  <c r="AB30" i="12" s="1"/>
  <c r="T30" i="12"/>
  <c r="U30" i="12" s="1"/>
  <c r="M30" i="12"/>
  <c r="N30" i="12" s="1"/>
  <c r="AF29" i="12"/>
  <c r="AC29" i="12"/>
  <c r="AB29" i="12"/>
  <c r="AA29" i="12"/>
  <c r="T29" i="12"/>
  <c r="U29" i="12" s="1"/>
  <c r="M29" i="12"/>
  <c r="N29" i="12" s="1"/>
  <c r="AE29" i="12" s="1"/>
  <c r="AF28" i="12"/>
  <c r="AC28" i="12"/>
  <c r="AA28" i="12"/>
  <c r="AB28" i="12" s="1"/>
  <c r="T28" i="12"/>
  <c r="U28" i="12" s="1"/>
  <c r="N28" i="12"/>
  <c r="AE28" i="12" s="1"/>
  <c r="M28" i="12"/>
  <c r="AF27" i="12"/>
  <c r="AC27" i="12"/>
  <c r="AA27" i="12"/>
  <c r="AB27" i="12" s="1"/>
  <c r="T27" i="12"/>
  <c r="U27" i="12" s="1"/>
  <c r="M27" i="12"/>
  <c r="N27" i="12" s="1"/>
  <c r="AF26" i="12"/>
  <c r="AC26" i="12"/>
  <c r="AA26" i="12"/>
  <c r="AB26" i="12" s="1"/>
  <c r="U26" i="12"/>
  <c r="T26" i="12"/>
  <c r="M26" i="12"/>
  <c r="N26" i="12" s="1"/>
  <c r="AF25" i="12"/>
  <c r="AC25" i="12"/>
  <c r="AB25" i="12"/>
  <c r="AA25" i="12"/>
  <c r="T25" i="12"/>
  <c r="U25" i="12" s="1"/>
  <c r="N25" i="12"/>
  <c r="M25" i="12"/>
  <c r="AF24" i="12"/>
  <c r="AC24" i="12"/>
  <c r="AB24" i="12"/>
  <c r="AA24" i="12"/>
  <c r="T24" i="12"/>
  <c r="U24" i="12" s="1"/>
  <c r="N24" i="12"/>
  <c r="AE24" i="12" s="1"/>
  <c r="M24" i="12"/>
  <c r="AF23" i="12"/>
  <c r="AC23" i="12"/>
  <c r="AA23" i="12"/>
  <c r="AB23" i="12" s="1"/>
  <c r="U23" i="12"/>
  <c r="AE23" i="12" s="1"/>
  <c r="T23" i="12"/>
  <c r="N23" i="12"/>
  <c r="M23" i="12"/>
  <c r="AF22" i="12"/>
  <c r="AC22" i="12"/>
  <c r="AA22" i="12"/>
  <c r="AB22" i="12" s="1"/>
  <c r="U22" i="12"/>
  <c r="T22" i="12"/>
  <c r="M22" i="12"/>
  <c r="N22" i="12" s="1"/>
  <c r="AE22" i="12" s="1"/>
  <c r="AF21" i="12"/>
  <c r="AC21" i="12"/>
  <c r="AB21" i="12"/>
  <c r="AA21" i="12"/>
  <c r="U21" i="12"/>
  <c r="T21" i="12"/>
  <c r="M21" i="12"/>
  <c r="N21" i="12" s="1"/>
  <c r="AE21" i="12" s="1"/>
  <c r="AF20" i="12"/>
  <c r="AC20" i="12"/>
  <c r="AB20" i="12"/>
  <c r="AA20" i="12"/>
  <c r="T20" i="12"/>
  <c r="U20" i="12" s="1"/>
  <c r="N20" i="12"/>
  <c r="AE20" i="12" s="1"/>
  <c r="M20" i="12"/>
  <c r="AF19" i="12"/>
  <c r="AC19" i="12"/>
  <c r="AB19" i="12"/>
  <c r="AA19" i="12"/>
  <c r="T19" i="12"/>
  <c r="U19" i="12" s="1"/>
  <c r="M19" i="12"/>
  <c r="N19" i="12" s="1"/>
  <c r="AE19" i="12" s="1"/>
  <c r="AF18" i="12"/>
  <c r="AC18" i="12"/>
  <c r="AA18" i="12"/>
  <c r="AB18" i="12" s="1"/>
  <c r="U18" i="12"/>
  <c r="T18" i="12"/>
  <c r="M18" i="12"/>
  <c r="N18" i="12" s="1"/>
  <c r="AF17" i="12"/>
  <c r="AC17" i="12"/>
  <c r="AA17" i="12"/>
  <c r="AB17" i="12" s="1"/>
  <c r="T17" i="12"/>
  <c r="U17" i="12" s="1"/>
  <c r="N17" i="12"/>
  <c r="AE17" i="12" s="1"/>
  <c r="M17" i="12"/>
  <c r="AF16" i="12"/>
  <c r="AC16" i="12"/>
  <c r="AB16" i="12"/>
  <c r="AA16" i="12"/>
  <c r="T16" i="12"/>
  <c r="U16" i="12" s="1"/>
  <c r="M16" i="12"/>
  <c r="N16" i="12" s="1"/>
  <c r="AE16" i="12" s="1"/>
  <c r="AF15" i="12"/>
  <c r="AC15" i="12"/>
  <c r="AA15" i="12"/>
  <c r="AB15" i="12" s="1"/>
  <c r="U15" i="12"/>
  <c r="T15" i="12"/>
  <c r="M15" i="12"/>
  <c r="N15" i="12" s="1"/>
  <c r="AF14" i="12"/>
  <c r="AC14" i="12"/>
  <c r="AA14" i="12"/>
  <c r="AB14" i="12" s="1"/>
  <c r="T14" i="12"/>
  <c r="U14" i="12" s="1"/>
  <c r="M14" i="12"/>
  <c r="N14" i="12" s="1"/>
  <c r="AE14" i="12" s="1"/>
  <c r="AF13" i="12"/>
  <c r="AC13" i="12"/>
  <c r="AB13" i="12"/>
  <c r="AA13" i="12"/>
  <c r="T13" i="12"/>
  <c r="U13" i="12" s="1"/>
  <c r="N13" i="12"/>
  <c r="AE13" i="12" s="1"/>
  <c r="M13" i="12"/>
  <c r="AF12" i="12"/>
  <c r="AC12" i="12"/>
  <c r="AA12" i="12"/>
  <c r="AB12" i="12" s="1"/>
  <c r="T12" i="12"/>
  <c r="U12" i="12" s="1"/>
  <c r="N12" i="12"/>
  <c r="M12" i="12"/>
  <c r="AF11" i="12"/>
  <c r="AC11" i="12"/>
  <c r="AA11" i="12"/>
  <c r="AB11" i="12" s="1"/>
  <c r="T11" i="12"/>
  <c r="U11" i="12" s="1"/>
  <c r="M11" i="12"/>
  <c r="N11" i="12" s="1"/>
  <c r="AF10" i="12"/>
  <c r="AC10" i="12"/>
  <c r="AA10" i="12"/>
  <c r="AB10" i="12" s="1"/>
  <c r="U10" i="12"/>
  <c r="T10" i="12"/>
  <c r="M10" i="12"/>
  <c r="N10" i="12" s="1"/>
  <c r="AF9" i="12"/>
  <c r="AC9" i="12"/>
  <c r="AA9" i="12"/>
  <c r="AB9" i="12" s="1"/>
  <c r="T9" i="12"/>
  <c r="U9" i="12" s="1"/>
  <c r="N9" i="12"/>
  <c r="M9" i="12"/>
  <c r="AF8" i="12"/>
  <c r="AC8" i="12"/>
  <c r="AB8" i="12"/>
  <c r="AA8" i="12"/>
  <c r="T8" i="12"/>
  <c r="U8" i="12" s="1"/>
  <c r="N8" i="12"/>
  <c r="AE8" i="12" s="1"/>
  <c r="M8" i="12"/>
  <c r="AF7" i="12"/>
  <c r="AC7" i="12"/>
  <c r="AA7" i="12"/>
  <c r="AB7" i="12" s="1"/>
  <c r="U7" i="12"/>
  <c r="AE7" i="12" s="1"/>
  <c r="T7" i="12"/>
  <c r="N7" i="12"/>
  <c r="M7" i="12"/>
  <c r="AF6" i="12"/>
  <c r="AE6" i="12"/>
  <c r="AD6" i="12"/>
  <c r="AC6" i="12"/>
  <c r="AB6" i="12"/>
  <c r="AA6" i="12"/>
  <c r="T6" i="12"/>
  <c r="U6" i="12" s="1"/>
  <c r="M6" i="12"/>
  <c r="AE80" i="12" l="1"/>
  <c r="AE87" i="12"/>
  <c r="AE173" i="12"/>
  <c r="AE222" i="12"/>
  <c r="AE229" i="12"/>
  <c r="AE306" i="12"/>
  <c r="AE311" i="12"/>
  <c r="AE345" i="12"/>
  <c r="AE53" i="12"/>
  <c r="AE183" i="12"/>
  <c r="AE242" i="12"/>
  <c r="AE26" i="12"/>
  <c r="AE41" i="12"/>
  <c r="AE46" i="12"/>
  <c r="AE114" i="12"/>
  <c r="AE121" i="12"/>
  <c r="AE135" i="12"/>
  <c r="AE166" i="12"/>
  <c r="AE176" i="12"/>
  <c r="AE267" i="12"/>
  <c r="AE299" i="12"/>
  <c r="AE316" i="12"/>
  <c r="AE73" i="12"/>
  <c r="AE78" i="12"/>
  <c r="AE85" i="12"/>
  <c r="AE109" i="12"/>
  <c r="AE140" i="12"/>
  <c r="AE186" i="12"/>
  <c r="AE191" i="12"/>
  <c r="AE215" i="12"/>
  <c r="AE237" i="12"/>
  <c r="AE297" i="12"/>
  <c r="AE331" i="12"/>
  <c r="AE12" i="12"/>
  <c r="AE32" i="12"/>
  <c r="AE47" i="12"/>
  <c r="AE76" i="12"/>
  <c r="AE124" i="12"/>
  <c r="AE295" i="12"/>
  <c r="AE27" i="12"/>
  <c r="AE57" i="12"/>
  <c r="AE62" i="12"/>
  <c r="AE117" i="12"/>
  <c r="AE86" i="12"/>
  <c r="AE167" i="12"/>
  <c r="AE11" i="12"/>
  <c r="AE71" i="12"/>
  <c r="AE15" i="12"/>
  <c r="AE60" i="12"/>
  <c r="AE69" i="12"/>
  <c r="AE10" i="12"/>
  <c r="AE52" i="12"/>
  <c r="AE74" i="12"/>
  <c r="AE79" i="12"/>
  <c r="AE100" i="12"/>
  <c r="AE127" i="12"/>
  <c r="AE153" i="12"/>
  <c r="AE192" i="12"/>
  <c r="AE258" i="12"/>
  <c r="AE293" i="12"/>
  <c r="AE322" i="12"/>
  <c r="AE9" i="12"/>
  <c r="AE18" i="12"/>
  <c r="AE45" i="12"/>
  <c r="AE84" i="12"/>
  <c r="AE96" i="12"/>
  <c r="AE158" i="12"/>
  <c r="AE175" i="12"/>
  <c r="AE199" i="12"/>
  <c r="AE221" i="12"/>
  <c r="AE268" i="12"/>
  <c r="AE281" i="12"/>
  <c r="AE25" i="12"/>
  <c r="AE55" i="12"/>
  <c r="AE91" i="12"/>
  <c r="AE144" i="12"/>
  <c r="AE151" i="12"/>
  <c r="AE204" i="12"/>
  <c r="AE214" i="12"/>
  <c r="AE224" i="12"/>
  <c r="AE231" i="12"/>
  <c r="AE256" i="12"/>
  <c r="AE313" i="12"/>
  <c r="AE40" i="12"/>
  <c r="AE103" i="12"/>
  <c r="AE165" i="12"/>
  <c r="AE33" i="12"/>
  <c r="AE38" i="12"/>
  <c r="AE58" i="12"/>
  <c r="AE63" i="12"/>
  <c r="AE89" i="12"/>
  <c r="AE111" i="12"/>
  <c r="AE130" i="12"/>
  <c r="AE180" i="12"/>
  <c r="AE197" i="12"/>
  <c r="AE239" i="12"/>
  <c r="AE249" i="12"/>
  <c r="AE320" i="12"/>
  <c r="AE359" i="12"/>
  <c r="AE43" i="12"/>
  <c r="AE368" i="12"/>
  <c r="AE340" i="12"/>
  <c r="AE319" i="12"/>
  <c r="AE328" i="12"/>
  <c r="AE274" i="12"/>
  <c r="AE288" i="12"/>
  <c r="AE336" i="12"/>
  <c r="AE347" i="12"/>
  <c r="AE349" i="12"/>
  <c r="AE68" i="12"/>
  <c r="AE132" i="12"/>
  <c r="AE169" i="12"/>
  <c r="AE196" i="12"/>
  <c r="AE233" i="12"/>
  <c r="AE376" i="12"/>
  <c r="AE369" i="12"/>
  <c r="AE105" i="12"/>
  <c r="AE354" i="12"/>
  <c r="AE361" i="12"/>
  <c r="AE363" i="12"/>
  <c r="AE352" i="12"/>
  <c r="AE370" i="12"/>
  <c r="AE377" i="12"/>
  <c r="AE269" i="12"/>
  <c r="AE285" i="12"/>
  <c r="AE308" i="12"/>
  <c r="AE333" i="12"/>
  <c r="AE344" i="12"/>
  <c r="AE348" i="12"/>
  <c r="M326" i="10" l="1"/>
  <c r="M604" i="10"/>
  <c r="N6" i="10"/>
  <c r="N2" i="10"/>
  <c r="N3" i="10"/>
  <c r="N4" i="10"/>
  <c r="N5"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N354" i="10"/>
  <c r="N355" i="10"/>
  <c r="N356" i="10"/>
  <c r="N357" i="10"/>
  <c r="N358" i="10"/>
  <c r="N359" i="10"/>
  <c r="N360" i="10"/>
  <c r="N361" i="10"/>
  <c r="N362" i="10"/>
  <c r="N363" i="10"/>
  <c r="N364" i="10"/>
  <c r="N365" i="10"/>
  <c r="N366" i="10"/>
  <c r="N367" i="10"/>
  <c r="N368" i="10"/>
  <c r="N369" i="10"/>
  <c r="N370" i="10"/>
  <c r="N371" i="10"/>
  <c r="N372" i="10"/>
  <c r="N373" i="10"/>
  <c r="N374" i="10"/>
  <c r="N375" i="10"/>
  <c r="N376" i="10"/>
  <c r="N377" i="10"/>
  <c r="N378" i="10"/>
  <c r="N379" i="10"/>
  <c r="N380" i="10"/>
  <c r="N381" i="10"/>
  <c r="N382" i="10"/>
  <c r="N383" i="10"/>
  <c r="N384" i="10"/>
  <c r="N385" i="10"/>
  <c r="N386" i="10"/>
  <c r="N387" i="10"/>
  <c r="N388" i="10"/>
  <c r="N389" i="10"/>
  <c r="N390" i="10"/>
  <c r="N391" i="10"/>
  <c r="N392" i="10"/>
  <c r="N393" i="10"/>
  <c r="N394" i="10"/>
  <c r="N395" i="10"/>
  <c r="N396" i="10"/>
  <c r="N397" i="10"/>
  <c r="N398" i="10"/>
  <c r="N399" i="10"/>
  <c r="N400" i="10"/>
  <c r="N401" i="10"/>
  <c r="N402" i="10"/>
  <c r="N403" i="10"/>
  <c r="N404" i="10"/>
  <c r="N405" i="10"/>
  <c r="N406" i="10"/>
  <c r="N407" i="10"/>
  <c r="N408" i="10"/>
  <c r="N409" i="10"/>
  <c r="N410" i="10"/>
  <c r="N411" i="10"/>
  <c r="N412" i="10"/>
  <c r="N413" i="10"/>
  <c r="N414" i="10"/>
  <c r="N415" i="10"/>
  <c r="N416" i="10"/>
  <c r="N417" i="10"/>
  <c r="N418" i="10"/>
  <c r="N419" i="10"/>
  <c r="N420" i="10"/>
  <c r="N421" i="10"/>
  <c r="N422" i="10"/>
  <c r="N423" i="10"/>
  <c r="N424" i="10"/>
  <c r="N425" i="10"/>
  <c r="N426" i="10"/>
  <c r="N427" i="10"/>
  <c r="N428" i="10"/>
  <c r="N429" i="10"/>
  <c r="N430" i="10"/>
  <c r="N431" i="10"/>
  <c r="N432" i="10"/>
  <c r="N433" i="10"/>
  <c r="N434" i="10"/>
  <c r="N435" i="10"/>
  <c r="N436" i="10"/>
  <c r="N437" i="10"/>
  <c r="N438" i="10"/>
  <c r="N439" i="10"/>
  <c r="N440" i="10"/>
  <c r="N441" i="10"/>
  <c r="N442" i="10"/>
  <c r="N443" i="10"/>
  <c r="N444" i="10"/>
  <c r="N445" i="10"/>
  <c r="N446" i="10"/>
  <c r="N447" i="10"/>
  <c r="N448" i="10"/>
  <c r="N449" i="10"/>
  <c r="N450" i="10"/>
  <c r="N451" i="10"/>
  <c r="N452" i="10"/>
  <c r="N453" i="10"/>
  <c r="N454" i="10"/>
  <c r="N455" i="10"/>
  <c r="N456" i="10"/>
  <c r="N457" i="10"/>
  <c r="N458" i="10"/>
  <c r="N459" i="10"/>
  <c r="N460" i="10"/>
  <c r="N461" i="10"/>
  <c r="N462" i="10"/>
  <c r="N463" i="10"/>
  <c r="N464" i="10"/>
  <c r="N465" i="10"/>
  <c r="N466" i="10"/>
  <c r="N467" i="10"/>
  <c r="N468" i="10"/>
  <c r="N469" i="10"/>
  <c r="N470" i="10"/>
  <c r="N471" i="10"/>
  <c r="N472" i="10"/>
  <c r="N473" i="10"/>
  <c r="N474" i="10"/>
  <c r="N475" i="10"/>
  <c r="N476" i="10"/>
  <c r="N477" i="10"/>
  <c r="N478" i="10"/>
  <c r="N479" i="10"/>
  <c r="N480" i="10"/>
  <c r="N481" i="10"/>
  <c r="N482" i="10"/>
  <c r="N483" i="10"/>
  <c r="N484" i="10"/>
  <c r="N485" i="10"/>
  <c r="N486" i="10"/>
  <c r="N487" i="10"/>
  <c r="N488" i="10"/>
  <c r="N489" i="10"/>
  <c r="N490" i="10"/>
  <c r="N491" i="10"/>
  <c r="N492" i="10"/>
  <c r="N493" i="10"/>
  <c r="N494" i="10"/>
  <c r="N495" i="10"/>
  <c r="N496" i="10"/>
  <c r="N497" i="10"/>
  <c r="N498" i="10"/>
  <c r="N499" i="10"/>
  <c r="N500" i="10"/>
  <c r="N501" i="10"/>
  <c r="N502" i="10"/>
  <c r="N503" i="10"/>
  <c r="N504" i="10"/>
  <c r="N505" i="10"/>
  <c r="N506" i="10"/>
  <c r="N507" i="10"/>
  <c r="N508" i="10"/>
  <c r="N509" i="10"/>
  <c r="N510" i="10"/>
  <c r="N511" i="10"/>
  <c r="N512" i="10"/>
  <c r="N513" i="10"/>
  <c r="N514" i="10"/>
  <c r="N515" i="10"/>
  <c r="N516" i="10"/>
  <c r="N517" i="10"/>
  <c r="N518" i="10"/>
  <c r="N519" i="10"/>
  <c r="N520" i="10"/>
  <c r="N521" i="10"/>
  <c r="N522" i="10"/>
  <c r="N523" i="10"/>
  <c r="N524" i="10"/>
  <c r="N525" i="10"/>
  <c r="N526" i="10"/>
  <c r="N527" i="10"/>
  <c r="N528" i="10"/>
  <c r="N529" i="10"/>
  <c r="N530" i="10"/>
  <c r="N531" i="10"/>
  <c r="N532" i="10"/>
  <c r="N533" i="10"/>
  <c r="N534" i="10"/>
  <c r="N535" i="10"/>
  <c r="N536" i="10"/>
  <c r="N537" i="10"/>
  <c r="N538" i="10"/>
  <c r="N539" i="10"/>
  <c r="N540" i="10"/>
  <c r="N541" i="10"/>
  <c r="N542" i="10"/>
  <c r="N543" i="10"/>
  <c r="N544" i="10"/>
  <c r="N545" i="10"/>
  <c r="N546" i="10"/>
  <c r="N547" i="10"/>
  <c r="N548" i="10"/>
  <c r="N549" i="10"/>
  <c r="N550" i="10"/>
  <c r="N551" i="10"/>
  <c r="N552" i="10"/>
  <c r="N553" i="10"/>
  <c r="N554" i="10"/>
  <c r="N555" i="10"/>
  <c r="N556" i="10"/>
  <c r="N557" i="10"/>
  <c r="N558" i="10"/>
  <c r="N559" i="10"/>
  <c r="N560" i="10"/>
  <c r="N561" i="10"/>
  <c r="N562" i="10"/>
  <c r="N563" i="10"/>
  <c r="N564" i="10"/>
  <c r="N565" i="10"/>
  <c r="N566" i="10"/>
  <c r="N567" i="10"/>
  <c r="N568" i="10"/>
  <c r="N569" i="10"/>
  <c r="N570" i="10"/>
  <c r="N571" i="10"/>
  <c r="N572" i="10"/>
  <c r="N573" i="10"/>
  <c r="N574" i="10"/>
  <c r="N575" i="10"/>
  <c r="N576" i="10"/>
  <c r="N577" i="10"/>
  <c r="N578" i="10"/>
  <c r="N579" i="10"/>
  <c r="N580" i="10"/>
  <c r="N581" i="10"/>
  <c r="N582" i="10"/>
  <c r="N583" i="10"/>
  <c r="N584" i="10"/>
  <c r="N585" i="10"/>
  <c r="N586" i="10"/>
  <c r="N587" i="10"/>
  <c r="N588" i="10"/>
  <c r="N589" i="10"/>
  <c r="N590" i="10"/>
  <c r="N591" i="10"/>
  <c r="N592" i="10"/>
  <c r="N593" i="10"/>
  <c r="N594" i="10"/>
  <c r="N595" i="10"/>
  <c r="N596" i="10"/>
  <c r="N597" i="10"/>
  <c r="N598" i="10"/>
  <c r="N599" i="10"/>
  <c r="N600" i="10"/>
  <c r="N601" i="10"/>
  <c r="N602" i="10"/>
  <c r="N603" i="10"/>
  <c r="N604" i="10"/>
  <c r="N605" i="10"/>
  <c r="N606" i="10"/>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428" i="10"/>
  <c r="M429" i="10"/>
  <c r="M430" i="10"/>
  <c r="M431" i="10"/>
  <c r="M432" i="10"/>
  <c r="M433" i="10"/>
  <c r="M434" i="10"/>
  <c r="M435" i="10"/>
  <c r="M436" i="10"/>
  <c r="M437" i="10"/>
  <c r="M438" i="10"/>
  <c r="M439" i="10"/>
  <c r="M440" i="10"/>
  <c r="M441" i="10"/>
  <c r="M442" i="10"/>
  <c r="M443" i="10"/>
  <c r="M444" i="10"/>
  <c r="M445" i="10"/>
  <c r="M446" i="10"/>
  <c r="M447" i="10"/>
  <c r="M448" i="10"/>
  <c r="M449" i="10"/>
  <c r="M450" i="10"/>
  <c r="M451" i="10"/>
  <c r="M452" i="10"/>
  <c r="M453" i="10"/>
  <c r="M454" i="10"/>
  <c r="M455" i="10"/>
  <c r="M456" i="10"/>
  <c r="M457" i="10"/>
  <c r="M458" i="10"/>
  <c r="M459" i="10"/>
  <c r="M460" i="10"/>
  <c r="M461" i="10"/>
  <c r="M462" i="10"/>
  <c r="M463" i="10"/>
  <c r="M464" i="10"/>
  <c r="M465" i="10"/>
  <c r="M466" i="10"/>
  <c r="M467" i="10"/>
  <c r="M468" i="10"/>
  <c r="M469" i="10"/>
  <c r="M470" i="10"/>
  <c r="M471" i="10"/>
  <c r="M472" i="10"/>
  <c r="M473" i="10"/>
  <c r="M474" i="10"/>
  <c r="M475" i="10"/>
  <c r="M476" i="10"/>
  <c r="M477" i="10"/>
  <c r="M478" i="10"/>
  <c r="M479" i="10"/>
  <c r="M480" i="10"/>
  <c r="M481" i="10"/>
  <c r="M482" i="10"/>
  <c r="M483" i="10"/>
  <c r="M484" i="10"/>
  <c r="M485" i="10"/>
  <c r="M486" i="10"/>
  <c r="M487" i="10"/>
  <c r="M488" i="10"/>
  <c r="M489" i="10"/>
  <c r="M490" i="10"/>
  <c r="M491" i="10"/>
  <c r="M492" i="10"/>
  <c r="M493" i="10"/>
  <c r="M494" i="10"/>
  <c r="M495" i="10"/>
  <c r="M496" i="10"/>
  <c r="M497" i="10"/>
  <c r="M498" i="10"/>
  <c r="M499" i="10"/>
  <c r="M500" i="10"/>
  <c r="M501" i="10"/>
  <c r="M502" i="10"/>
  <c r="M503" i="10"/>
  <c r="M504" i="10"/>
  <c r="M505" i="10"/>
  <c r="M506" i="10"/>
  <c r="M507" i="10"/>
  <c r="M508" i="10"/>
  <c r="M509" i="10"/>
  <c r="M510" i="10"/>
  <c r="M511" i="10"/>
  <c r="M512" i="10"/>
  <c r="M513" i="10"/>
  <c r="M514" i="10"/>
  <c r="M515" i="10"/>
  <c r="M516" i="10"/>
  <c r="M517" i="10"/>
  <c r="M518" i="10"/>
  <c r="M519" i="10"/>
  <c r="M520" i="10"/>
  <c r="M521" i="10"/>
  <c r="M522" i="10"/>
  <c r="M523" i="10"/>
  <c r="M524" i="10"/>
  <c r="M525" i="10"/>
  <c r="M526" i="10"/>
  <c r="M527" i="10"/>
  <c r="M528" i="10"/>
  <c r="M529" i="10"/>
  <c r="M530" i="10"/>
  <c r="M531" i="10"/>
  <c r="M532" i="10"/>
  <c r="M533" i="10"/>
  <c r="M534" i="10"/>
  <c r="M535" i="10"/>
  <c r="M536" i="10"/>
  <c r="M537" i="10"/>
  <c r="M538" i="10"/>
  <c r="M539" i="10"/>
  <c r="M540" i="10"/>
  <c r="M541" i="10"/>
  <c r="M542" i="10"/>
  <c r="M543" i="10"/>
  <c r="M544" i="10"/>
  <c r="M545" i="10"/>
  <c r="M546" i="10"/>
  <c r="M547" i="10"/>
  <c r="M548" i="10"/>
  <c r="M549" i="10"/>
  <c r="M550" i="10"/>
  <c r="M551" i="10"/>
  <c r="M552" i="10"/>
  <c r="M553" i="10"/>
  <c r="M554" i="10"/>
  <c r="M555" i="10"/>
  <c r="M556" i="10"/>
  <c r="M557" i="10"/>
  <c r="M558" i="10"/>
  <c r="M559" i="10"/>
  <c r="M560" i="10"/>
  <c r="M561" i="10"/>
  <c r="M562" i="10"/>
  <c r="M563" i="10"/>
  <c r="M564" i="10"/>
  <c r="M565" i="10"/>
  <c r="M566" i="10"/>
  <c r="M567" i="10"/>
  <c r="M568" i="10"/>
  <c r="M569" i="10"/>
  <c r="M570" i="10"/>
  <c r="M571" i="10"/>
  <c r="M572" i="10"/>
  <c r="M573" i="10"/>
  <c r="M574" i="10"/>
  <c r="M575" i="10"/>
  <c r="M576" i="10"/>
  <c r="M577" i="10"/>
  <c r="M578" i="10"/>
  <c r="M579" i="10"/>
  <c r="M580" i="10"/>
  <c r="M581" i="10"/>
  <c r="M582" i="10"/>
  <c r="M583" i="10"/>
  <c r="M584" i="10"/>
  <c r="M585" i="10"/>
  <c r="M586" i="10"/>
  <c r="M587" i="10"/>
  <c r="M588" i="10"/>
  <c r="M589" i="10"/>
  <c r="M590" i="10"/>
  <c r="M591" i="10"/>
  <c r="M592" i="10"/>
  <c r="M593" i="10"/>
  <c r="M594" i="10"/>
  <c r="M595" i="10"/>
  <c r="M596" i="10"/>
  <c r="M597" i="10"/>
  <c r="M598" i="10"/>
  <c r="M599" i="10"/>
  <c r="M600" i="10"/>
  <c r="M601" i="10"/>
  <c r="M602" i="10"/>
  <c r="M603" i="10"/>
  <c r="M605" i="10"/>
  <c r="M606" i="10"/>
  <c r="M2" i="10"/>
  <c r="L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L138" i="10"/>
  <c r="L139" i="10"/>
  <c r="L140" i="10"/>
  <c r="L141" i="10"/>
  <c r="L142" i="10"/>
  <c r="L143" i="10"/>
  <c r="L144" i="10"/>
  <c r="L145" i="10"/>
  <c r="L146" i="10"/>
  <c r="L147" i="10"/>
  <c r="L148" i="10"/>
  <c r="L149" i="10"/>
  <c r="L150" i="10"/>
  <c r="L151" i="10"/>
  <c r="L152" i="10"/>
  <c r="L153" i="10"/>
  <c r="L154" i="10"/>
  <c r="L155" i="10"/>
  <c r="L156" i="10"/>
  <c r="L157" i="10"/>
  <c r="L158" i="10"/>
  <c r="L159" i="10"/>
  <c r="L160" i="10"/>
  <c r="L161" i="10"/>
  <c r="L162" i="10"/>
  <c r="L163" i="10"/>
  <c r="L164" i="10"/>
  <c r="L165" i="10"/>
  <c r="L166" i="10"/>
  <c r="L167" i="10"/>
  <c r="L168" i="10"/>
  <c r="L169" i="10"/>
  <c r="L170" i="10"/>
  <c r="L171" i="10"/>
  <c r="L172" i="10"/>
  <c r="L173" i="10"/>
  <c r="L174" i="10"/>
  <c r="L175" i="10"/>
  <c r="L176" i="10"/>
  <c r="L177" i="10"/>
  <c r="L178" i="10"/>
  <c r="L179" i="10"/>
  <c r="L180" i="10"/>
  <c r="L181" i="10"/>
  <c r="L182" i="10"/>
  <c r="L183" i="10"/>
  <c r="L184" i="10"/>
  <c r="L185" i="10"/>
  <c r="L186" i="10"/>
  <c r="L187" i="10"/>
  <c r="L188" i="10"/>
  <c r="L189" i="10"/>
  <c r="L190" i="10"/>
  <c r="L191" i="10"/>
  <c r="L192" i="10"/>
  <c r="L193" i="10"/>
  <c r="L194" i="10"/>
  <c r="L195" i="10"/>
  <c r="L196" i="10"/>
  <c r="L197" i="10"/>
  <c r="L198" i="10"/>
  <c r="L199" i="10"/>
  <c r="L200" i="10"/>
  <c r="L201" i="10"/>
  <c r="L202" i="10"/>
  <c r="L203" i="10"/>
  <c r="L204" i="10"/>
  <c r="L205" i="10"/>
  <c r="L206" i="10"/>
  <c r="L207" i="10"/>
  <c r="L208" i="10"/>
  <c r="L209" i="10"/>
  <c r="L210" i="10"/>
  <c r="L211" i="10"/>
  <c r="L212" i="10"/>
  <c r="L213" i="10"/>
  <c r="L214" i="10"/>
  <c r="L215" i="10"/>
  <c r="L216" i="10"/>
  <c r="L217" i="10"/>
  <c r="L218" i="10"/>
  <c r="L219" i="10"/>
  <c r="L220" i="10"/>
  <c r="L221" i="10"/>
  <c r="L222" i="10"/>
  <c r="L223" i="10"/>
  <c r="L224" i="10"/>
  <c r="L225" i="10"/>
  <c r="L226" i="10"/>
  <c r="L227" i="10"/>
  <c r="L228" i="10"/>
  <c r="L229" i="10"/>
  <c r="L230" i="10"/>
  <c r="L231" i="10"/>
  <c r="L232" i="10"/>
  <c r="L233" i="10"/>
  <c r="L234" i="10"/>
  <c r="L235" i="10"/>
  <c r="L236" i="10"/>
  <c r="L237" i="10"/>
  <c r="L238" i="10"/>
  <c r="L239" i="10"/>
  <c r="L240" i="10"/>
  <c r="L241" i="10"/>
  <c r="L242" i="10"/>
  <c r="L243" i="10"/>
  <c r="L244" i="10"/>
  <c r="L245" i="10"/>
  <c r="L246" i="10"/>
  <c r="L247" i="10"/>
  <c r="L248" i="10"/>
  <c r="L249" i="10"/>
  <c r="L250" i="10"/>
  <c r="L251" i="10"/>
  <c r="L252" i="10"/>
  <c r="L253" i="10"/>
  <c r="L254" i="10"/>
  <c r="L255" i="10"/>
  <c r="L256" i="10"/>
  <c r="L257" i="10"/>
  <c r="L258" i="10"/>
  <c r="L259" i="10"/>
  <c r="L260" i="10"/>
  <c r="L261" i="10"/>
  <c r="L262" i="10"/>
  <c r="L263" i="10"/>
  <c r="L264" i="10"/>
  <c r="L265" i="10"/>
  <c r="L266" i="10"/>
  <c r="L267" i="10"/>
  <c r="L268" i="10"/>
  <c r="L269" i="10"/>
  <c r="L270" i="10"/>
  <c r="L271" i="10"/>
  <c r="L272" i="10"/>
  <c r="L273" i="10"/>
  <c r="L274" i="10"/>
  <c r="L275" i="10"/>
  <c r="L276" i="10"/>
  <c r="L277" i="10"/>
  <c r="L278" i="10"/>
  <c r="L279" i="10"/>
  <c r="L280" i="10"/>
  <c r="L281" i="10"/>
  <c r="L282" i="10"/>
  <c r="L283" i="10"/>
  <c r="L284" i="10"/>
  <c r="L285" i="10"/>
  <c r="L286" i="10"/>
  <c r="L287" i="10"/>
  <c r="L288" i="10"/>
  <c r="L289" i="10"/>
  <c r="L290" i="10"/>
  <c r="L291" i="10"/>
  <c r="L292" i="10"/>
  <c r="L293" i="10"/>
  <c r="L294" i="10"/>
  <c r="L295" i="10"/>
  <c r="L296" i="10"/>
  <c r="L297" i="10"/>
  <c r="L298" i="10"/>
  <c r="L299" i="10"/>
  <c r="L300" i="10"/>
  <c r="L301" i="10"/>
  <c r="L302" i="10"/>
  <c r="L303" i="10"/>
  <c r="L304" i="10"/>
  <c r="L305" i="10"/>
  <c r="L306" i="10"/>
  <c r="L307" i="10"/>
  <c r="L308" i="10"/>
  <c r="L309" i="10"/>
  <c r="L310" i="10"/>
  <c r="L311" i="10"/>
  <c r="L312" i="10"/>
  <c r="L313" i="10"/>
  <c r="L314" i="10"/>
  <c r="L315" i="10"/>
  <c r="L316" i="10"/>
  <c r="L317" i="10"/>
  <c r="L318" i="10"/>
  <c r="L319" i="10"/>
  <c r="L320" i="10"/>
  <c r="L321" i="10"/>
  <c r="L322" i="10"/>
  <c r="L323" i="10"/>
  <c r="L324" i="10"/>
  <c r="L325" i="10"/>
  <c r="L326" i="10"/>
  <c r="L327" i="10"/>
  <c r="L328" i="10"/>
  <c r="L329" i="10"/>
  <c r="L330" i="10"/>
  <c r="L331" i="10"/>
  <c r="L332" i="10"/>
  <c r="L333" i="10"/>
  <c r="L334" i="10"/>
  <c r="L335" i="10"/>
  <c r="L336" i="10"/>
  <c r="L337" i="10"/>
  <c r="L338" i="10"/>
  <c r="L339" i="10"/>
  <c r="L340" i="10"/>
  <c r="L341" i="10"/>
  <c r="L342" i="10"/>
  <c r="L343" i="10"/>
  <c r="L344" i="10"/>
  <c r="L345" i="10"/>
  <c r="L346" i="10"/>
  <c r="L347" i="10"/>
  <c r="L348" i="10"/>
  <c r="L349" i="10"/>
  <c r="L350" i="10"/>
  <c r="L351" i="10"/>
  <c r="L352" i="10"/>
  <c r="L353" i="10"/>
  <c r="L354" i="10"/>
  <c r="L355" i="10"/>
  <c r="L356" i="10"/>
  <c r="L357" i="10"/>
  <c r="L358" i="10"/>
  <c r="L359" i="10"/>
  <c r="L360" i="10"/>
  <c r="L361" i="10"/>
  <c r="L362" i="10"/>
  <c r="L363" i="10"/>
  <c r="L364" i="10"/>
  <c r="L365" i="10"/>
  <c r="L366" i="10"/>
  <c r="L367" i="10"/>
  <c r="L368" i="10"/>
  <c r="L369" i="10"/>
  <c r="L370" i="10"/>
  <c r="L371" i="10"/>
  <c r="L372" i="10"/>
  <c r="L373" i="10"/>
  <c r="L374" i="10"/>
  <c r="L375" i="10"/>
  <c r="L376" i="10"/>
  <c r="L377" i="10"/>
  <c r="L378" i="10"/>
  <c r="L379" i="10"/>
  <c r="L380" i="10"/>
  <c r="L381" i="10"/>
  <c r="L382" i="10"/>
  <c r="L383" i="10"/>
  <c r="L384" i="10"/>
  <c r="L385" i="10"/>
  <c r="L386" i="10"/>
  <c r="L387" i="10"/>
  <c r="L388" i="10"/>
  <c r="L389" i="10"/>
  <c r="L390" i="10"/>
  <c r="L391" i="10"/>
  <c r="L392" i="10"/>
  <c r="L393" i="10"/>
  <c r="L394" i="10"/>
  <c r="L395" i="10"/>
  <c r="L396" i="10"/>
  <c r="L397" i="10"/>
  <c r="L398" i="10"/>
  <c r="L399" i="10"/>
  <c r="L400" i="10"/>
  <c r="L401" i="10"/>
  <c r="L402" i="10"/>
  <c r="L403" i="10"/>
  <c r="L404" i="10"/>
  <c r="L405" i="10"/>
  <c r="L406" i="10"/>
  <c r="L407" i="10"/>
  <c r="L408" i="10"/>
  <c r="L409" i="10"/>
  <c r="L410" i="10"/>
  <c r="L411" i="10"/>
  <c r="L412" i="10"/>
  <c r="L413" i="10"/>
  <c r="L414" i="10"/>
  <c r="L415" i="10"/>
  <c r="L416" i="10"/>
  <c r="L417" i="10"/>
  <c r="L418" i="10"/>
  <c r="L419" i="10"/>
  <c r="L420" i="10"/>
  <c r="L421" i="10"/>
  <c r="L422" i="10"/>
  <c r="L423" i="10"/>
  <c r="L424" i="10"/>
  <c r="L425" i="10"/>
  <c r="L426" i="10"/>
  <c r="L427" i="10"/>
  <c r="L428" i="10"/>
  <c r="L429" i="10"/>
  <c r="L430" i="10"/>
  <c r="L431" i="10"/>
  <c r="L432" i="10"/>
  <c r="L433" i="10"/>
  <c r="L434" i="10"/>
  <c r="L435" i="10"/>
  <c r="L436" i="10"/>
  <c r="L437" i="10"/>
  <c r="L438" i="10"/>
  <c r="L439" i="10"/>
  <c r="L440" i="10"/>
  <c r="L441" i="10"/>
  <c r="L442" i="10"/>
  <c r="L443" i="10"/>
  <c r="L444" i="10"/>
  <c r="L445" i="10"/>
  <c r="L446" i="10"/>
  <c r="L447" i="10"/>
  <c r="L448" i="10"/>
  <c r="L449" i="10"/>
  <c r="L450" i="10"/>
  <c r="L451" i="10"/>
  <c r="L452" i="10"/>
  <c r="L453" i="10"/>
  <c r="L454" i="10"/>
  <c r="L455" i="10"/>
  <c r="L456" i="10"/>
  <c r="L457" i="10"/>
  <c r="L458" i="10"/>
  <c r="L459" i="10"/>
  <c r="L460" i="10"/>
  <c r="L461" i="10"/>
  <c r="L462" i="10"/>
  <c r="L463" i="10"/>
  <c r="L464" i="10"/>
  <c r="L465" i="10"/>
  <c r="L466" i="10"/>
  <c r="L467" i="10"/>
  <c r="L468" i="10"/>
  <c r="L469" i="10"/>
  <c r="L470" i="10"/>
  <c r="L471" i="10"/>
  <c r="L472" i="10"/>
  <c r="L473" i="10"/>
  <c r="L474" i="10"/>
  <c r="L475" i="10"/>
  <c r="L476" i="10"/>
  <c r="L477" i="10"/>
  <c r="L478" i="10"/>
  <c r="L479" i="10"/>
  <c r="L480" i="10"/>
  <c r="L481" i="10"/>
  <c r="L482" i="10"/>
  <c r="L483" i="10"/>
  <c r="L484" i="10"/>
  <c r="L485" i="10"/>
  <c r="L486" i="10"/>
  <c r="L487" i="10"/>
  <c r="L488" i="10"/>
  <c r="L489" i="10"/>
  <c r="L490" i="10"/>
  <c r="L491" i="10"/>
  <c r="L492" i="10"/>
  <c r="L493" i="10"/>
  <c r="L494" i="10"/>
  <c r="L495" i="10"/>
  <c r="L496" i="10"/>
  <c r="L497" i="10"/>
  <c r="L498" i="10"/>
  <c r="L499" i="10"/>
  <c r="L500" i="10"/>
  <c r="L501" i="10"/>
  <c r="L502" i="10"/>
  <c r="L503" i="10"/>
  <c r="L504" i="10"/>
  <c r="L505" i="10"/>
  <c r="L506" i="10"/>
  <c r="L507" i="10"/>
  <c r="L508" i="10"/>
  <c r="L509" i="10"/>
  <c r="L510" i="10"/>
  <c r="L511" i="10"/>
  <c r="L512" i="10"/>
  <c r="L513" i="10"/>
  <c r="L514" i="10"/>
  <c r="L515" i="10"/>
  <c r="L516" i="10"/>
  <c r="L517" i="10"/>
  <c r="L518" i="10"/>
  <c r="L519" i="10"/>
  <c r="L520" i="10"/>
  <c r="L521" i="10"/>
  <c r="L522" i="10"/>
  <c r="L523" i="10"/>
  <c r="L524" i="10"/>
  <c r="L525" i="10"/>
  <c r="L526" i="10"/>
  <c r="L527" i="10"/>
  <c r="L528" i="10"/>
  <c r="L529" i="10"/>
  <c r="L530" i="10"/>
  <c r="L531" i="10"/>
  <c r="L532" i="10"/>
  <c r="L533" i="10"/>
  <c r="L534" i="10"/>
  <c r="L535" i="10"/>
  <c r="L536" i="10"/>
  <c r="L537" i="10"/>
  <c r="L538" i="10"/>
  <c r="L539" i="10"/>
  <c r="L540" i="10"/>
  <c r="L541" i="10"/>
  <c r="L542" i="10"/>
  <c r="L543" i="10"/>
  <c r="L544" i="10"/>
  <c r="L545" i="10"/>
  <c r="L546" i="10"/>
  <c r="L547" i="10"/>
  <c r="L548" i="10"/>
  <c r="L549" i="10"/>
  <c r="L550" i="10"/>
  <c r="L551" i="10"/>
  <c r="L552" i="10"/>
  <c r="L553" i="10"/>
  <c r="L554" i="10"/>
  <c r="L555" i="10"/>
  <c r="L556" i="10"/>
  <c r="L557" i="10"/>
  <c r="L558" i="10"/>
  <c r="L559" i="10"/>
  <c r="L560" i="10"/>
  <c r="L561" i="10"/>
  <c r="L562" i="10"/>
  <c r="L563" i="10"/>
  <c r="L564" i="10"/>
  <c r="L565" i="10"/>
  <c r="L566" i="10"/>
  <c r="L567" i="10"/>
  <c r="L568" i="10"/>
  <c r="L569" i="10"/>
  <c r="L570" i="10"/>
  <c r="L571" i="10"/>
  <c r="L572" i="10"/>
  <c r="L573" i="10"/>
  <c r="L574" i="10"/>
  <c r="L575" i="10"/>
  <c r="L576" i="10"/>
  <c r="L577" i="10"/>
  <c r="L578" i="10"/>
  <c r="L579" i="10"/>
  <c r="L580" i="10"/>
  <c r="L581" i="10"/>
  <c r="L582" i="10"/>
  <c r="L583" i="10"/>
  <c r="L584" i="10"/>
  <c r="L585" i="10"/>
  <c r="L586" i="10"/>
  <c r="L587" i="10"/>
  <c r="L588" i="10"/>
  <c r="L589" i="10"/>
  <c r="L590" i="10"/>
  <c r="L591" i="10"/>
  <c r="L592" i="10"/>
  <c r="L593" i="10"/>
  <c r="L594" i="10"/>
  <c r="L595" i="10"/>
  <c r="L596" i="10"/>
  <c r="L597" i="10"/>
  <c r="L598" i="10"/>
  <c r="L599" i="10"/>
  <c r="L600" i="10"/>
  <c r="L601" i="10"/>
  <c r="L602" i="10"/>
  <c r="L603" i="10"/>
  <c r="L604" i="10"/>
  <c r="L605" i="10"/>
  <c r="L606" i="10"/>
  <c r="L2" i="10"/>
  <c r="G608" i="11"/>
  <c r="G607" i="11"/>
  <c r="G606" i="11"/>
  <c r="G605" i="11"/>
  <c r="G604" i="11"/>
  <c r="G603" i="11"/>
  <c r="G602" i="11"/>
  <c r="G601" i="11"/>
  <c r="G600" i="11"/>
  <c r="G599" i="11"/>
  <c r="G598" i="11"/>
  <c r="G597" i="11"/>
  <c r="G596" i="11"/>
  <c r="G595" i="11"/>
  <c r="G594" i="11"/>
  <c r="G593" i="11"/>
  <c r="G592" i="11"/>
  <c r="G591" i="11"/>
  <c r="G590" i="11"/>
  <c r="G589" i="11"/>
  <c r="G588" i="11"/>
  <c r="G587" i="11"/>
  <c r="G586" i="11"/>
  <c r="G585" i="11"/>
  <c r="G584" i="11"/>
  <c r="G583" i="11"/>
  <c r="G582" i="11"/>
  <c r="G581" i="11"/>
  <c r="G580" i="11"/>
  <c r="G579" i="11"/>
  <c r="G578" i="11"/>
  <c r="G577" i="11"/>
  <c r="G576" i="11"/>
  <c r="G575" i="11"/>
  <c r="G574" i="11"/>
  <c r="G573" i="11"/>
  <c r="G572" i="11"/>
  <c r="G571" i="11"/>
  <c r="G570" i="11"/>
  <c r="G569" i="11"/>
  <c r="G568" i="11"/>
  <c r="G567" i="11"/>
  <c r="G566" i="11"/>
  <c r="G565" i="11"/>
  <c r="G564" i="11"/>
  <c r="G563" i="11"/>
  <c r="G562" i="11"/>
  <c r="G561" i="11"/>
  <c r="G560" i="11"/>
  <c r="G559" i="11"/>
  <c r="G558" i="11"/>
  <c r="G557" i="11"/>
  <c r="G556" i="11"/>
  <c r="G555" i="11"/>
  <c r="G554" i="11"/>
  <c r="G553" i="11"/>
  <c r="G552" i="11"/>
  <c r="G551" i="11"/>
  <c r="G550" i="11"/>
  <c r="G549" i="11"/>
  <c r="G548" i="11"/>
  <c r="G547" i="11"/>
  <c r="G546" i="11"/>
  <c r="G545" i="11"/>
  <c r="G544" i="11"/>
  <c r="G543" i="11"/>
  <c r="G542" i="11"/>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U10" i="6" l="1"/>
  <c r="E4" i="8"/>
  <c r="F4" i="8"/>
  <c r="G4" i="8"/>
  <c r="H4" i="8"/>
  <c r="I4" i="8"/>
  <c r="J4" i="8"/>
  <c r="K4" i="8"/>
  <c r="E5" i="8"/>
  <c r="F5" i="8"/>
  <c r="G5" i="8"/>
  <c r="H5" i="8"/>
  <c r="I5" i="8"/>
  <c r="J5" i="8"/>
  <c r="K5" i="8"/>
  <c r="E6" i="8"/>
  <c r="F6" i="8"/>
  <c r="G6" i="8"/>
  <c r="H6" i="8"/>
  <c r="I6" i="8"/>
  <c r="J6" i="8"/>
  <c r="K6" i="8"/>
  <c r="E7" i="8"/>
  <c r="F7" i="8"/>
  <c r="G7" i="8"/>
  <c r="H7" i="8"/>
  <c r="I7" i="8"/>
  <c r="J7" i="8"/>
  <c r="K7" i="8"/>
  <c r="E8" i="8"/>
  <c r="F8" i="8"/>
  <c r="G8" i="8"/>
  <c r="H8" i="8"/>
  <c r="I8" i="8"/>
  <c r="J8" i="8"/>
  <c r="K8" i="8"/>
  <c r="E9" i="8"/>
  <c r="F9" i="8"/>
  <c r="G9" i="8"/>
  <c r="H9" i="8"/>
  <c r="I9" i="8"/>
  <c r="J9" i="8"/>
  <c r="K9" i="8"/>
  <c r="E10" i="8"/>
  <c r="F10" i="8"/>
  <c r="G10" i="8"/>
  <c r="H10" i="8"/>
  <c r="I10" i="8"/>
  <c r="J10" i="8"/>
  <c r="K10" i="8"/>
  <c r="E11" i="8"/>
  <c r="F11" i="8"/>
  <c r="G11" i="8"/>
  <c r="H11" i="8"/>
  <c r="I11" i="8"/>
  <c r="J11" i="8"/>
  <c r="K11" i="8"/>
  <c r="E12" i="8"/>
  <c r="F12" i="8"/>
  <c r="G12" i="8"/>
  <c r="H12" i="8"/>
  <c r="I12" i="8"/>
  <c r="J12" i="8"/>
  <c r="K12" i="8"/>
  <c r="E13" i="8"/>
  <c r="F13" i="8"/>
  <c r="G13" i="8"/>
  <c r="H13" i="8"/>
  <c r="I13" i="8"/>
  <c r="J13" i="8"/>
  <c r="K13" i="8"/>
  <c r="E14" i="8"/>
  <c r="F14" i="8"/>
  <c r="G14" i="8"/>
  <c r="H14" i="8"/>
  <c r="I14" i="8"/>
  <c r="J14" i="8"/>
  <c r="K14" i="8"/>
  <c r="E15" i="8"/>
  <c r="F15" i="8"/>
  <c r="G15" i="8"/>
  <c r="H15" i="8"/>
  <c r="I15" i="8"/>
  <c r="J15" i="8"/>
  <c r="K15" i="8"/>
  <c r="E16" i="8"/>
  <c r="F16" i="8"/>
  <c r="G16" i="8"/>
  <c r="H16" i="8"/>
  <c r="I16" i="8"/>
  <c r="J16" i="8"/>
  <c r="K16" i="8"/>
  <c r="E17" i="8"/>
  <c r="F17" i="8"/>
  <c r="G17" i="8"/>
  <c r="H17" i="8"/>
  <c r="I17" i="8"/>
  <c r="J17" i="8"/>
  <c r="K17" i="8"/>
  <c r="E18" i="8"/>
  <c r="F18" i="8"/>
  <c r="G18" i="8"/>
  <c r="H18" i="8"/>
  <c r="I18" i="8"/>
  <c r="J18" i="8"/>
  <c r="K18" i="8"/>
  <c r="E19" i="8"/>
  <c r="F19" i="8"/>
  <c r="G19" i="8"/>
  <c r="H19" i="8"/>
  <c r="I19" i="8"/>
  <c r="J19" i="8"/>
  <c r="K19" i="8"/>
  <c r="E20" i="8"/>
  <c r="F20" i="8"/>
  <c r="G20" i="8"/>
  <c r="H20" i="8"/>
  <c r="I20" i="8"/>
  <c r="J20" i="8"/>
  <c r="K20" i="8"/>
  <c r="E21" i="8"/>
  <c r="F21" i="8"/>
  <c r="G21" i="8"/>
  <c r="H21" i="8"/>
  <c r="I21" i="8"/>
  <c r="J21" i="8"/>
  <c r="K21" i="8"/>
  <c r="E22" i="8"/>
  <c r="F22" i="8"/>
  <c r="G22" i="8"/>
  <c r="H22" i="8"/>
  <c r="I22" i="8"/>
  <c r="J22" i="8"/>
  <c r="K22" i="8"/>
  <c r="E23" i="8"/>
  <c r="F23" i="8"/>
  <c r="G23" i="8"/>
  <c r="H23" i="8"/>
  <c r="I23" i="8"/>
  <c r="J23" i="8"/>
  <c r="K23" i="8"/>
  <c r="E24" i="8"/>
  <c r="F24" i="8"/>
  <c r="G24" i="8"/>
  <c r="H24" i="8"/>
  <c r="I24" i="8"/>
  <c r="J24" i="8"/>
  <c r="K24" i="8"/>
  <c r="E25" i="8"/>
  <c r="F25" i="8"/>
  <c r="G25" i="8"/>
  <c r="H25" i="8"/>
  <c r="I25" i="8"/>
  <c r="J25" i="8"/>
  <c r="K25" i="8"/>
  <c r="E26" i="8"/>
  <c r="F26" i="8"/>
  <c r="G26" i="8"/>
  <c r="H26" i="8"/>
  <c r="I26" i="8"/>
  <c r="J26" i="8"/>
  <c r="K26" i="8"/>
  <c r="E27" i="8"/>
  <c r="F27" i="8"/>
  <c r="G27" i="8"/>
  <c r="H27" i="8"/>
  <c r="I27" i="8"/>
  <c r="J27" i="8"/>
  <c r="K27" i="8"/>
  <c r="E28" i="8"/>
  <c r="F28" i="8"/>
  <c r="G28" i="8"/>
  <c r="H28" i="8"/>
  <c r="I28" i="8"/>
  <c r="J28" i="8"/>
  <c r="K28" i="8"/>
  <c r="E29" i="8"/>
  <c r="F29" i="8"/>
  <c r="G29" i="8"/>
  <c r="H29" i="8"/>
  <c r="I29" i="8"/>
  <c r="J29" i="8"/>
  <c r="K29" i="8"/>
  <c r="E30" i="8"/>
  <c r="F30" i="8"/>
  <c r="G30" i="8"/>
  <c r="H30" i="8"/>
  <c r="I30" i="8"/>
  <c r="J30" i="8"/>
  <c r="K30" i="8"/>
  <c r="E31" i="8"/>
  <c r="F31" i="8"/>
  <c r="G31" i="8"/>
  <c r="H31" i="8"/>
  <c r="I31" i="8"/>
  <c r="J31" i="8"/>
  <c r="K31" i="8"/>
  <c r="E32" i="8"/>
  <c r="F32" i="8"/>
  <c r="G32" i="8"/>
  <c r="H32" i="8"/>
  <c r="I32" i="8"/>
  <c r="J32" i="8"/>
  <c r="K32" i="8"/>
  <c r="E33" i="8"/>
  <c r="F33" i="8"/>
  <c r="G33" i="8"/>
  <c r="H33" i="8"/>
  <c r="I33" i="8"/>
  <c r="J33" i="8"/>
  <c r="K33" i="8"/>
  <c r="E34" i="8"/>
  <c r="F34" i="8"/>
  <c r="G34" i="8"/>
  <c r="H34" i="8"/>
  <c r="I34" i="8"/>
  <c r="J34" i="8"/>
  <c r="K34" i="8"/>
  <c r="E35" i="8"/>
  <c r="F35" i="8"/>
  <c r="G35" i="8"/>
  <c r="H35" i="8"/>
  <c r="I35" i="8"/>
  <c r="J35" i="8"/>
  <c r="K35" i="8"/>
  <c r="E36" i="8"/>
  <c r="F36" i="8"/>
  <c r="G36" i="8"/>
  <c r="H36" i="8"/>
  <c r="I36" i="8"/>
  <c r="J36" i="8"/>
  <c r="K36" i="8"/>
  <c r="E37" i="8"/>
  <c r="F37" i="8"/>
  <c r="G37" i="8"/>
  <c r="H37" i="8"/>
  <c r="I37" i="8"/>
  <c r="J37" i="8"/>
  <c r="K37" i="8"/>
  <c r="E38" i="8"/>
  <c r="F38" i="8"/>
  <c r="G38" i="8"/>
  <c r="H38" i="8"/>
  <c r="I38" i="8"/>
  <c r="J38" i="8"/>
  <c r="K38" i="8"/>
  <c r="E39" i="8"/>
  <c r="F39" i="8"/>
  <c r="G39" i="8"/>
  <c r="H39" i="8"/>
  <c r="I39" i="8"/>
  <c r="J39" i="8"/>
  <c r="K39" i="8"/>
  <c r="E40" i="8"/>
  <c r="F40" i="8"/>
  <c r="G40" i="8"/>
  <c r="H40" i="8"/>
  <c r="I40" i="8"/>
  <c r="J40" i="8"/>
  <c r="K40" i="8"/>
  <c r="E41" i="8"/>
  <c r="F41" i="8"/>
  <c r="G41" i="8"/>
  <c r="H41" i="8"/>
  <c r="I41" i="8"/>
  <c r="J41" i="8"/>
  <c r="K41" i="8"/>
  <c r="E42" i="8"/>
  <c r="F42" i="8"/>
  <c r="G42" i="8"/>
  <c r="H42" i="8"/>
  <c r="I42" i="8"/>
  <c r="J42" i="8"/>
  <c r="K42" i="8"/>
  <c r="E43" i="8"/>
  <c r="F43" i="8"/>
  <c r="G43" i="8"/>
  <c r="H43" i="8"/>
  <c r="I43" i="8"/>
  <c r="J43" i="8"/>
  <c r="K43" i="8"/>
  <c r="E44" i="8"/>
  <c r="F44" i="8"/>
  <c r="G44" i="8"/>
  <c r="H44" i="8"/>
  <c r="I44" i="8"/>
  <c r="J44" i="8"/>
  <c r="K44" i="8"/>
  <c r="E45" i="8"/>
  <c r="F45" i="8"/>
  <c r="G45" i="8"/>
  <c r="H45" i="8"/>
  <c r="I45" i="8"/>
  <c r="J45" i="8"/>
  <c r="K45" i="8"/>
  <c r="E46" i="8"/>
  <c r="F46" i="8"/>
  <c r="G46" i="8"/>
  <c r="H46" i="8"/>
  <c r="I46" i="8"/>
  <c r="J46" i="8"/>
  <c r="K46" i="8"/>
  <c r="E47" i="8"/>
  <c r="F47" i="8"/>
  <c r="G47" i="8"/>
  <c r="H47" i="8"/>
  <c r="I47" i="8"/>
  <c r="J47" i="8"/>
  <c r="K47" i="8"/>
  <c r="E48" i="8"/>
  <c r="F48" i="8"/>
  <c r="G48" i="8"/>
  <c r="H48" i="8"/>
  <c r="I48" i="8"/>
  <c r="J48" i="8"/>
  <c r="K48" i="8"/>
  <c r="E49" i="8"/>
  <c r="F49" i="8"/>
  <c r="G49" i="8"/>
  <c r="H49" i="8"/>
  <c r="I49" i="8"/>
  <c r="J49" i="8"/>
  <c r="K49" i="8"/>
  <c r="E50" i="8"/>
  <c r="F50" i="8"/>
  <c r="G50" i="8"/>
  <c r="H50" i="8"/>
  <c r="I50" i="8"/>
  <c r="J50" i="8"/>
  <c r="K50" i="8"/>
  <c r="E51" i="8"/>
  <c r="F51" i="8"/>
  <c r="G51" i="8"/>
  <c r="H51" i="8"/>
  <c r="I51" i="8"/>
  <c r="J51" i="8"/>
  <c r="K51" i="8"/>
  <c r="E52" i="8"/>
  <c r="F52" i="8"/>
  <c r="G52" i="8"/>
  <c r="H52" i="8"/>
  <c r="I52" i="8"/>
  <c r="J52" i="8"/>
  <c r="K52" i="8"/>
  <c r="E53" i="8"/>
  <c r="F53" i="8"/>
  <c r="G53" i="8"/>
  <c r="H53" i="8"/>
  <c r="I53" i="8"/>
  <c r="J53" i="8"/>
  <c r="K53" i="8"/>
  <c r="E54" i="8"/>
  <c r="F54" i="8"/>
  <c r="G54" i="8"/>
  <c r="H54" i="8"/>
  <c r="I54" i="8"/>
  <c r="J54" i="8"/>
  <c r="K54" i="8"/>
  <c r="E55" i="8"/>
  <c r="F55" i="8"/>
  <c r="G55" i="8"/>
  <c r="H55" i="8"/>
  <c r="I55" i="8"/>
  <c r="J55" i="8"/>
  <c r="K55" i="8"/>
  <c r="E56" i="8"/>
  <c r="F56" i="8"/>
  <c r="G56" i="8"/>
  <c r="H56" i="8"/>
  <c r="I56" i="8"/>
  <c r="J56" i="8"/>
  <c r="K56" i="8"/>
  <c r="E57" i="8"/>
  <c r="F57" i="8"/>
  <c r="G57" i="8"/>
  <c r="H57" i="8"/>
  <c r="I57" i="8"/>
  <c r="J57" i="8"/>
  <c r="K57" i="8"/>
  <c r="E58" i="8"/>
  <c r="F58" i="8"/>
  <c r="G58" i="8"/>
  <c r="H58" i="8"/>
  <c r="I58" i="8"/>
  <c r="J58" i="8"/>
  <c r="K58" i="8"/>
  <c r="E59" i="8"/>
  <c r="F59" i="8"/>
  <c r="G59" i="8"/>
  <c r="H59" i="8"/>
  <c r="I59" i="8"/>
  <c r="J59" i="8"/>
  <c r="K59" i="8"/>
  <c r="E60" i="8"/>
  <c r="F60" i="8"/>
  <c r="G60" i="8"/>
  <c r="H60" i="8"/>
  <c r="I60" i="8"/>
  <c r="J60" i="8"/>
  <c r="K60" i="8"/>
  <c r="E61" i="8"/>
  <c r="F61" i="8"/>
  <c r="G61" i="8"/>
  <c r="H61" i="8"/>
  <c r="I61" i="8"/>
  <c r="J61" i="8"/>
  <c r="K61" i="8"/>
  <c r="E62" i="8"/>
  <c r="F62" i="8"/>
  <c r="G62" i="8"/>
  <c r="H62" i="8"/>
  <c r="I62" i="8"/>
  <c r="J62" i="8"/>
  <c r="K62" i="8"/>
  <c r="E63" i="8"/>
  <c r="F63" i="8"/>
  <c r="G63" i="8"/>
  <c r="H63" i="8"/>
  <c r="I63" i="8"/>
  <c r="J63" i="8"/>
  <c r="K63" i="8"/>
  <c r="E64" i="8"/>
  <c r="F64" i="8"/>
  <c r="G64" i="8"/>
  <c r="H64" i="8"/>
  <c r="I64" i="8"/>
  <c r="J64" i="8"/>
  <c r="K64" i="8"/>
  <c r="E65" i="8"/>
  <c r="F65" i="8"/>
  <c r="G65" i="8"/>
  <c r="H65" i="8"/>
  <c r="I65" i="8"/>
  <c r="J65" i="8"/>
  <c r="K65" i="8"/>
  <c r="E66" i="8"/>
  <c r="F66" i="8"/>
  <c r="G66" i="8"/>
  <c r="H66" i="8"/>
  <c r="I66" i="8"/>
  <c r="J66" i="8"/>
  <c r="K66" i="8"/>
  <c r="E67" i="8"/>
  <c r="F67" i="8"/>
  <c r="G67" i="8"/>
  <c r="H67" i="8"/>
  <c r="I67" i="8"/>
  <c r="J67" i="8"/>
  <c r="K67" i="8"/>
  <c r="E68" i="8"/>
  <c r="F68" i="8"/>
  <c r="G68" i="8"/>
  <c r="H68" i="8"/>
  <c r="I68" i="8"/>
  <c r="J68" i="8"/>
  <c r="K68" i="8"/>
  <c r="E69" i="8"/>
  <c r="F69" i="8"/>
  <c r="G69" i="8"/>
  <c r="H69" i="8"/>
  <c r="I69" i="8"/>
  <c r="J69" i="8"/>
  <c r="K69" i="8"/>
  <c r="E70" i="8"/>
  <c r="F70" i="8"/>
  <c r="G70" i="8"/>
  <c r="H70" i="8"/>
  <c r="I70" i="8"/>
  <c r="J70" i="8"/>
  <c r="K70" i="8"/>
  <c r="E71" i="8"/>
  <c r="F71" i="8"/>
  <c r="G71" i="8"/>
  <c r="H71" i="8"/>
  <c r="I71" i="8"/>
  <c r="J71" i="8"/>
  <c r="K71" i="8"/>
  <c r="E72" i="8"/>
  <c r="F72" i="8"/>
  <c r="G72" i="8"/>
  <c r="H72" i="8"/>
  <c r="I72" i="8"/>
  <c r="J72" i="8"/>
  <c r="K72" i="8"/>
  <c r="E73" i="8"/>
  <c r="F73" i="8"/>
  <c r="G73" i="8"/>
  <c r="H73" i="8"/>
  <c r="I73" i="8"/>
  <c r="J73" i="8"/>
  <c r="K73" i="8"/>
  <c r="E74" i="8"/>
  <c r="F74" i="8"/>
  <c r="G74" i="8"/>
  <c r="H74" i="8"/>
  <c r="I74" i="8"/>
  <c r="J74" i="8"/>
  <c r="K74" i="8"/>
  <c r="E75" i="8"/>
  <c r="F75" i="8"/>
  <c r="G75" i="8"/>
  <c r="H75" i="8"/>
  <c r="I75" i="8"/>
  <c r="J75" i="8"/>
  <c r="K75" i="8"/>
  <c r="E76" i="8"/>
  <c r="F76" i="8"/>
  <c r="G76" i="8"/>
  <c r="H76" i="8"/>
  <c r="I76" i="8"/>
  <c r="J76" i="8"/>
  <c r="K76" i="8"/>
  <c r="E77" i="8"/>
  <c r="F77" i="8"/>
  <c r="G77" i="8"/>
  <c r="H77" i="8"/>
  <c r="I77" i="8"/>
  <c r="J77" i="8"/>
  <c r="K77" i="8"/>
  <c r="E78" i="8"/>
  <c r="F78" i="8"/>
  <c r="G78" i="8"/>
  <c r="H78" i="8"/>
  <c r="I78" i="8"/>
  <c r="J78" i="8"/>
  <c r="K78" i="8"/>
  <c r="E79" i="8"/>
  <c r="F79" i="8"/>
  <c r="G79" i="8"/>
  <c r="H79" i="8"/>
  <c r="I79" i="8"/>
  <c r="J79" i="8"/>
  <c r="K79" i="8"/>
  <c r="E80" i="8"/>
  <c r="F80" i="8"/>
  <c r="G80" i="8"/>
  <c r="H80" i="8"/>
  <c r="I80" i="8"/>
  <c r="J80" i="8"/>
  <c r="K80" i="8"/>
  <c r="E81" i="8"/>
  <c r="F81" i="8"/>
  <c r="G81" i="8"/>
  <c r="H81" i="8"/>
  <c r="I81" i="8"/>
  <c r="J81" i="8"/>
  <c r="K81" i="8"/>
  <c r="E82" i="8"/>
  <c r="F82" i="8"/>
  <c r="G82" i="8"/>
  <c r="H82" i="8"/>
  <c r="I82" i="8"/>
  <c r="J82" i="8"/>
  <c r="K82" i="8"/>
  <c r="E83" i="8"/>
  <c r="F83" i="8"/>
  <c r="G83" i="8"/>
  <c r="H83" i="8"/>
  <c r="I83" i="8"/>
  <c r="J83" i="8"/>
  <c r="K83" i="8"/>
  <c r="E84" i="8"/>
  <c r="F84" i="8"/>
  <c r="G84" i="8"/>
  <c r="H84" i="8"/>
  <c r="I84" i="8"/>
  <c r="J84" i="8"/>
  <c r="K84" i="8"/>
  <c r="E85" i="8"/>
  <c r="F85" i="8"/>
  <c r="G85" i="8"/>
  <c r="H85" i="8"/>
  <c r="I85" i="8"/>
  <c r="J85" i="8"/>
  <c r="K85" i="8"/>
  <c r="E86" i="8"/>
  <c r="F86" i="8"/>
  <c r="G86" i="8"/>
  <c r="H86" i="8"/>
  <c r="I86" i="8"/>
  <c r="J86" i="8"/>
  <c r="K86" i="8"/>
  <c r="E87" i="8"/>
  <c r="F87" i="8"/>
  <c r="G87" i="8"/>
  <c r="H87" i="8"/>
  <c r="I87" i="8"/>
  <c r="J87" i="8"/>
  <c r="K87" i="8"/>
  <c r="E88" i="8"/>
  <c r="F88" i="8"/>
  <c r="G88" i="8"/>
  <c r="H88" i="8"/>
  <c r="I88" i="8"/>
  <c r="J88" i="8"/>
  <c r="K88" i="8"/>
  <c r="E89" i="8"/>
  <c r="F89" i="8"/>
  <c r="G89" i="8"/>
  <c r="H89" i="8"/>
  <c r="I89" i="8"/>
  <c r="J89" i="8"/>
  <c r="K89" i="8"/>
  <c r="E90" i="8"/>
  <c r="F90" i="8"/>
  <c r="G90" i="8"/>
  <c r="H90" i="8"/>
  <c r="I90" i="8"/>
  <c r="J90" i="8"/>
  <c r="K90" i="8"/>
  <c r="E91" i="8"/>
  <c r="F91" i="8"/>
  <c r="G91" i="8"/>
  <c r="H91" i="8"/>
  <c r="I91" i="8"/>
  <c r="J91" i="8"/>
  <c r="K91" i="8"/>
  <c r="E92" i="8"/>
  <c r="F92" i="8"/>
  <c r="G92" i="8"/>
  <c r="H92" i="8"/>
  <c r="I92" i="8"/>
  <c r="J92" i="8"/>
  <c r="K92" i="8"/>
  <c r="E93" i="8"/>
  <c r="F93" i="8"/>
  <c r="G93" i="8"/>
  <c r="H93" i="8"/>
  <c r="I93" i="8"/>
  <c r="J93" i="8"/>
  <c r="K93" i="8"/>
  <c r="E94" i="8"/>
  <c r="F94" i="8"/>
  <c r="G94" i="8"/>
  <c r="H94" i="8"/>
  <c r="I94" i="8"/>
  <c r="J94" i="8"/>
  <c r="K94" i="8"/>
  <c r="E95" i="8"/>
  <c r="F95" i="8"/>
  <c r="G95" i="8"/>
  <c r="H95" i="8"/>
  <c r="I95" i="8"/>
  <c r="J95" i="8"/>
  <c r="K95" i="8"/>
  <c r="E96" i="8"/>
  <c r="F96" i="8"/>
  <c r="G96" i="8"/>
  <c r="H96" i="8"/>
  <c r="I96" i="8"/>
  <c r="J96" i="8"/>
  <c r="K96" i="8"/>
  <c r="E97" i="8"/>
  <c r="F97" i="8"/>
  <c r="G97" i="8"/>
  <c r="H97" i="8"/>
  <c r="I97" i="8"/>
  <c r="J97" i="8"/>
  <c r="K97" i="8"/>
  <c r="E98" i="8"/>
  <c r="F98" i="8"/>
  <c r="G98" i="8"/>
  <c r="H98" i="8"/>
  <c r="I98" i="8"/>
  <c r="J98" i="8"/>
  <c r="K98" i="8"/>
  <c r="E99" i="8"/>
  <c r="F99" i="8"/>
  <c r="G99" i="8"/>
  <c r="H99" i="8"/>
  <c r="I99" i="8"/>
  <c r="J99" i="8"/>
  <c r="K99" i="8"/>
  <c r="E100" i="8"/>
  <c r="F100" i="8"/>
  <c r="G100" i="8"/>
  <c r="H100" i="8"/>
  <c r="I100" i="8"/>
  <c r="J100" i="8"/>
  <c r="K100" i="8"/>
  <c r="E101" i="8"/>
  <c r="F101" i="8"/>
  <c r="G101" i="8"/>
  <c r="H101" i="8"/>
  <c r="I101" i="8"/>
  <c r="J101" i="8"/>
  <c r="K101" i="8"/>
  <c r="E102" i="8"/>
  <c r="F102" i="8"/>
  <c r="G102" i="8"/>
  <c r="H102" i="8"/>
  <c r="I102" i="8"/>
  <c r="J102" i="8"/>
  <c r="K102" i="8"/>
  <c r="E103" i="8"/>
  <c r="F103" i="8"/>
  <c r="G103" i="8"/>
  <c r="H103" i="8"/>
  <c r="I103" i="8"/>
  <c r="J103" i="8"/>
  <c r="K103" i="8"/>
  <c r="E104" i="8"/>
  <c r="F104" i="8"/>
  <c r="G104" i="8"/>
  <c r="H104" i="8"/>
  <c r="I104" i="8"/>
  <c r="J104" i="8"/>
  <c r="K104" i="8"/>
  <c r="E105" i="8"/>
  <c r="F105" i="8"/>
  <c r="G105" i="8"/>
  <c r="H105" i="8"/>
  <c r="I105" i="8"/>
  <c r="J105" i="8"/>
  <c r="K105" i="8"/>
  <c r="E106" i="8"/>
  <c r="F106" i="8"/>
  <c r="G106" i="8"/>
  <c r="H106" i="8"/>
  <c r="I106" i="8"/>
  <c r="J106" i="8"/>
  <c r="K106" i="8"/>
  <c r="E107" i="8"/>
  <c r="F107" i="8"/>
  <c r="G107" i="8"/>
  <c r="H107" i="8"/>
  <c r="I107" i="8"/>
  <c r="J107" i="8"/>
  <c r="K107" i="8"/>
  <c r="E108" i="8"/>
  <c r="F108" i="8"/>
  <c r="G108" i="8"/>
  <c r="H108" i="8"/>
  <c r="I108" i="8"/>
  <c r="J108" i="8"/>
  <c r="K108" i="8"/>
  <c r="E109" i="8"/>
  <c r="F109" i="8"/>
  <c r="G109" i="8"/>
  <c r="H109" i="8"/>
  <c r="I109" i="8"/>
  <c r="J109" i="8"/>
  <c r="K109" i="8"/>
  <c r="E110" i="8"/>
  <c r="F110" i="8"/>
  <c r="G110" i="8"/>
  <c r="H110" i="8"/>
  <c r="I110" i="8"/>
  <c r="J110" i="8"/>
  <c r="K110" i="8"/>
  <c r="E111" i="8"/>
  <c r="F111" i="8"/>
  <c r="G111" i="8"/>
  <c r="H111" i="8"/>
  <c r="I111" i="8"/>
  <c r="J111" i="8"/>
  <c r="K111" i="8"/>
  <c r="E112" i="8"/>
  <c r="F112" i="8"/>
  <c r="G112" i="8"/>
  <c r="H112" i="8"/>
  <c r="I112" i="8"/>
  <c r="J112" i="8"/>
  <c r="K112" i="8"/>
  <c r="E113" i="8"/>
  <c r="F113" i="8"/>
  <c r="G113" i="8"/>
  <c r="H113" i="8"/>
  <c r="I113" i="8"/>
  <c r="J113" i="8"/>
  <c r="K113" i="8"/>
  <c r="E114" i="8"/>
  <c r="F114" i="8"/>
  <c r="G114" i="8"/>
  <c r="H114" i="8"/>
  <c r="I114" i="8"/>
  <c r="J114" i="8"/>
  <c r="K114" i="8"/>
  <c r="E115" i="8"/>
  <c r="F115" i="8"/>
  <c r="G115" i="8"/>
  <c r="H115" i="8"/>
  <c r="I115" i="8"/>
  <c r="J115" i="8"/>
  <c r="K115" i="8"/>
  <c r="E116" i="8"/>
  <c r="F116" i="8"/>
  <c r="G116" i="8"/>
  <c r="H116" i="8"/>
  <c r="I116" i="8"/>
  <c r="J116" i="8"/>
  <c r="K116" i="8"/>
  <c r="E117" i="8"/>
  <c r="F117" i="8"/>
  <c r="G117" i="8"/>
  <c r="H117" i="8"/>
  <c r="I117" i="8"/>
  <c r="J117" i="8"/>
  <c r="K117" i="8"/>
  <c r="E118" i="8"/>
  <c r="F118" i="8"/>
  <c r="G118" i="8"/>
  <c r="H118" i="8"/>
  <c r="I118" i="8"/>
  <c r="J118" i="8"/>
  <c r="K118" i="8"/>
  <c r="E119" i="8"/>
  <c r="F119" i="8"/>
  <c r="G119" i="8"/>
  <c r="H119" i="8"/>
  <c r="I119" i="8"/>
  <c r="J119" i="8"/>
  <c r="K119" i="8"/>
  <c r="E120" i="8"/>
  <c r="F120" i="8"/>
  <c r="G120" i="8"/>
  <c r="H120" i="8"/>
  <c r="I120" i="8"/>
  <c r="J120" i="8"/>
  <c r="K120" i="8"/>
  <c r="E121" i="8"/>
  <c r="F121" i="8"/>
  <c r="G121" i="8"/>
  <c r="H121" i="8"/>
  <c r="I121" i="8"/>
  <c r="J121" i="8"/>
  <c r="K121" i="8"/>
  <c r="E122" i="8"/>
  <c r="F122" i="8"/>
  <c r="G122" i="8"/>
  <c r="H122" i="8"/>
  <c r="I122" i="8"/>
  <c r="J122" i="8"/>
  <c r="K122" i="8"/>
  <c r="E123" i="8"/>
  <c r="F123" i="8"/>
  <c r="G123" i="8"/>
  <c r="H123" i="8"/>
  <c r="I123" i="8"/>
  <c r="J123" i="8"/>
  <c r="K123" i="8"/>
  <c r="E124" i="8"/>
  <c r="F124" i="8"/>
  <c r="G124" i="8"/>
  <c r="H124" i="8"/>
  <c r="I124" i="8"/>
  <c r="J124" i="8"/>
  <c r="K124" i="8"/>
  <c r="E125" i="8"/>
  <c r="F125" i="8"/>
  <c r="G125" i="8"/>
  <c r="H125" i="8"/>
  <c r="I125" i="8"/>
  <c r="J125" i="8"/>
  <c r="K125" i="8"/>
  <c r="E126" i="8"/>
  <c r="F126" i="8"/>
  <c r="G126" i="8"/>
  <c r="H126" i="8"/>
  <c r="I126" i="8"/>
  <c r="J126" i="8"/>
  <c r="K126" i="8"/>
  <c r="E127" i="8"/>
  <c r="F127" i="8"/>
  <c r="G127" i="8"/>
  <c r="H127" i="8"/>
  <c r="I127" i="8"/>
  <c r="J127" i="8"/>
  <c r="K127" i="8"/>
  <c r="E128" i="8"/>
  <c r="F128" i="8"/>
  <c r="G128" i="8"/>
  <c r="H128" i="8"/>
  <c r="I128" i="8"/>
  <c r="J128" i="8"/>
  <c r="K128" i="8"/>
  <c r="E129" i="8"/>
  <c r="F129" i="8"/>
  <c r="G129" i="8"/>
  <c r="H129" i="8"/>
  <c r="I129" i="8"/>
  <c r="J129" i="8"/>
  <c r="K129" i="8"/>
  <c r="E130" i="8"/>
  <c r="F130" i="8"/>
  <c r="G130" i="8"/>
  <c r="H130" i="8"/>
  <c r="I130" i="8"/>
  <c r="J130" i="8"/>
  <c r="K130" i="8"/>
  <c r="E131" i="8"/>
  <c r="F131" i="8"/>
  <c r="G131" i="8"/>
  <c r="H131" i="8"/>
  <c r="I131" i="8"/>
  <c r="J131" i="8"/>
  <c r="K131" i="8"/>
  <c r="E132" i="8"/>
  <c r="F132" i="8"/>
  <c r="G132" i="8"/>
  <c r="H132" i="8"/>
  <c r="I132" i="8"/>
  <c r="J132" i="8"/>
  <c r="K132" i="8"/>
  <c r="E133" i="8"/>
  <c r="F133" i="8"/>
  <c r="G133" i="8"/>
  <c r="H133" i="8"/>
  <c r="I133" i="8"/>
  <c r="J133" i="8"/>
  <c r="K133" i="8"/>
  <c r="E134" i="8"/>
  <c r="F134" i="8"/>
  <c r="G134" i="8"/>
  <c r="H134" i="8"/>
  <c r="I134" i="8"/>
  <c r="J134" i="8"/>
  <c r="K134" i="8"/>
  <c r="E135" i="8"/>
  <c r="F135" i="8"/>
  <c r="G135" i="8"/>
  <c r="H135" i="8"/>
  <c r="I135" i="8"/>
  <c r="J135" i="8"/>
  <c r="K135" i="8"/>
  <c r="E136" i="8"/>
  <c r="F136" i="8"/>
  <c r="G136" i="8"/>
  <c r="H136" i="8"/>
  <c r="I136" i="8"/>
  <c r="J136" i="8"/>
  <c r="K136" i="8"/>
  <c r="E137" i="8"/>
  <c r="F137" i="8"/>
  <c r="G137" i="8"/>
  <c r="H137" i="8"/>
  <c r="I137" i="8"/>
  <c r="J137" i="8"/>
  <c r="K137" i="8"/>
  <c r="E138" i="8"/>
  <c r="F138" i="8"/>
  <c r="G138" i="8"/>
  <c r="H138" i="8"/>
  <c r="I138" i="8"/>
  <c r="J138" i="8"/>
  <c r="K138" i="8"/>
  <c r="E139" i="8"/>
  <c r="F139" i="8"/>
  <c r="G139" i="8"/>
  <c r="H139" i="8"/>
  <c r="I139" i="8"/>
  <c r="J139" i="8"/>
  <c r="K139" i="8"/>
  <c r="E140" i="8"/>
  <c r="F140" i="8"/>
  <c r="G140" i="8"/>
  <c r="H140" i="8"/>
  <c r="I140" i="8"/>
  <c r="J140" i="8"/>
  <c r="K140" i="8"/>
  <c r="E141" i="8"/>
  <c r="F141" i="8"/>
  <c r="G141" i="8"/>
  <c r="H141" i="8"/>
  <c r="I141" i="8"/>
  <c r="J141" i="8"/>
  <c r="K141" i="8"/>
  <c r="E142" i="8"/>
  <c r="F142" i="8"/>
  <c r="G142" i="8"/>
  <c r="H142" i="8"/>
  <c r="I142" i="8"/>
  <c r="J142" i="8"/>
  <c r="K142" i="8"/>
  <c r="E143" i="8"/>
  <c r="F143" i="8"/>
  <c r="G143" i="8"/>
  <c r="H143" i="8"/>
  <c r="I143" i="8"/>
  <c r="J143" i="8"/>
  <c r="K143" i="8"/>
  <c r="E144" i="8"/>
  <c r="F144" i="8"/>
  <c r="G144" i="8"/>
  <c r="H144" i="8"/>
  <c r="I144" i="8"/>
  <c r="J144" i="8"/>
  <c r="K144" i="8"/>
  <c r="E145" i="8"/>
  <c r="F145" i="8"/>
  <c r="G145" i="8"/>
  <c r="H145" i="8"/>
  <c r="I145" i="8"/>
  <c r="J145" i="8"/>
  <c r="K145" i="8"/>
  <c r="E146" i="8"/>
  <c r="F146" i="8"/>
  <c r="G146" i="8"/>
  <c r="H146" i="8"/>
  <c r="I146" i="8"/>
  <c r="J146" i="8"/>
  <c r="K146" i="8"/>
  <c r="E147" i="8"/>
  <c r="F147" i="8"/>
  <c r="G147" i="8"/>
  <c r="H147" i="8"/>
  <c r="I147" i="8"/>
  <c r="J147" i="8"/>
  <c r="K147" i="8"/>
  <c r="E148" i="8"/>
  <c r="F148" i="8"/>
  <c r="G148" i="8"/>
  <c r="H148" i="8"/>
  <c r="I148" i="8"/>
  <c r="J148" i="8"/>
  <c r="K148" i="8"/>
  <c r="E149" i="8"/>
  <c r="F149" i="8"/>
  <c r="G149" i="8"/>
  <c r="H149" i="8"/>
  <c r="I149" i="8"/>
  <c r="J149" i="8"/>
  <c r="K149" i="8"/>
  <c r="E150" i="8"/>
  <c r="F150" i="8"/>
  <c r="G150" i="8"/>
  <c r="H150" i="8"/>
  <c r="I150" i="8"/>
  <c r="J150" i="8"/>
  <c r="K150" i="8"/>
  <c r="E151" i="8"/>
  <c r="F151" i="8"/>
  <c r="G151" i="8"/>
  <c r="H151" i="8"/>
  <c r="I151" i="8"/>
  <c r="J151" i="8"/>
  <c r="K151" i="8"/>
  <c r="E152" i="8"/>
  <c r="F152" i="8"/>
  <c r="G152" i="8"/>
  <c r="H152" i="8"/>
  <c r="I152" i="8"/>
  <c r="J152" i="8"/>
  <c r="K152" i="8"/>
  <c r="E153" i="8"/>
  <c r="F153" i="8"/>
  <c r="G153" i="8"/>
  <c r="H153" i="8"/>
  <c r="I153" i="8"/>
  <c r="J153" i="8"/>
  <c r="K153" i="8"/>
  <c r="E154" i="8"/>
  <c r="F154" i="8"/>
  <c r="G154" i="8"/>
  <c r="H154" i="8"/>
  <c r="I154" i="8"/>
  <c r="J154" i="8"/>
  <c r="K154" i="8"/>
  <c r="E155" i="8"/>
  <c r="F155" i="8"/>
  <c r="G155" i="8"/>
  <c r="H155" i="8"/>
  <c r="I155" i="8"/>
  <c r="J155" i="8"/>
  <c r="K155" i="8"/>
  <c r="E156" i="8"/>
  <c r="F156" i="8"/>
  <c r="G156" i="8"/>
  <c r="H156" i="8"/>
  <c r="I156" i="8"/>
  <c r="J156" i="8"/>
  <c r="K156" i="8"/>
  <c r="E157" i="8"/>
  <c r="F157" i="8"/>
  <c r="G157" i="8"/>
  <c r="H157" i="8"/>
  <c r="I157" i="8"/>
  <c r="J157" i="8"/>
  <c r="K157" i="8"/>
  <c r="E158" i="8"/>
  <c r="F158" i="8"/>
  <c r="G158" i="8"/>
  <c r="H158" i="8"/>
  <c r="I158" i="8"/>
  <c r="J158" i="8"/>
  <c r="K158" i="8"/>
  <c r="E159" i="8"/>
  <c r="F159" i="8"/>
  <c r="G159" i="8"/>
  <c r="H159" i="8"/>
  <c r="I159" i="8"/>
  <c r="J159" i="8"/>
  <c r="K159" i="8"/>
  <c r="E160" i="8"/>
  <c r="F160" i="8"/>
  <c r="G160" i="8"/>
  <c r="H160" i="8"/>
  <c r="I160" i="8"/>
  <c r="J160" i="8"/>
  <c r="K160" i="8"/>
  <c r="E161" i="8"/>
  <c r="F161" i="8"/>
  <c r="G161" i="8"/>
  <c r="H161" i="8"/>
  <c r="I161" i="8"/>
  <c r="J161" i="8"/>
  <c r="K161" i="8"/>
  <c r="E162" i="8"/>
  <c r="F162" i="8"/>
  <c r="G162" i="8"/>
  <c r="H162" i="8"/>
  <c r="I162" i="8"/>
  <c r="J162" i="8"/>
  <c r="K162" i="8"/>
  <c r="E163" i="8"/>
  <c r="F163" i="8"/>
  <c r="G163" i="8"/>
  <c r="H163" i="8"/>
  <c r="I163" i="8"/>
  <c r="J163" i="8"/>
  <c r="K163" i="8"/>
  <c r="E164" i="8"/>
  <c r="F164" i="8"/>
  <c r="G164" i="8"/>
  <c r="H164" i="8"/>
  <c r="I164" i="8"/>
  <c r="J164" i="8"/>
  <c r="K164" i="8"/>
  <c r="E165" i="8"/>
  <c r="F165" i="8"/>
  <c r="G165" i="8"/>
  <c r="H165" i="8"/>
  <c r="I165" i="8"/>
  <c r="J165" i="8"/>
  <c r="K165" i="8"/>
  <c r="E166" i="8"/>
  <c r="F166" i="8"/>
  <c r="G166" i="8"/>
  <c r="H166" i="8"/>
  <c r="I166" i="8"/>
  <c r="J166" i="8"/>
  <c r="K166" i="8"/>
  <c r="E167" i="8"/>
  <c r="F167" i="8"/>
  <c r="G167" i="8"/>
  <c r="H167" i="8"/>
  <c r="I167" i="8"/>
  <c r="J167" i="8"/>
  <c r="K167" i="8"/>
  <c r="E168" i="8"/>
  <c r="F168" i="8"/>
  <c r="G168" i="8"/>
  <c r="H168" i="8"/>
  <c r="I168" i="8"/>
  <c r="J168" i="8"/>
  <c r="K168" i="8"/>
  <c r="E169" i="8"/>
  <c r="F169" i="8"/>
  <c r="G169" i="8"/>
  <c r="H169" i="8"/>
  <c r="I169" i="8"/>
  <c r="J169" i="8"/>
  <c r="K169" i="8"/>
  <c r="E170" i="8"/>
  <c r="F170" i="8"/>
  <c r="G170" i="8"/>
  <c r="H170" i="8"/>
  <c r="I170" i="8"/>
  <c r="J170" i="8"/>
  <c r="K170" i="8"/>
  <c r="E171" i="8"/>
  <c r="F171" i="8"/>
  <c r="G171" i="8"/>
  <c r="H171" i="8"/>
  <c r="I171" i="8"/>
  <c r="J171" i="8"/>
  <c r="K171" i="8"/>
  <c r="E172" i="8"/>
  <c r="F172" i="8"/>
  <c r="G172" i="8"/>
  <c r="H172" i="8"/>
  <c r="I172" i="8"/>
  <c r="J172" i="8"/>
  <c r="K172" i="8"/>
  <c r="E173" i="8"/>
  <c r="F173" i="8"/>
  <c r="G173" i="8"/>
  <c r="H173" i="8"/>
  <c r="I173" i="8"/>
  <c r="J173" i="8"/>
  <c r="K173" i="8"/>
  <c r="E174" i="8"/>
  <c r="F174" i="8"/>
  <c r="G174" i="8"/>
  <c r="H174" i="8"/>
  <c r="I174" i="8"/>
  <c r="J174" i="8"/>
  <c r="K174" i="8"/>
  <c r="E175" i="8"/>
  <c r="F175" i="8"/>
  <c r="G175" i="8"/>
  <c r="H175" i="8"/>
  <c r="I175" i="8"/>
  <c r="J175" i="8"/>
  <c r="K175" i="8"/>
  <c r="E176" i="8"/>
  <c r="F176" i="8"/>
  <c r="G176" i="8"/>
  <c r="H176" i="8"/>
  <c r="I176" i="8"/>
  <c r="J176" i="8"/>
  <c r="K176" i="8"/>
  <c r="E177" i="8"/>
  <c r="F177" i="8"/>
  <c r="G177" i="8"/>
  <c r="H177" i="8"/>
  <c r="I177" i="8"/>
  <c r="J177" i="8"/>
  <c r="K177" i="8"/>
  <c r="E178" i="8"/>
  <c r="F178" i="8"/>
  <c r="G178" i="8"/>
  <c r="H178" i="8"/>
  <c r="I178" i="8"/>
  <c r="J178" i="8"/>
  <c r="K178" i="8"/>
  <c r="E179" i="8"/>
  <c r="F179" i="8"/>
  <c r="G179" i="8"/>
  <c r="H179" i="8"/>
  <c r="I179" i="8"/>
  <c r="J179" i="8"/>
  <c r="K179" i="8"/>
  <c r="E180" i="8"/>
  <c r="F180" i="8"/>
  <c r="G180" i="8"/>
  <c r="H180" i="8"/>
  <c r="I180" i="8"/>
  <c r="J180" i="8"/>
  <c r="K180" i="8"/>
  <c r="E181" i="8"/>
  <c r="F181" i="8"/>
  <c r="G181" i="8"/>
  <c r="H181" i="8"/>
  <c r="I181" i="8"/>
  <c r="J181" i="8"/>
  <c r="K181" i="8"/>
  <c r="E182" i="8"/>
  <c r="F182" i="8"/>
  <c r="G182" i="8"/>
  <c r="H182" i="8"/>
  <c r="I182" i="8"/>
  <c r="J182" i="8"/>
  <c r="K182" i="8"/>
  <c r="E183" i="8"/>
  <c r="F183" i="8"/>
  <c r="G183" i="8"/>
  <c r="H183" i="8"/>
  <c r="I183" i="8"/>
  <c r="J183" i="8"/>
  <c r="K183" i="8"/>
  <c r="E184" i="8"/>
  <c r="F184" i="8"/>
  <c r="G184" i="8"/>
  <c r="H184" i="8"/>
  <c r="I184" i="8"/>
  <c r="J184" i="8"/>
  <c r="K184" i="8"/>
  <c r="E185" i="8"/>
  <c r="F185" i="8"/>
  <c r="G185" i="8"/>
  <c r="H185" i="8"/>
  <c r="I185" i="8"/>
  <c r="J185" i="8"/>
  <c r="K185" i="8"/>
  <c r="E186" i="8"/>
  <c r="F186" i="8"/>
  <c r="G186" i="8"/>
  <c r="H186" i="8"/>
  <c r="I186" i="8"/>
  <c r="J186" i="8"/>
  <c r="K186" i="8"/>
  <c r="E187" i="8"/>
  <c r="F187" i="8"/>
  <c r="G187" i="8"/>
  <c r="H187" i="8"/>
  <c r="I187" i="8"/>
  <c r="J187" i="8"/>
  <c r="K187" i="8"/>
  <c r="E188" i="8"/>
  <c r="F188" i="8"/>
  <c r="G188" i="8"/>
  <c r="H188" i="8"/>
  <c r="I188" i="8"/>
  <c r="J188" i="8"/>
  <c r="K188" i="8"/>
  <c r="E189" i="8"/>
  <c r="F189" i="8"/>
  <c r="G189" i="8"/>
  <c r="H189" i="8"/>
  <c r="I189" i="8"/>
  <c r="J189" i="8"/>
  <c r="K189" i="8"/>
  <c r="E190" i="8"/>
  <c r="F190" i="8"/>
  <c r="G190" i="8"/>
  <c r="H190" i="8"/>
  <c r="I190" i="8"/>
  <c r="J190" i="8"/>
  <c r="K190" i="8"/>
  <c r="E191" i="8"/>
  <c r="F191" i="8"/>
  <c r="G191" i="8"/>
  <c r="H191" i="8"/>
  <c r="I191" i="8"/>
  <c r="J191" i="8"/>
  <c r="K191" i="8"/>
  <c r="E192" i="8"/>
  <c r="F192" i="8"/>
  <c r="G192" i="8"/>
  <c r="H192" i="8"/>
  <c r="I192" i="8"/>
  <c r="J192" i="8"/>
  <c r="K192" i="8"/>
  <c r="E193" i="8"/>
  <c r="F193" i="8"/>
  <c r="G193" i="8"/>
  <c r="H193" i="8"/>
  <c r="I193" i="8"/>
  <c r="J193" i="8"/>
  <c r="K193" i="8"/>
  <c r="E194" i="8"/>
  <c r="F194" i="8"/>
  <c r="G194" i="8"/>
  <c r="H194" i="8"/>
  <c r="I194" i="8"/>
  <c r="J194" i="8"/>
  <c r="K194" i="8"/>
  <c r="E195" i="8"/>
  <c r="F195" i="8"/>
  <c r="G195" i="8"/>
  <c r="H195" i="8"/>
  <c r="I195" i="8"/>
  <c r="J195" i="8"/>
  <c r="K195" i="8"/>
  <c r="E196" i="8"/>
  <c r="F196" i="8"/>
  <c r="G196" i="8"/>
  <c r="H196" i="8"/>
  <c r="I196" i="8"/>
  <c r="J196" i="8"/>
  <c r="K196" i="8"/>
  <c r="E197" i="8"/>
  <c r="F197" i="8"/>
  <c r="G197" i="8"/>
  <c r="H197" i="8"/>
  <c r="I197" i="8"/>
  <c r="J197" i="8"/>
  <c r="K197" i="8"/>
  <c r="E198" i="8"/>
  <c r="F198" i="8"/>
  <c r="G198" i="8"/>
  <c r="H198" i="8"/>
  <c r="I198" i="8"/>
  <c r="J198" i="8"/>
  <c r="K198" i="8"/>
  <c r="E199" i="8"/>
  <c r="F199" i="8"/>
  <c r="G199" i="8"/>
  <c r="H199" i="8"/>
  <c r="I199" i="8"/>
  <c r="J199" i="8"/>
  <c r="K199" i="8"/>
  <c r="E200" i="8"/>
  <c r="F200" i="8"/>
  <c r="G200" i="8"/>
  <c r="H200" i="8"/>
  <c r="I200" i="8"/>
  <c r="J200" i="8"/>
  <c r="K200" i="8"/>
  <c r="E201" i="8"/>
  <c r="F201" i="8"/>
  <c r="G201" i="8"/>
  <c r="H201" i="8"/>
  <c r="I201" i="8"/>
  <c r="J201" i="8"/>
  <c r="K201" i="8"/>
  <c r="E202" i="8"/>
  <c r="F202" i="8"/>
  <c r="G202" i="8"/>
  <c r="H202" i="8"/>
  <c r="I202" i="8"/>
  <c r="J202" i="8"/>
  <c r="K202" i="8"/>
  <c r="E203" i="8"/>
  <c r="F203" i="8"/>
  <c r="G203" i="8"/>
  <c r="H203" i="8"/>
  <c r="I203" i="8"/>
  <c r="J203" i="8"/>
  <c r="K203" i="8"/>
  <c r="E204" i="8"/>
  <c r="F204" i="8"/>
  <c r="G204" i="8"/>
  <c r="H204" i="8"/>
  <c r="I204" i="8"/>
  <c r="J204" i="8"/>
  <c r="K204" i="8"/>
  <c r="E205" i="8"/>
  <c r="F205" i="8"/>
  <c r="G205" i="8"/>
  <c r="H205" i="8"/>
  <c r="I205" i="8"/>
  <c r="J205" i="8"/>
  <c r="K205" i="8"/>
  <c r="E206" i="8"/>
  <c r="F206" i="8"/>
  <c r="G206" i="8"/>
  <c r="H206" i="8"/>
  <c r="I206" i="8"/>
  <c r="J206" i="8"/>
  <c r="K206" i="8"/>
  <c r="E207" i="8"/>
  <c r="F207" i="8"/>
  <c r="G207" i="8"/>
  <c r="H207" i="8"/>
  <c r="I207" i="8"/>
  <c r="J207" i="8"/>
  <c r="K207" i="8"/>
  <c r="E208" i="8"/>
  <c r="F208" i="8"/>
  <c r="G208" i="8"/>
  <c r="H208" i="8"/>
  <c r="I208" i="8"/>
  <c r="J208" i="8"/>
  <c r="K208" i="8"/>
  <c r="E209" i="8"/>
  <c r="F209" i="8"/>
  <c r="G209" i="8"/>
  <c r="H209" i="8"/>
  <c r="I209" i="8"/>
  <c r="J209" i="8"/>
  <c r="K209" i="8"/>
  <c r="E210" i="8"/>
  <c r="F210" i="8"/>
  <c r="G210" i="8"/>
  <c r="H210" i="8"/>
  <c r="I210" i="8"/>
  <c r="J210" i="8"/>
  <c r="K210" i="8"/>
  <c r="E211" i="8"/>
  <c r="F211" i="8"/>
  <c r="G211" i="8"/>
  <c r="H211" i="8"/>
  <c r="I211" i="8"/>
  <c r="J211" i="8"/>
  <c r="K211" i="8"/>
  <c r="E212" i="8"/>
  <c r="F212" i="8"/>
  <c r="G212" i="8"/>
  <c r="H212" i="8"/>
  <c r="I212" i="8"/>
  <c r="J212" i="8"/>
  <c r="K212" i="8"/>
  <c r="E213" i="8"/>
  <c r="F213" i="8"/>
  <c r="G213" i="8"/>
  <c r="H213" i="8"/>
  <c r="I213" i="8"/>
  <c r="J213" i="8"/>
  <c r="K213" i="8"/>
  <c r="E214" i="8"/>
  <c r="F214" i="8"/>
  <c r="G214" i="8"/>
  <c r="H214" i="8"/>
  <c r="I214" i="8"/>
  <c r="J214" i="8"/>
  <c r="K214" i="8"/>
  <c r="E215" i="8"/>
  <c r="F215" i="8"/>
  <c r="G215" i="8"/>
  <c r="H215" i="8"/>
  <c r="I215" i="8"/>
  <c r="J215" i="8"/>
  <c r="K215" i="8"/>
  <c r="E216" i="8"/>
  <c r="F216" i="8"/>
  <c r="G216" i="8"/>
  <c r="H216" i="8"/>
  <c r="I216" i="8"/>
  <c r="J216" i="8"/>
  <c r="K216" i="8"/>
  <c r="E217" i="8"/>
  <c r="F217" i="8"/>
  <c r="G217" i="8"/>
  <c r="H217" i="8"/>
  <c r="I217" i="8"/>
  <c r="J217" i="8"/>
  <c r="K217" i="8"/>
  <c r="E218" i="8"/>
  <c r="F218" i="8"/>
  <c r="G218" i="8"/>
  <c r="H218" i="8"/>
  <c r="I218" i="8"/>
  <c r="J218" i="8"/>
  <c r="K218" i="8"/>
  <c r="E219" i="8"/>
  <c r="F219" i="8"/>
  <c r="G219" i="8"/>
  <c r="H219" i="8"/>
  <c r="I219" i="8"/>
  <c r="J219" i="8"/>
  <c r="K219" i="8"/>
  <c r="E220" i="8"/>
  <c r="F220" i="8"/>
  <c r="G220" i="8"/>
  <c r="H220" i="8"/>
  <c r="I220" i="8"/>
  <c r="J220" i="8"/>
  <c r="K220" i="8"/>
  <c r="E221" i="8"/>
  <c r="F221" i="8"/>
  <c r="G221" i="8"/>
  <c r="H221" i="8"/>
  <c r="I221" i="8"/>
  <c r="J221" i="8"/>
  <c r="K221" i="8"/>
  <c r="E222" i="8"/>
  <c r="F222" i="8"/>
  <c r="G222" i="8"/>
  <c r="H222" i="8"/>
  <c r="I222" i="8"/>
  <c r="J222" i="8"/>
  <c r="K222" i="8"/>
  <c r="E223" i="8"/>
  <c r="F223" i="8"/>
  <c r="G223" i="8"/>
  <c r="H223" i="8"/>
  <c r="I223" i="8"/>
  <c r="J223" i="8"/>
  <c r="K223" i="8"/>
  <c r="E224" i="8"/>
  <c r="F224" i="8"/>
  <c r="G224" i="8"/>
  <c r="H224" i="8"/>
  <c r="I224" i="8"/>
  <c r="J224" i="8"/>
  <c r="K224" i="8"/>
  <c r="E225" i="8"/>
  <c r="F225" i="8"/>
  <c r="G225" i="8"/>
  <c r="H225" i="8"/>
  <c r="I225" i="8"/>
  <c r="J225" i="8"/>
  <c r="K225" i="8"/>
  <c r="E226" i="8"/>
  <c r="F226" i="8"/>
  <c r="G226" i="8"/>
  <c r="H226" i="8"/>
  <c r="I226" i="8"/>
  <c r="J226" i="8"/>
  <c r="K226" i="8"/>
  <c r="E227" i="8"/>
  <c r="F227" i="8"/>
  <c r="G227" i="8"/>
  <c r="H227" i="8"/>
  <c r="I227" i="8"/>
  <c r="J227" i="8"/>
  <c r="K227" i="8"/>
  <c r="E228" i="8"/>
  <c r="F228" i="8"/>
  <c r="G228" i="8"/>
  <c r="H228" i="8"/>
  <c r="I228" i="8"/>
  <c r="J228" i="8"/>
  <c r="K228" i="8"/>
  <c r="E229" i="8"/>
  <c r="F229" i="8"/>
  <c r="G229" i="8"/>
  <c r="H229" i="8"/>
  <c r="I229" i="8"/>
  <c r="J229" i="8"/>
  <c r="K229" i="8"/>
  <c r="E230" i="8"/>
  <c r="F230" i="8"/>
  <c r="G230" i="8"/>
  <c r="H230" i="8"/>
  <c r="I230" i="8"/>
  <c r="J230" i="8"/>
  <c r="K230" i="8"/>
  <c r="E231" i="8"/>
  <c r="F231" i="8"/>
  <c r="G231" i="8"/>
  <c r="H231" i="8"/>
  <c r="I231" i="8"/>
  <c r="J231" i="8"/>
  <c r="K231" i="8"/>
  <c r="E232" i="8"/>
  <c r="F232" i="8"/>
  <c r="G232" i="8"/>
  <c r="H232" i="8"/>
  <c r="I232" i="8"/>
  <c r="J232" i="8"/>
  <c r="K232" i="8"/>
  <c r="E233" i="8"/>
  <c r="F233" i="8"/>
  <c r="G233" i="8"/>
  <c r="H233" i="8"/>
  <c r="I233" i="8"/>
  <c r="J233" i="8"/>
  <c r="K233" i="8"/>
  <c r="E234" i="8"/>
  <c r="F234" i="8"/>
  <c r="G234" i="8"/>
  <c r="H234" i="8"/>
  <c r="I234" i="8"/>
  <c r="J234" i="8"/>
  <c r="K234" i="8"/>
  <c r="E235" i="8"/>
  <c r="F235" i="8"/>
  <c r="G235" i="8"/>
  <c r="H235" i="8"/>
  <c r="I235" i="8"/>
  <c r="J235" i="8"/>
  <c r="K235" i="8"/>
  <c r="E236" i="8"/>
  <c r="F236" i="8"/>
  <c r="G236" i="8"/>
  <c r="H236" i="8"/>
  <c r="I236" i="8"/>
  <c r="J236" i="8"/>
  <c r="K236" i="8"/>
  <c r="E237" i="8"/>
  <c r="F237" i="8"/>
  <c r="G237" i="8"/>
  <c r="H237" i="8"/>
  <c r="I237" i="8"/>
  <c r="J237" i="8"/>
  <c r="K237" i="8"/>
  <c r="E238" i="8"/>
  <c r="F238" i="8"/>
  <c r="G238" i="8"/>
  <c r="H238" i="8"/>
  <c r="I238" i="8"/>
  <c r="J238" i="8"/>
  <c r="K238" i="8"/>
  <c r="E239" i="8"/>
  <c r="F239" i="8"/>
  <c r="G239" i="8"/>
  <c r="H239" i="8"/>
  <c r="I239" i="8"/>
  <c r="J239" i="8"/>
  <c r="K239" i="8"/>
  <c r="E240" i="8"/>
  <c r="F240" i="8"/>
  <c r="G240" i="8"/>
  <c r="H240" i="8"/>
  <c r="I240" i="8"/>
  <c r="J240" i="8"/>
  <c r="K240" i="8"/>
  <c r="E241" i="8"/>
  <c r="F241" i="8"/>
  <c r="G241" i="8"/>
  <c r="H241" i="8"/>
  <c r="I241" i="8"/>
  <c r="J241" i="8"/>
  <c r="K241" i="8"/>
  <c r="E242" i="8"/>
  <c r="F242" i="8"/>
  <c r="G242" i="8"/>
  <c r="H242" i="8"/>
  <c r="I242" i="8"/>
  <c r="J242" i="8"/>
  <c r="K242" i="8"/>
  <c r="E243" i="8"/>
  <c r="F243" i="8"/>
  <c r="G243" i="8"/>
  <c r="H243" i="8"/>
  <c r="I243" i="8"/>
  <c r="J243" i="8"/>
  <c r="K243" i="8"/>
  <c r="E244" i="8"/>
  <c r="F244" i="8"/>
  <c r="G244" i="8"/>
  <c r="H244" i="8"/>
  <c r="I244" i="8"/>
  <c r="J244" i="8"/>
  <c r="K244" i="8"/>
  <c r="E245" i="8"/>
  <c r="F245" i="8"/>
  <c r="G245" i="8"/>
  <c r="H245" i="8"/>
  <c r="I245" i="8"/>
  <c r="J245" i="8"/>
  <c r="K245" i="8"/>
  <c r="E246" i="8"/>
  <c r="F246" i="8"/>
  <c r="G246" i="8"/>
  <c r="H246" i="8"/>
  <c r="I246" i="8"/>
  <c r="J246" i="8"/>
  <c r="K246" i="8"/>
  <c r="E247" i="8"/>
  <c r="F247" i="8"/>
  <c r="G247" i="8"/>
  <c r="H247" i="8"/>
  <c r="I247" i="8"/>
  <c r="J247" i="8"/>
  <c r="K247" i="8"/>
  <c r="E248" i="8"/>
  <c r="F248" i="8"/>
  <c r="G248" i="8"/>
  <c r="H248" i="8"/>
  <c r="I248" i="8"/>
  <c r="J248" i="8"/>
  <c r="K248" i="8"/>
  <c r="E249" i="8"/>
  <c r="F249" i="8"/>
  <c r="G249" i="8"/>
  <c r="H249" i="8"/>
  <c r="I249" i="8"/>
  <c r="J249" i="8"/>
  <c r="K249" i="8"/>
  <c r="E250" i="8"/>
  <c r="F250" i="8"/>
  <c r="G250" i="8"/>
  <c r="H250" i="8"/>
  <c r="I250" i="8"/>
  <c r="J250" i="8"/>
  <c r="K250" i="8"/>
  <c r="E251" i="8"/>
  <c r="F251" i="8"/>
  <c r="G251" i="8"/>
  <c r="H251" i="8"/>
  <c r="I251" i="8"/>
  <c r="J251" i="8"/>
  <c r="K251" i="8"/>
  <c r="E252" i="8"/>
  <c r="F252" i="8"/>
  <c r="G252" i="8"/>
  <c r="H252" i="8"/>
  <c r="I252" i="8"/>
  <c r="J252" i="8"/>
  <c r="K252" i="8"/>
  <c r="E253" i="8"/>
  <c r="F253" i="8"/>
  <c r="G253" i="8"/>
  <c r="H253" i="8"/>
  <c r="I253" i="8"/>
  <c r="J253" i="8"/>
  <c r="K253" i="8"/>
  <c r="E254" i="8"/>
  <c r="F254" i="8"/>
  <c r="G254" i="8"/>
  <c r="H254" i="8"/>
  <c r="I254" i="8"/>
  <c r="J254" i="8"/>
  <c r="K254" i="8"/>
  <c r="E255" i="8"/>
  <c r="F255" i="8"/>
  <c r="G255" i="8"/>
  <c r="H255" i="8"/>
  <c r="I255" i="8"/>
  <c r="J255" i="8"/>
  <c r="K255" i="8"/>
  <c r="E256" i="8"/>
  <c r="F256" i="8"/>
  <c r="G256" i="8"/>
  <c r="H256" i="8"/>
  <c r="I256" i="8"/>
  <c r="J256" i="8"/>
  <c r="K256" i="8"/>
  <c r="E257" i="8"/>
  <c r="F257" i="8"/>
  <c r="G257" i="8"/>
  <c r="H257" i="8"/>
  <c r="I257" i="8"/>
  <c r="J257" i="8"/>
  <c r="K257" i="8"/>
  <c r="E258" i="8"/>
  <c r="F258" i="8"/>
  <c r="G258" i="8"/>
  <c r="H258" i="8"/>
  <c r="I258" i="8"/>
  <c r="J258" i="8"/>
  <c r="K258" i="8"/>
  <c r="E259" i="8"/>
  <c r="F259" i="8"/>
  <c r="G259" i="8"/>
  <c r="H259" i="8"/>
  <c r="I259" i="8"/>
  <c r="J259" i="8"/>
  <c r="K259" i="8"/>
  <c r="E260" i="8"/>
  <c r="F260" i="8"/>
  <c r="G260" i="8"/>
  <c r="H260" i="8"/>
  <c r="I260" i="8"/>
  <c r="J260" i="8"/>
  <c r="K260" i="8"/>
  <c r="E261" i="8"/>
  <c r="F261" i="8"/>
  <c r="G261" i="8"/>
  <c r="H261" i="8"/>
  <c r="I261" i="8"/>
  <c r="J261" i="8"/>
  <c r="K261" i="8"/>
  <c r="E262" i="8"/>
  <c r="F262" i="8"/>
  <c r="G262" i="8"/>
  <c r="H262" i="8"/>
  <c r="I262" i="8"/>
  <c r="J262" i="8"/>
  <c r="K262" i="8"/>
  <c r="E263" i="8"/>
  <c r="F263" i="8"/>
  <c r="G263" i="8"/>
  <c r="H263" i="8"/>
  <c r="I263" i="8"/>
  <c r="J263" i="8"/>
  <c r="K263" i="8"/>
  <c r="E264" i="8"/>
  <c r="F264" i="8"/>
  <c r="G264" i="8"/>
  <c r="H264" i="8"/>
  <c r="I264" i="8"/>
  <c r="J264" i="8"/>
  <c r="K264" i="8"/>
  <c r="E265" i="8"/>
  <c r="F265" i="8"/>
  <c r="G265" i="8"/>
  <c r="H265" i="8"/>
  <c r="I265" i="8"/>
  <c r="J265" i="8"/>
  <c r="K265" i="8"/>
  <c r="E266" i="8"/>
  <c r="F266" i="8"/>
  <c r="G266" i="8"/>
  <c r="H266" i="8"/>
  <c r="I266" i="8"/>
  <c r="J266" i="8"/>
  <c r="K266" i="8"/>
  <c r="E267" i="8"/>
  <c r="F267" i="8"/>
  <c r="G267" i="8"/>
  <c r="H267" i="8"/>
  <c r="I267" i="8"/>
  <c r="J267" i="8"/>
  <c r="K267" i="8"/>
  <c r="E268" i="8"/>
  <c r="F268" i="8"/>
  <c r="G268" i="8"/>
  <c r="H268" i="8"/>
  <c r="I268" i="8"/>
  <c r="J268" i="8"/>
  <c r="K268" i="8"/>
  <c r="E269" i="8"/>
  <c r="F269" i="8"/>
  <c r="G269" i="8"/>
  <c r="H269" i="8"/>
  <c r="I269" i="8"/>
  <c r="J269" i="8"/>
  <c r="K269" i="8"/>
  <c r="E270" i="8"/>
  <c r="F270" i="8"/>
  <c r="G270" i="8"/>
  <c r="H270" i="8"/>
  <c r="I270" i="8"/>
  <c r="J270" i="8"/>
  <c r="K270" i="8"/>
  <c r="E271" i="8"/>
  <c r="F271" i="8"/>
  <c r="G271" i="8"/>
  <c r="H271" i="8"/>
  <c r="I271" i="8"/>
  <c r="J271" i="8"/>
  <c r="K271" i="8"/>
  <c r="E272" i="8"/>
  <c r="F272" i="8"/>
  <c r="G272" i="8"/>
  <c r="H272" i="8"/>
  <c r="I272" i="8"/>
  <c r="J272" i="8"/>
  <c r="K272" i="8"/>
  <c r="E273" i="8"/>
  <c r="F273" i="8"/>
  <c r="G273" i="8"/>
  <c r="H273" i="8"/>
  <c r="I273" i="8"/>
  <c r="J273" i="8"/>
  <c r="K273" i="8"/>
  <c r="E274" i="8"/>
  <c r="F274" i="8"/>
  <c r="G274" i="8"/>
  <c r="H274" i="8"/>
  <c r="I274" i="8"/>
  <c r="J274" i="8"/>
  <c r="K274" i="8"/>
  <c r="E275" i="8"/>
  <c r="F275" i="8"/>
  <c r="G275" i="8"/>
  <c r="H275" i="8"/>
  <c r="I275" i="8"/>
  <c r="J275" i="8"/>
  <c r="K275" i="8"/>
  <c r="E276" i="8"/>
  <c r="F276" i="8"/>
  <c r="G276" i="8"/>
  <c r="H276" i="8"/>
  <c r="I276" i="8"/>
  <c r="J276" i="8"/>
  <c r="K276" i="8"/>
  <c r="E277" i="8"/>
  <c r="F277" i="8"/>
  <c r="G277" i="8"/>
  <c r="H277" i="8"/>
  <c r="I277" i="8"/>
  <c r="J277" i="8"/>
  <c r="K277" i="8"/>
  <c r="E278" i="8"/>
  <c r="F278" i="8"/>
  <c r="G278" i="8"/>
  <c r="H278" i="8"/>
  <c r="I278" i="8"/>
  <c r="J278" i="8"/>
  <c r="K278" i="8"/>
  <c r="E279" i="8"/>
  <c r="F279" i="8"/>
  <c r="G279" i="8"/>
  <c r="H279" i="8"/>
  <c r="I279" i="8"/>
  <c r="J279" i="8"/>
  <c r="K279" i="8"/>
  <c r="E280" i="8"/>
  <c r="F280" i="8"/>
  <c r="G280" i="8"/>
  <c r="H280" i="8"/>
  <c r="I280" i="8"/>
  <c r="J280" i="8"/>
  <c r="K280" i="8"/>
  <c r="E281" i="8"/>
  <c r="F281" i="8"/>
  <c r="G281" i="8"/>
  <c r="H281" i="8"/>
  <c r="I281" i="8"/>
  <c r="J281" i="8"/>
  <c r="K281" i="8"/>
  <c r="E282" i="8"/>
  <c r="F282" i="8"/>
  <c r="G282" i="8"/>
  <c r="H282" i="8"/>
  <c r="I282" i="8"/>
  <c r="J282" i="8"/>
  <c r="K282" i="8"/>
  <c r="E283" i="8"/>
  <c r="F283" i="8"/>
  <c r="G283" i="8"/>
  <c r="H283" i="8"/>
  <c r="I283" i="8"/>
  <c r="J283" i="8"/>
  <c r="K283" i="8"/>
  <c r="E284" i="8"/>
  <c r="F284" i="8"/>
  <c r="G284" i="8"/>
  <c r="H284" i="8"/>
  <c r="I284" i="8"/>
  <c r="J284" i="8"/>
  <c r="K284" i="8"/>
  <c r="E285" i="8"/>
  <c r="F285" i="8"/>
  <c r="G285" i="8"/>
  <c r="H285" i="8"/>
  <c r="I285" i="8"/>
  <c r="J285" i="8"/>
  <c r="K285" i="8"/>
  <c r="E286" i="8"/>
  <c r="F286" i="8"/>
  <c r="G286" i="8"/>
  <c r="H286" i="8"/>
  <c r="I286" i="8"/>
  <c r="J286" i="8"/>
  <c r="K286" i="8"/>
  <c r="E287" i="8"/>
  <c r="F287" i="8"/>
  <c r="G287" i="8"/>
  <c r="H287" i="8"/>
  <c r="I287" i="8"/>
  <c r="J287" i="8"/>
  <c r="K287" i="8"/>
  <c r="E288" i="8"/>
  <c r="F288" i="8"/>
  <c r="G288" i="8"/>
  <c r="H288" i="8"/>
  <c r="I288" i="8"/>
  <c r="J288" i="8"/>
  <c r="K288" i="8"/>
  <c r="E289" i="8"/>
  <c r="F289" i="8"/>
  <c r="G289" i="8"/>
  <c r="H289" i="8"/>
  <c r="I289" i="8"/>
  <c r="J289" i="8"/>
  <c r="K289" i="8"/>
  <c r="E290" i="8"/>
  <c r="F290" i="8"/>
  <c r="G290" i="8"/>
  <c r="H290" i="8"/>
  <c r="I290" i="8"/>
  <c r="J290" i="8"/>
  <c r="K290" i="8"/>
  <c r="E291" i="8"/>
  <c r="F291" i="8"/>
  <c r="G291" i="8"/>
  <c r="H291" i="8"/>
  <c r="I291" i="8"/>
  <c r="J291" i="8"/>
  <c r="K291" i="8"/>
  <c r="E292" i="8"/>
  <c r="F292" i="8"/>
  <c r="G292" i="8"/>
  <c r="H292" i="8"/>
  <c r="I292" i="8"/>
  <c r="J292" i="8"/>
  <c r="K292" i="8"/>
  <c r="E293" i="8"/>
  <c r="F293" i="8"/>
  <c r="G293" i="8"/>
  <c r="H293" i="8"/>
  <c r="I293" i="8"/>
  <c r="J293" i="8"/>
  <c r="K293" i="8"/>
  <c r="E294" i="8"/>
  <c r="F294" i="8"/>
  <c r="G294" i="8"/>
  <c r="H294" i="8"/>
  <c r="I294" i="8"/>
  <c r="J294" i="8"/>
  <c r="K294" i="8"/>
  <c r="E295" i="8"/>
  <c r="F295" i="8"/>
  <c r="G295" i="8"/>
  <c r="H295" i="8"/>
  <c r="I295" i="8"/>
  <c r="J295" i="8"/>
  <c r="K295" i="8"/>
  <c r="E296" i="8"/>
  <c r="F296" i="8"/>
  <c r="G296" i="8"/>
  <c r="H296" i="8"/>
  <c r="I296" i="8"/>
  <c r="J296" i="8"/>
  <c r="K296" i="8"/>
  <c r="E297" i="8"/>
  <c r="F297" i="8"/>
  <c r="G297" i="8"/>
  <c r="H297" i="8"/>
  <c r="I297" i="8"/>
  <c r="J297" i="8"/>
  <c r="K297" i="8"/>
  <c r="E298" i="8"/>
  <c r="F298" i="8"/>
  <c r="G298" i="8"/>
  <c r="H298" i="8"/>
  <c r="I298" i="8"/>
  <c r="J298" i="8"/>
  <c r="K298" i="8"/>
  <c r="E299" i="8"/>
  <c r="F299" i="8"/>
  <c r="G299" i="8"/>
  <c r="H299" i="8"/>
  <c r="I299" i="8"/>
  <c r="J299" i="8"/>
  <c r="K299" i="8"/>
  <c r="E300" i="8"/>
  <c r="F300" i="8"/>
  <c r="G300" i="8"/>
  <c r="H300" i="8"/>
  <c r="I300" i="8"/>
  <c r="J300" i="8"/>
  <c r="K300" i="8"/>
  <c r="E301" i="8"/>
  <c r="F301" i="8"/>
  <c r="G301" i="8"/>
  <c r="H301" i="8"/>
  <c r="I301" i="8"/>
  <c r="J301" i="8"/>
  <c r="K301" i="8"/>
  <c r="E302" i="8"/>
  <c r="F302" i="8"/>
  <c r="G302" i="8"/>
  <c r="H302" i="8"/>
  <c r="I302" i="8"/>
  <c r="J302" i="8"/>
  <c r="K302" i="8"/>
  <c r="E303" i="8"/>
  <c r="F303" i="8"/>
  <c r="G303" i="8"/>
  <c r="H303" i="8"/>
  <c r="I303" i="8"/>
  <c r="J303" i="8"/>
  <c r="K303" i="8"/>
  <c r="E304" i="8"/>
  <c r="F304" i="8"/>
  <c r="G304" i="8"/>
  <c r="H304" i="8"/>
  <c r="I304" i="8"/>
  <c r="J304" i="8"/>
  <c r="K304" i="8"/>
  <c r="E305" i="8"/>
  <c r="F305" i="8"/>
  <c r="G305" i="8"/>
  <c r="H305" i="8"/>
  <c r="I305" i="8"/>
  <c r="J305" i="8"/>
  <c r="K305" i="8"/>
  <c r="E306" i="8"/>
  <c r="F306" i="8"/>
  <c r="G306" i="8"/>
  <c r="H306" i="8"/>
  <c r="I306" i="8"/>
  <c r="J306" i="8"/>
  <c r="K306" i="8"/>
  <c r="E307" i="8"/>
  <c r="F307" i="8"/>
  <c r="G307" i="8"/>
  <c r="H307" i="8"/>
  <c r="I307" i="8"/>
  <c r="J307" i="8"/>
  <c r="K307" i="8"/>
  <c r="E308" i="8"/>
  <c r="F308" i="8"/>
  <c r="G308" i="8"/>
  <c r="H308" i="8"/>
  <c r="I308" i="8"/>
  <c r="J308" i="8"/>
  <c r="K308" i="8"/>
  <c r="E309" i="8"/>
  <c r="F309" i="8"/>
  <c r="G309" i="8"/>
  <c r="H309" i="8"/>
  <c r="I309" i="8"/>
  <c r="J309" i="8"/>
  <c r="K309" i="8"/>
  <c r="E310" i="8"/>
  <c r="F310" i="8"/>
  <c r="G310" i="8"/>
  <c r="H310" i="8"/>
  <c r="I310" i="8"/>
  <c r="J310" i="8"/>
  <c r="K310" i="8"/>
  <c r="E311" i="8"/>
  <c r="F311" i="8"/>
  <c r="G311" i="8"/>
  <c r="H311" i="8"/>
  <c r="I311" i="8"/>
  <c r="J311" i="8"/>
  <c r="K311" i="8"/>
  <c r="E312" i="8"/>
  <c r="F312" i="8"/>
  <c r="G312" i="8"/>
  <c r="H312" i="8"/>
  <c r="I312" i="8"/>
  <c r="J312" i="8"/>
  <c r="K312" i="8"/>
  <c r="E313" i="8"/>
  <c r="F313" i="8"/>
  <c r="G313" i="8"/>
  <c r="H313" i="8"/>
  <c r="I313" i="8"/>
  <c r="J313" i="8"/>
  <c r="K313" i="8"/>
  <c r="E314" i="8"/>
  <c r="F314" i="8"/>
  <c r="G314" i="8"/>
  <c r="H314" i="8"/>
  <c r="I314" i="8"/>
  <c r="J314" i="8"/>
  <c r="K314" i="8"/>
  <c r="E315" i="8"/>
  <c r="F315" i="8"/>
  <c r="G315" i="8"/>
  <c r="H315" i="8"/>
  <c r="I315" i="8"/>
  <c r="J315" i="8"/>
  <c r="K315" i="8"/>
  <c r="E316" i="8"/>
  <c r="F316" i="8"/>
  <c r="G316" i="8"/>
  <c r="H316" i="8"/>
  <c r="I316" i="8"/>
  <c r="J316" i="8"/>
  <c r="K316" i="8"/>
  <c r="E317" i="8"/>
  <c r="F317" i="8"/>
  <c r="G317" i="8"/>
  <c r="H317" i="8"/>
  <c r="I317" i="8"/>
  <c r="J317" i="8"/>
  <c r="K317" i="8"/>
  <c r="E318" i="8"/>
  <c r="F318" i="8"/>
  <c r="G318" i="8"/>
  <c r="H318" i="8"/>
  <c r="I318" i="8"/>
  <c r="J318" i="8"/>
  <c r="K318" i="8"/>
  <c r="E319" i="8"/>
  <c r="F319" i="8"/>
  <c r="G319" i="8"/>
  <c r="H319" i="8"/>
  <c r="I319" i="8"/>
  <c r="J319" i="8"/>
  <c r="K319" i="8"/>
  <c r="E320" i="8"/>
  <c r="F320" i="8"/>
  <c r="G320" i="8"/>
  <c r="H320" i="8"/>
  <c r="I320" i="8"/>
  <c r="J320" i="8"/>
  <c r="K320" i="8"/>
  <c r="E321" i="8"/>
  <c r="F321" i="8"/>
  <c r="G321" i="8"/>
  <c r="H321" i="8"/>
  <c r="I321" i="8"/>
  <c r="J321" i="8"/>
  <c r="K321" i="8"/>
  <c r="E322" i="8"/>
  <c r="F322" i="8"/>
  <c r="G322" i="8"/>
  <c r="H322" i="8"/>
  <c r="I322" i="8"/>
  <c r="J322" i="8"/>
  <c r="K322" i="8"/>
  <c r="E323" i="8"/>
  <c r="F323" i="8"/>
  <c r="G323" i="8"/>
  <c r="H323" i="8"/>
  <c r="I323" i="8"/>
  <c r="J323" i="8"/>
  <c r="K323" i="8"/>
  <c r="E324" i="8"/>
  <c r="F324" i="8"/>
  <c r="G324" i="8"/>
  <c r="H324" i="8"/>
  <c r="I324" i="8"/>
  <c r="J324" i="8"/>
  <c r="K324" i="8"/>
  <c r="E325" i="8"/>
  <c r="F325" i="8"/>
  <c r="G325" i="8"/>
  <c r="H325" i="8"/>
  <c r="I325" i="8"/>
  <c r="J325" i="8"/>
  <c r="K325" i="8"/>
  <c r="E326" i="8"/>
  <c r="F326" i="8"/>
  <c r="G326" i="8"/>
  <c r="H326" i="8"/>
  <c r="I326" i="8"/>
  <c r="J326" i="8"/>
  <c r="K326" i="8"/>
  <c r="E327" i="8"/>
  <c r="F327" i="8"/>
  <c r="G327" i="8"/>
  <c r="H327" i="8"/>
  <c r="I327" i="8"/>
  <c r="J327" i="8"/>
  <c r="K327" i="8"/>
  <c r="E328" i="8"/>
  <c r="F328" i="8"/>
  <c r="G328" i="8"/>
  <c r="H328" i="8"/>
  <c r="I328" i="8"/>
  <c r="J328" i="8"/>
  <c r="K328" i="8"/>
  <c r="E329" i="8"/>
  <c r="F329" i="8"/>
  <c r="G329" i="8"/>
  <c r="H329" i="8"/>
  <c r="I329" i="8"/>
  <c r="J329" i="8"/>
  <c r="K329" i="8"/>
  <c r="E330" i="8"/>
  <c r="F330" i="8"/>
  <c r="G330" i="8"/>
  <c r="H330" i="8"/>
  <c r="I330" i="8"/>
  <c r="J330" i="8"/>
  <c r="K330" i="8"/>
  <c r="E331" i="8"/>
  <c r="F331" i="8"/>
  <c r="G331" i="8"/>
  <c r="H331" i="8"/>
  <c r="I331" i="8"/>
  <c r="J331" i="8"/>
  <c r="K331" i="8"/>
  <c r="E332" i="8"/>
  <c r="F332" i="8"/>
  <c r="G332" i="8"/>
  <c r="H332" i="8"/>
  <c r="I332" i="8"/>
  <c r="J332" i="8"/>
  <c r="K332" i="8"/>
  <c r="E333" i="8"/>
  <c r="F333" i="8"/>
  <c r="G333" i="8"/>
  <c r="H333" i="8"/>
  <c r="I333" i="8"/>
  <c r="J333" i="8"/>
  <c r="K333" i="8"/>
  <c r="E334" i="8"/>
  <c r="F334" i="8"/>
  <c r="G334" i="8"/>
  <c r="H334" i="8"/>
  <c r="I334" i="8"/>
  <c r="J334" i="8"/>
  <c r="K334" i="8"/>
  <c r="E335" i="8"/>
  <c r="F335" i="8"/>
  <c r="G335" i="8"/>
  <c r="H335" i="8"/>
  <c r="I335" i="8"/>
  <c r="J335" i="8"/>
  <c r="K335" i="8"/>
  <c r="E336" i="8"/>
  <c r="F336" i="8"/>
  <c r="G336" i="8"/>
  <c r="H336" i="8"/>
  <c r="I336" i="8"/>
  <c r="J336" i="8"/>
  <c r="K336" i="8"/>
  <c r="E337" i="8"/>
  <c r="F337" i="8"/>
  <c r="G337" i="8"/>
  <c r="H337" i="8"/>
  <c r="I337" i="8"/>
  <c r="J337" i="8"/>
  <c r="K337" i="8"/>
  <c r="E338" i="8"/>
  <c r="F338" i="8"/>
  <c r="G338" i="8"/>
  <c r="H338" i="8"/>
  <c r="I338" i="8"/>
  <c r="J338" i="8"/>
  <c r="K338" i="8"/>
  <c r="E339" i="8"/>
  <c r="F339" i="8"/>
  <c r="G339" i="8"/>
  <c r="H339" i="8"/>
  <c r="I339" i="8"/>
  <c r="J339" i="8"/>
  <c r="K339" i="8"/>
  <c r="E340" i="8"/>
  <c r="F340" i="8"/>
  <c r="G340" i="8"/>
  <c r="H340" i="8"/>
  <c r="I340" i="8"/>
  <c r="J340" i="8"/>
  <c r="K340" i="8"/>
  <c r="E341" i="8"/>
  <c r="F341" i="8"/>
  <c r="G341" i="8"/>
  <c r="H341" i="8"/>
  <c r="I341" i="8"/>
  <c r="J341" i="8"/>
  <c r="K341" i="8"/>
  <c r="E342" i="8"/>
  <c r="F342" i="8"/>
  <c r="G342" i="8"/>
  <c r="H342" i="8"/>
  <c r="I342" i="8"/>
  <c r="J342" i="8"/>
  <c r="K342" i="8"/>
  <c r="E343" i="8"/>
  <c r="F343" i="8"/>
  <c r="G343" i="8"/>
  <c r="H343" i="8"/>
  <c r="I343" i="8"/>
  <c r="J343" i="8"/>
  <c r="K343" i="8"/>
  <c r="E344" i="8"/>
  <c r="F344" i="8"/>
  <c r="G344" i="8"/>
  <c r="H344" i="8"/>
  <c r="I344" i="8"/>
  <c r="J344" i="8"/>
  <c r="K344" i="8"/>
  <c r="E345" i="8"/>
  <c r="F345" i="8"/>
  <c r="G345" i="8"/>
  <c r="H345" i="8"/>
  <c r="I345" i="8"/>
  <c r="J345" i="8"/>
  <c r="K345" i="8"/>
  <c r="E346" i="8"/>
  <c r="F346" i="8"/>
  <c r="G346" i="8"/>
  <c r="H346" i="8"/>
  <c r="I346" i="8"/>
  <c r="J346" i="8"/>
  <c r="K346" i="8"/>
  <c r="E347" i="8"/>
  <c r="F347" i="8"/>
  <c r="G347" i="8"/>
  <c r="H347" i="8"/>
  <c r="I347" i="8"/>
  <c r="J347" i="8"/>
  <c r="K347" i="8"/>
  <c r="E348" i="8"/>
  <c r="F348" i="8"/>
  <c r="G348" i="8"/>
  <c r="H348" i="8"/>
  <c r="I348" i="8"/>
  <c r="J348" i="8"/>
  <c r="K348" i="8"/>
  <c r="E349" i="8"/>
  <c r="F349" i="8"/>
  <c r="G349" i="8"/>
  <c r="H349" i="8"/>
  <c r="I349" i="8"/>
  <c r="J349" i="8"/>
  <c r="K349" i="8"/>
  <c r="E350" i="8"/>
  <c r="F350" i="8"/>
  <c r="G350" i="8"/>
  <c r="H350" i="8"/>
  <c r="I350" i="8"/>
  <c r="J350" i="8"/>
  <c r="K350" i="8"/>
  <c r="E351" i="8"/>
  <c r="F351" i="8"/>
  <c r="G351" i="8"/>
  <c r="H351" i="8"/>
  <c r="I351" i="8"/>
  <c r="J351" i="8"/>
  <c r="K351" i="8"/>
  <c r="E352" i="8"/>
  <c r="F352" i="8"/>
  <c r="G352" i="8"/>
  <c r="H352" i="8"/>
  <c r="I352" i="8"/>
  <c r="J352" i="8"/>
  <c r="K352" i="8"/>
  <c r="E353" i="8"/>
  <c r="F353" i="8"/>
  <c r="G353" i="8"/>
  <c r="H353" i="8"/>
  <c r="I353" i="8"/>
  <c r="J353" i="8"/>
  <c r="K353" i="8"/>
  <c r="E354" i="8"/>
  <c r="F354" i="8"/>
  <c r="G354" i="8"/>
  <c r="H354" i="8"/>
  <c r="I354" i="8"/>
  <c r="J354" i="8"/>
  <c r="K354" i="8"/>
  <c r="E355" i="8"/>
  <c r="F355" i="8"/>
  <c r="G355" i="8"/>
  <c r="H355" i="8"/>
  <c r="I355" i="8"/>
  <c r="J355" i="8"/>
  <c r="K355" i="8"/>
  <c r="E356" i="8"/>
  <c r="F356" i="8"/>
  <c r="G356" i="8"/>
  <c r="H356" i="8"/>
  <c r="I356" i="8"/>
  <c r="J356" i="8"/>
  <c r="K356" i="8"/>
  <c r="E357" i="8"/>
  <c r="F357" i="8"/>
  <c r="G357" i="8"/>
  <c r="H357" i="8"/>
  <c r="I357" i="8"/>
  <c r="J357" i="8"/>
  <c r="K357" i="8"/>
  <c r="E358" i="8"/>
  <c r="F358" i="8"/>
  <c r="G358" i="8"/>
  <c r="H358" i="8"/>
  <c r="I358" i="8"/>
  <c r="J358" i="8"/>
  <c r="K358" i="8"/>
  <c r="E359" i="8"/>
  <c r="F359" i="8"/>
  <c r="G359" i="8"/>
  <c r="H359" i="8"/>
  <c r="I359" i="8"/>
  <c r="J359" i="8"/>
  <c r="K359" i="8"/>
  <c r="E360" i="8"/>
  <c r="F360" i="8"/>
  <c r="G360" i="8"/>
  <c r="H360" i="8"/>
  <c r="I360" i="8"/>
  <c r="J360" i="8"/>
  <c r="K360" i="8"/>
  <c r="E361" i="8"/>
  <c r="F361" i="8"/>
  <c r="G361" i="8"/>
  <c r="H361" i="8"/>
  <c r="I361" i="8"/>
  <c r="J361" i="8"/>
  <c r="K361" i="8"/>
  <c r="E362" i="8"/>
  <c r="F362" i="8"/>
  <c r="G362" i="8"/>
  <c r="H362" i="8"/>
  <c r="I362" i="8"/>
  <c r="J362" i="8"/>
  <c r="K362" i="8"/>
  <c r="E363" i="8"/>
  <c r="F363" i="8"/>
  <c r="G363" i="8"/>
  <c r="H363" i="8"/>
  <c r="I363" i="8"/>
  <c r="J363" i="8"/>
  <c r="K363" i="8"/>
  <c r="E364" i="8"/>
  <c r="F364" i="8"/>
  <c r="G364" i="8"/>
  <c r="H364" i="8"/>
  <c r="I364" i="8"/>
  <c r="J364" i="8"/>
  <c r="K364" i="8"/>
  <c r="E365" i="8"/>
  <c r="F365" i="8"/>
  <c r="G365" i="8"/>
  <c r="H365" i="8"/>
  <c r="I365" i="8"/>
  <c r="J365" i="8"/>
  <c r="K365" i="8"/>
  <c r="E366" i="8"/>
  <c r="F366" i="8"/>
  <c r="G366" i="8"/>
  <c r="H366" i="8"/>
  <c r="I366" i="8"/>
  <c r="J366" i="8"/>
  <c r="K366" i="8"/>
  <c r="E367" i="8"/>
  <c r="F367" i="8"/>
  <c r="G367" i="8"/>
  <c r="H367" i="8"/>
  <c r="I367" i="8"/>
  <c r="J367" i="8"/>
  <c r="K367" i="8"/>
  <c r="E368" i="8"/>
  <c r="F368" i="8"/>
  <c r="G368" i="8"/>
  <c r="H368" i="8"/>
  <c r="I368" i="8"/>
  <c r="J368" i="8"/>
  <c r="K368" i="8"/>
  <c r="E369" i="8"/>
  <c r="F369" i="8"/>
  <c r="G369" i="8"/>
  <c r="H369" i="8"/>
  <c r="I369" i="8"/>
  <c r="J369" i="8"/>
  <c r="K369" i="8"/>
  <c r="E370" i="8"/>
  <c r="F370" i="8"/>
  <c r="G370" i="8"/>
  <c r="H370" i="8"/>
  <c r="I370" i="8"/>
  <c r="J370" i="8"/>
  <c r="K370" i="8"/>
  <c r="E371" i="8"/>
  <c r="F371" i="8"/>
  <c r="G371" i="8"/>
  <c r="H371" i="8"/>
  <c r="I371" i="8"/>
  <c r="J371" i="8"/>
  <c r="K371" i="8"/>
  <c r="E372" i="8"/>
  <c r="F372" i="8"/>
  <c r="G372" i="8"/>
  <c r="H372" i="8"/>
  <c r="I372" i="8"/>
  <c r="J372" i="8"/>
  <c r="K372" i="8"/>
  <c r="E373" i="8"/>
  <c r="F373" i="8"/>
  <c r="G373" i="8"/>
  <c r="H373" i="8"/>
  <c r="I373" i="8"/>
  <c r="J373" i="8"/>
  <c r="K373" i="8"/>
  <c r="E374" i="8"/>
  <c r="F374" i="8"/>
  <c r="G374" i="8"/>
  <c r="H374" i="8"/>
  <c r="I374" i="8"/>
  <c r="J374" i="8"/>
  <c r="K374" i="8"/>
  <c r="E375" i="8"/>
  <c r="F375" i="8"/>
  <c r="G375" i="8"/>
  <c r="H375" i="8"/>
  <c r="I375" i="8"/>
  <c r="J375" i="8"/>
  <c r="K375" i="8"/>
  <c r="E376" i="8"/>
  <c r="F376" i="8"/>
  <c r="G376" i="8"/>
  <c r="H376" i="8"/>
  <c r="I376" i="8"/>
  <c r="J376" i="8"/>
  <c r="K376" i="8"/>
  <c r="E377" i="8"/>
  <c r="F377" i="8"/>
  <c r="G377" i="8"/>
  <c r="H377" i="8"/>
  <c r="I377" i="8"/>
  <c r="J377" i="8"/>
  <c r="K377" i="8"/>
  <c r="E378" i="8"/>
  <c r="F378" i="8"/>
  <c r="G378" i="8"/>
  <c r="H378" i="8"/>
  <c r="I378" i="8"/>
  <c r="J378" i="8"/>
  <c r="K378" i="8"/>
  <c r="E379" i="8"/>
  <c r="F379" i="8"/>
  <c r="G379" i="8"/>
  <c r="H379" i="8"/>
  <c r="I379" i="8"/>
  <c r="J379" i="8"/>
  <c r="K379" i="8"/>
  <c r="E380" i="8"/>
  <c r="F380" i="8"/>
  <c r="G380" i="8"/>
  <c r="H380" i="8"/>
  <c r="I380" i="8"/>
  <c r="J380" i="8"/>
  <c r="K380" i="8"/>
  <c r="K3" i="8"/>
  <c r="J3" i="8"/>
  <c r="I3" i="8"/>
  <c r="H3" i="8"/>
  <c r="G3" i="8"/>
  <c r="F3" i="8"/>
  <c r="E3" i="8"/>
  <c r="Q4" i="5"/>
  <c r="R4" i="5" s="1"/>
  <c r="Q5" i="5"/>
  <c r="R5" i="5" s="1"/>
  <c r="Q6" i="5"/>
  <c r="R6" i="5" s="1"/>
  <c r="Q7" i="5"/>
  <c r="R7" i="5" s="1"/>
  <c r="Q8" i="5"/>
  <c r="R8" i="5" s="1"/>
  <c r="Q9" i="5"/>
  <c r="R9" i="5" s="1"/>
  <c r="Q10" i="5"/>
  <c r="R10" i="5" s="1"/>
  <c r="Q11" i="5"/>
  <c r="R11" i="5" s="1"/>
  <c r="Q12" i="5"/>
  <c r="R12" i="5" s="1"/>
  <c r="Q13" i="5"/>
  <c r="R13" i="5" s="1"/>
  <c r="Q14" i="5"/>
  <c r="R14" i="5" s="1"/>
  <c r="Q298" i="5"/>
  <c r="R298" i="5" s="1"/>
  <c r="Q15" i="5"/>
  <c r="R15" i="5" s="1"/>
  <c r="Q16" i="5"/>
  <c r="R16" i="5" s="1"/>
  <c r="Q17" i="5"/>
  <c r="R17" i="5" s="1"/>
  <c r="Q18" i="5"/>
  <c r="R18" i="5" s="1"/>
  <c r="Q19" i="5"/>
  <c r="R19" i="5" s="1"/>
  <c r="Q20" i="5"/>
  <c r="R20" i="5" s="1"/>
  <c r="Q21" i="5"/>
  <c r="R21" i="5" s="1"/>
  <c r="Q22" i="5"/>
  <c r="R22" i="5" s="1"/>
  <c r="Q23" i="5"/>
  <c r="R23" i="5" s="1"/>
  <c r="Q24" i="5"/>
  <c r="R24" i="5" s="1"/>
  <c r="Q25" i="5"/>
  <c r="R25" i="5" s="1"/>
  <c r="Q26" i="5"/>
  <c r="R26" i="5" s="1"/>
  <c r="Q27" i="5"/>
  <c r="R27" i="5" s="1"/>
  <c r="Q28" i="5"/>
  <c r="R28" i="5" s="1"/>
  <c r="Q29" i="5"/>
  <c r="R29" i="5" s="1"/>
  <c r="Q30" i="5"/>
  <c r="R30" i="5" s="1"/>
  <c r="Q31" i="5"/>
  <c r="R31" i="5" s="1"/>
  <c r="Q59" i="5"/>
  <c r="R59" i="5" s="1"/>
  <c r="Q62" i="5"/>
  <c r="R62" i="5" s="1"/>
  <c r="Q32" i="5"/>
  <c r="R32" i="5" s="1"/>
  <c r="Q33" i="5"/>
  <c r="R33" i="5" s="1"/>
  <c r="Q36" i="5"/>
  <c r="R36" i="5" s="1"/>
  <c r="Q34" i="5"/>
  <c r="R34" i="5" s="1"/>
  <c r="Q35" i="5"/>
  <c r="R35" i="5" s="1"/>
  <c r="Q37" i="5"/>
  <c r="R37" i="5" s="1"/>
  <c r="Q38" i="5"/>
  <c r="R38" i="5" s="1"/>
  <c r="Q39" i="5"/>
  <c r="R39" i="5" s="1"/>
  <c r="Q40" i="5"/>
  <c r="R40" i="5" s="1"/>
  <c r="Q41" i="5"/>
  <c r="R41" i="5" s="1"/>
  <c r="Q42" i="5"/>
  <c r="R42" i="5" s="1"/>
  <c r="Q43" i="5"/>
  <c r="R43" i="5" s="1"/>
  <c r="Q44" i="5"/>
  <c r="R44" i="5" s="1"/>
  <c r="Q45" i="5"/>
  <c r="R45" i="5" s="1"/>
  <c r="Q46" i="5"/>
  <c r="R46" i="5" s="1"/>
  <c r="Q47" i="5"/>
  <c r="R47" i="5" s="1"/>
  <c r="Q48" i="5"/>
  <c r="R48" i="5" s="1"/>
  <c r="Q49" i="5"/>
  <c r="R49" i="5" s="1"/>
  <c r="Q50" i="5"/>
  <c r="R50" i="5" s="1"/>
  <c r="Q51" i="5"/>
  <c r="R51" i="5" s="1"/>
  <c r="Q52" i="5"/>
  <c r="R52" i="5" s="1"/>
  <c r="Q53" i="5"/>
  <c r="R53" i="5" s="1"/>
  <c r="Q57" i="5"/>
  <c r="R57" i="5" s="1"/>
  <c r="Q61" i="5"/>
  <c r="R61" i="5" s="1"/>
  <c r="Q54" i="5"/>
  <c r="R54" i="5" s="1"/>
  <c r="Q55" i="5"/>
  <c r="R55" i="5" s="1"/>
  <c r="Q56" i="5"/>
  <c r="R56" i="5" s="1"/>
  <c r="Q58" i="5"/>
  <c r="R58" i="5" s="1"/>
  <c r="Q60" i="5"/>
  <c r="R60" i="5" s="1"/>
  <c r="Q63" i="5"/>
  <c r="R63" i="5" s="1"/>
  <c r="Q64" i="5"/>
  <c r="R64" i="5" s="1"/>
  <c r="Q65" i="5"/>
  <c r="R65" i="5" s="1"/>
  <c r="Q66" i="5"/>
  <c r="R66" i="5" s="1"/>
  <c r="Q67" i="5"/>
  <c r="R67" i="5" s="1"/>
  <c r="Q68" i="5"/>
  <c r="R68" i="5" s="1"/>
  <c r="Q69" i="5"/>
  <c r="R69" i="5" s="1"/>
  <c r="Q70" i="5"/>
  <c r="R70" i="5" s="1"/>
  <c r="Q71" i="5"/>
  <c r="R71" i="5" s="1"/>
  <c r="Q72" i="5"/>
  <c r="R72" i="5" s="1"/>
  <c r="Q73" i="5"/>
  <c r="R73" i="5" s="1"/>
  <c r="Q75" i="5"/>
  <c r="R75" i="5" s="1"/>
  <c r="Q74" i="5"/>
  <c r="R74" i="5" s="1"/>
  <c r="Q76" i="5"/>
  <c r="R76" i="5" s="1"/>
  <c r="Q77" i="5"/>
  <c r="R77" i="5" s="1"/>
  <c r="Q78" i="5"/>
  <c r="R78" i="5" s="1"/>
  <c r="Q79" i="5"/>
  <c r="R79" i="5" s="1"/>
  <c r="Q80" i="5"/>
  <c r="R80" i="5" s="1"/>
  <c r="Q81" i="5"/>
  <c r="R81" i="5" s="1"/>
  <c r="Q82" i="5"/>
  <c r="R82" i="5" s="1"/>
  <c r="Q83" i="5"/>
  <c r="R83" i="5" s="1"/>
  <c r="Q84" i="5"/>
  <c r="R84" i="5" s="1"/>
  <c r="Q85" i="5"/>
  <c r="R85" i="5" s="1"/>
  <c r="Q86" i="5"/>
  <c r="R86" i="5" s="1"/>
  <c r="Q87" i="5"/>
  <c r="R87" i="5" s="1"/>
  <c r="Q88" i="5"/>
  <c r="R88" i="5" s="1"/>
  <c r="Q310" i="5"/>
  <c r="R310" i="5" s="1"/>
  <c r="Q311" i="5"/>
  <c r="R311" i="5" s="1"/>
  <c r="Q312" i="5"/>
  <c r="R312" i="5" s="1"/>
  <c r="Q89" i="5"/>
  <c r="R89" i="5" s="1"/>
  <c r="Q90" i="5"/>
  <c r="R90" i="5" s="1"/>
  <c r="Q91" i="5"/>
  <c r="R91" i="5" s="1"/>
  <c r="Q92" i="5"/>
  <c r="R92" i="5" s="1"/>
  <c r="Q93" i="5"/>
  <c r="R93" i="5" s="1"/>
  <c r="Q94" i="5"/>
  <c r="R94" i="5" s="1"/>
  <c r="Q95" i="5"/>
  <c r="R95" i="5" s="1"/>
  <c r="Q96" i="5"/>
  <c r="R96" i="5" s="1"/>
  <c r="Q97" i="5"/>
  <c r="R97" i="5" s="1"/>
  <c r="Q98" i="5"/>
  <c r="R98" i="5" s="1"/>
  <c r="Q99" i="5"/>
  <c r="R99" i="5" s="1"/>
  <c r="Q100" i="5"/>
  <c r="R100" i="5" s="1"/>
  <c r="Q101" i="5"/>
  <c r="R101" i="5" s="1"/>
  <c r="Q102" i="5"/>
  <c r="R102" i="5" s="1"/>
  <c r="Q103" i="5"/>
  <c r="R103" i="5" s="1"/>
  <c r="Q104" i="5"/>
  <c r="R104" i="5" s="1"/>
  <c r="Q105" i="5"/>
  <c r="R105" i="5" s="1"/>
  <c r="Q106" i="5"/>
  <c r="R106" i="5" s="1"/>
  <c r="Q318" i="5"/>
  <c r="R318" i="5" s="1"/>
  <c r="Q107" i="5"/>
  <c r="R107" i="5" s="1"/>
  <c r="Q108" i="5"/>
  <c r="R108" i="5" s="1"/>
  <c r="Q319" i="5"/>
  <c r="R319" i="5" s="1"/>
  <c r="Q320" i="5"/>
  <c r="R320" i="5" s="1"/>
  <c r="Q109" i="5"/>
  <c r="R109" i="5" s="1"/>
  <c r="Q110" i="5"/>
  <c r="R110" i="5" s="1"/>
  <c r="Q111" i="5"/>
  <c r="R111" i="5" s="1"/>
  <c r="Q112" i="5"/>
  <c r="R112" i="5" s="1"/>
  <c r="Q113" i="5"/>
  <c r="R113" i="5" s="1"/>
  <c r="Q114" i="5"/>
  <c r="R114" i="5" s="1"/>
  <c r="Q115" i="5"/>
  <c r="R115" i="5" s="1"/>
  <c r="Q116" i="5"/>
  <c r="R116" i="5" s="1"/>
  <c r="Q117" i="5"/>
  <c r="R117" i="5" s="1"/>
  <c r="Q118" i="5"/>
  <c r="R118" i="5" s="1"/>
  <c r="Q119" i="5"/>
  <c r="R119" i="5" s="1"/>
  <c r="Q120" i="5"/>
  <c r="R120" i="5" s="1"/>
  <c r="Q121" i="5"/>
  <c r="R121" i="5" s="1"/>
  <c r="Q122" i="5"/>
  <c r="R122" i="5" s="1"/>
  <c r="Q123" i="5"/>
  <c r="R123" i="5" s="1"/>
  <c r="Q124" i="5"/>
  <c r="R124" i="5" s="1"/>
  <c r="Q125" i="5"/>
  <c r="R125" i="5" s="1"/>
  <c r="Q126" i="5"/>
  <c r="R126" i="5" s="1"/>
  <c r="Q127" i="5"/>
  <c r="R127" i="5" s="1"/>
  <c r="Q128" i="5"/>
  <c r="R128" i="5" s="1"/>
  <c r="Q131" i="5"/>
  <c r="R131" i="5" s="1"/>
  <c r="Q130" i="5"/>
  <c r="R130" i="5" s="1"/>
  <c r="Q129" i="5"/>
  <c r="R129" i="5" s="1"/>
  <c r="Q132" i="5"/>
  <c r="R132" i="5" s="1"/>
  <c r="Q133" i="5"/>
  <c r="R133" i="5" s="1"/>
  <c r="Q134" i="5"/>
  <c r="R134" i="5" s="1"/>
  <c r="Q135" i="5"/>
  <c r="R135" i="5" s="1"/>
  <c r="Q136" i="5"/>
  <c r="R136" i="5" s="1"/>
  <c r="Q137" i="5"/>
  <c r="R137" i="5" s="1"/>
  <c r="Q138" i="5"/>
  <c r="R138" i="5" s="1"/>
  <c r="Q139" i="5"/>
  <c r="R139" i="5" s="1"/>
  <c r="Q140" i="5"/>
  <c r="R140" i="5" s="1"/>
  <c r="Q141" i="5"/>
  <c r="R141" i="5" s="1"/>
  <c r="Q142" i="5"/>
  <c r="R142" i="5" s="1"/>
  <c r="Q143" i="5"/>
  <c r="R143" i="5" s="1"/>
  <c r="Q144" i="5"/>
  <c r="R144" i="5" s="1"/>
  <c r="Q145" i="5"/>
  <c r="R145" i="5" s="1"/>
  <c r="Q146" i="5"/>
  <c r="R146" i="5" s="1"/>
  <c r="Q147" i="5"/>
  <c r="R147" i="5" s="1"/>
  <c r="Q148" i="5"/>
  <c r="R148" i="5" s="1"/>
  <c r="Q149" i="5"/>
  <c r="R149" i="5" s="1"/>
  <c r="Q150" i="5"/>
  <c r="R150" i="5" s="1"/>
  <c r="Q151" i="5"/>
  <c r="R151" i="5" s="1"/>
  <c r="Q152" i="5"/>
  <c r="R152" i="5" s="1"/>
  <c r="Q158" i="5"/>
  <c r="R158" i="5" s="1"/>
  <c r="Q153" i="5"/>
  <c r="R153" i="5" s="1"/>
  <c r="Q154" i="5"/>
  <c r="R154" i="5" s="1"/>
  <c r="Q155" i="5"/>
  <c r="R155" i="5" s="1"/>
  <c r="Q156" i="5"/>
  <c r="R156" i="5" s="1"/>
  <c r="Q157" i="5"/>
  <c r="R157" i="5" s="1"/>
  <c r="Q162" i="5"/>
  <c r="R162" i="5" s="1"/>
  <c r="Q163" i="5"/>
  <c r="R163" i="5" s="1"/>
  <c r="Q164" i="5"/>
  <c r="R164" i="5" s="1"/>
  <c r="Q165" i="5"/>
  <c r="R165" i="5" s="1"/>
  <c r="Q166" i="5"/>
  <c r="R166" i="5" s="1"/>
  <c r="Q167" i="5"/>
  <c r="R167" i="5" s="1"/>
  <c r="Q168" i="5"/>
  <c r="R168" i="5" s="1"/>
  <c r="Q169" i="5"/>
  <c r="R169" i="5" s="1"/>
  <c r="Q170" i="5"/>
  <c r="R170" i="5" s="1"/>
  <c r="Q171" i="5"/>
  <c r="R171" i="5" s="1"/>
  <c r="Q172" i="5"/>
  <c r="R172" i="5" s="1"/>
  <c r="Q173" i="5"/>
  <c r="R173" i="5" s="1"/>
  <c r="Q174" i="5"/>
  <c r="R174" i="5" s="1"/>
  <c r="Q175" i="5"/>
  <c r="R175" i="5" s="1"/>
  <c r="Q176" i="5"/>
  <c r="R176" i="5" s="1"/>
  <c r="Q177" i="5"/>
  <c r="R177" i="5" s="1"/>
  <c r="Q178" i="5"/>
  <c r="R178" i="5" s="1"/>
  <c r="Q179" i="5"/>
  <c r="R179" i="5" s="1"/>
  <c r="Q323" i="5"/>
  <c r="R323" i="5" s="1"/>
  <c r="Q324" i="5"/>
  <c r="R324" i="5" s="1"/>
  <c r="Q182" i="5"/>
  <c r="R182" i="5" s="1"/>
  <c r="Q159" i="5"/>
  <c r="R159" i="5" s="1"/>
  <c r="Q183" i="5"/>
  <c r="R183" i="5" s="1"/>
  <c r="Q184" i="5"/>
  <c r="R184" i="5" s="1"/>
  <c r="Q185" i="5"/>
  <c r="R185" i="5" s="1"/>
  <c r="Q186" i="5"/>
  <c r="R186" i="5" s="1"/>
  <c r="Q160" i="5"/>
  <c r="R160" i="5" s="1"/>
  <c r="Q187" i="5"/>
  <c r="R187" i="5" s="1"/>
  <c r="Q188" i="5"/>
  <c r="R188" i="5" s="1"/>
  <c r="Q325" i="5"/>
  <c r="R325" i="5" s="1"/>
  <c r="Q326" i="5"/>
  <c r="R326" i="5" s="1"/>
  <c r="Q181" i="5"/>
  <c r="R181" i="5" s="1"/>
  <c r="Q180" i="5"/>
  <c r="R180" i="5" s="1"/>
  <c r="Q189" i="5"/>
  <c r="R189" i="5" s="1"/>
  <c r="Q190" i="5"/>
  <c r="R190" i="5" s="1"/>
  <c r="Q191" i="5"/>
  <c r="R191" i="5" s="1"/>
  <c r="Q192" i="5"/>
  <c r="R192" i="5" s="1"/>
  <c r="Q193" i="5"/>
  <c r="R193" i="5" s="1"/>
  <c r="Q328" i="5"/>
  <c r="R328" i="5" s="1"/>
  <c r="Q195" i="5"/>
  <c r="R195" i="5" s="1"/>
  <c r="Q194" i="5"/>
  <c r="R194" i="5" s="1"/>
  <c r="Q196" i="5"/>
  <c r="R196" i="5" s="1"/>
  <c r="Q329" i="5"/>
  <c r="R329" i="5" s="1"/>
  <c r="Q330" i="5"/>
  <c r="R330" i="5" s="1"/>
  <c r="Q197" i="5"/>
  <c r="R197" i="5" s="1"/>
  <c r="Q198" i="5"/>
  <c r="R198" i="5" s="1"/>
  <c r="Q331" i="5"/>
  <c r="R331" i="5" s="1"/>
  <c r="Q332" i="5"/>
  <c r="R332" i="5" s="1"/>
  <c r="Q199" i="5"/>
  <c r="R199" i="5" s="1"/>
  <c r="Q200" i="5"/>
  <c r="R200" i="5" s="1"/>
  <c r="Q201" i="5"/>
  <c r="R201" i="5" s="1"/>
  <c r="Q204" i="5"/>
  <c r="R204" i="5" s="1"/>
  <c r="Q205" i="5"/>
  <c r="R205" i="5" s="1"/>
  <c r="Q202" i="5"/>
  <c r="R202" i="5" s="1"/>
  <c r="Q203" i="5"/>
  <c r="R203" i="5" s="1"/>
  <c r="Q206" i="5"/>
  <c r="R206" i="5" s="1"/>
  <c r="Q207" i="5"/>
  <c r="R207" i="5" s="1"/>
  <c r="Q208" i="5"/>
  <c r="R208" i="5" s="1"/>
  <c r="Q334" i="5"/>
  <c r="R334" i="5" s="1"/>
  <c r="Q299" i="5"/>
  <c r="R299" i="5" s="1"/>
  <c r="Q300" i="5"/>
  <c r="R300" i="5" s="1"/>
  <c r="Q306" i="5"/>
  <c r="R306" i="5" s="1"/>
  <c r="Q307" i="5"/>
  <c r="R307" i="5" s="1"/>
  <c r="Q301" i="5"/>
  <c r="R301" i="5" s="1"/>
  <c r="Q308" i="5"/>
  <c r="R308" i="5" s="1"/>
  <c r="Q309" i="5"/>
  <c r="R309" i="5" s="1"/>
  <c r="Q314" i="5"/>
  <c r="R314" i="5" s="1"/>
  <c r="Q315" i="5"/>
  <c r="R315" i="5" s="1"/>
  <c r="Q316" i="5"/>
  <c r="R316" i="5" s="1"/>
  <c r="Q317" i="5"/>
  <c r="R317" i="5" s="1"/>
  <c r="Q322" i="5"/>
  <c r="R322" i="5" s="1"/>
  <c r="Q327" i="5"/>
  <c r="R327" i="5" s="1"/>
  <c r="Q302" i="5"/>
  <c r="R302" i="5" s="1"/>
  <c r="Q303" i="5"/>
  <c r="R303" i="5" s="1"/>
  <c r="Q305" i="5"/>
  <c r="R305" i="5" s="1"/>
  <c r="Q304" i="5"/>
  <c r="R304" i="5" s="1"/>
  <c r="Q313" i="5"/>
  <c r="R313" i="5" s="1"/>
  <c r="Q321" i="5"/>
  <c r="R321" i="5" s="1"/>
  <c r="Q333" i="5"/>
  <c r="R333" i="5" s="1"/>
  <c r="Q264" i="5"/>
  <c r="R264" i="5" s="1"/>
  <c r="Q243" i="5"/>
  <c r="R243" i="5" s="1"/>
  <c r="Q244" i="5"/>
  <c r="R244" i="5" s="1"/>
  <c r="Q231" i="5"/>
  <c r="R231" i="5" s="1"/>
  <c r="Q232" i="5"/>
  <c r="R232" i="5" s="1"/>
  <c r="Q233" i="5"/>
  <c r="R233" i="5" s="1"/>
  <c r="Q234" i="5"/>
  <c r="R234" i="5" s="1"/>
  <c r="Q235" i="5"/>
  <c r="R235" i="5" s="1"/>
  <c r="Q236" i="5"/>
  <c r="R236" i="5" s="1"/>
  <c r="Q237" i="5"/>
  <c r="R237" i="5" s="1"/>
  <c r="Q238" i="5"/>
  <c r="R238" i="5" s="1"/>
  <c r="Q239" i="5"/>
  <c r="R239" i="5" s="1"/>
  <c r="Q240" i="5"/>
  <c r="R240" i="5" s="1"/>
  <c r="Q241" i="5"/>
  <c r="R241" i="5" s="1"/>
  <c r="Q242" i="5"/>
  <c r="R242" i="5" s="1"/>
  <c r="Q245" i="5"/>
  <c r="R245" i="5" s="1"/>
  <c r="Q277" i="5"/>
  <c r="R277" i="5" s="1"/>
  <c r="Q278" i="5"/>
  <c r="R278" i="5" s="1"/>
  <c r="Q265" i="5"/>
  <c r="R265" i="5" s="1"/>
  <c r="Q266" i="5"/>
  <c r="R266" i="5" s="1"/>
  <c r="Q267" i="5"/>
  <c r="R267" i="5" s="1"/>
  <c r="Q268" i="5"/>
  <c r="R268" i="5" s="1"/>
  <c r="Q269" i="5"/>
  <c r="R269" i="5" s="1"/>
  <c r="Q270" i="5"/>
  <c r="R270" i="5" s="1"/>
  <c r="Q271" i="5"/>
  <c r="R271" i="5" s="1"/>
  <c r="Q272" i="5"/>
  <c r="R272" i="5" s="1"/>
  <c r="Q273" i="5"/>
  <c r="R273" i="5" s="1"/>
  <c r="Q274" i="5"/>
  <c r="R274" i="5" s="1"/>
  <c r="Q275" i="5"/>
  <c r="R275" i="5" s="1"/>
  <c r="Q276" i="5"/>
  <c r="R276" i="5" s="1"/>
  <c r="Q279" i="5"/>
  <c r="R279" i="5" s="1"/>
  <c r="Q263" i="5"/>
  <c r="R263" i="5" s="1"/>
  <c r="Q246" i="5"/>
  <c r="R246" i="5" s="1"/>
  <c r="Q247" i="5"/>
  <c r="R247" i="5" s="1"/>
  <c r="Q248" i="5"/>
  <c r="R248" i="5" s="1"/>
  <c r="Q249" i="5"/>
  <c r="R249" i="5" s="1"/>
  <c r="Q250" i="5"/>
  <c r="R250" i="5" s="1"/>
  <c r="Q251" i="5"/>
  <c r="R251" i="5" s="1"/>
  <c r="Q252" i="5"/>
  <c r="R252" i="5" s="1"/>
  <c r="Q257" i="5"/>
  <c r="R257" i="5" s="1"/>
  <c r="Q258" i="5"/>
  <c r="R258" i="5" s="1"/>
  <c r="Q259" i="5"/>
  <c r="R259" i="5" s="1"/>
  <c r="Q260" i="5"/>
  <c r="R260" i="5" s="1"/>
  <c r="Q261" i="5"/>
  <c r="R261" i="5" s="1"/>
  <c r="Q262" i="5"/>
  <c r="R262" i="5" s="1"/>
  <c r="Q253" i="5"/>
  <c r="R253" i="5" s="1"/>
  <c r="Q254" i="5"/>
  <c r="R254" i="5" s="1"/>
  <c r="Q255" i="5"/>
  <c r="R255" i="5" s="1"/>
  <c r="Q256" i="5"/>
  <c r="R256" i="5" s="1"/>
  <c r="Q297" i="5"/>
  <c r="R297" i="5" s="1"/>
  <c r="Q280" i="5"/>
  <c r="R280" i="5" s="1"/>
  <c r="Q281" i="5"/>
  <c r="R281" i="5" s="1"/>
  <c r="Q282" i="5"/>
  <c r="R282" i="5" s="1"/>
  <c r="Q283" i="5"/>
  <c r="R283" i="5" s="1"/>
  <c r="Q284" i="5"/>
  <c r="R284" i="5" s="1"/>
  <c r="Q285" i="5"/>
  <c r="R285" i="5" s="1"/>
  <c r="Q286" i="5"/>
  <c r="R286" i="5" s="1"/>
  <c r="Q287" i="5"/>
  <c r="R287" i="5" s="1"/>
  <c r="Q288" i="5"/>
  <c r="R288" i="5" s="1"/>
  <c r="Q289" i="5"/>
  <c r="R289" i="5" s="1"/>
  <c r="Q290" i="5"/>
  <c r="R290" i="5" s="1"/>
  <c r="Q291" i="5"/>
  <c r="R291" i="5" s="1"/>
  <c r="Q292" i="5"/>
  <c r="R292" i="5" s="1"/>
  <c r="Q293" i="5"/>
  <c r="R293" i="5" s="1"/>
  <c r="Q294" i="5"/>
  <c r="R294" i="5" s="1"/>
  <c r="Q295" i="5"/>
  <c r="R295" i="5" s="1"/>
  <c r="Q296" i="5"/>
  <c r="R296" i="5" s="1"/>
  <c r="Q212" i="5"/>
  <c r="R212" i="5" s="1"/>
  <c r="Q214" i="5"/>
  <c r="R214" i="5" s="1"/>
  <c r="Q215" i="5"/>
  <c r="R215" i="5" s="1"/>
  <c r="Q217" i="5"/>
  <c r="R217" i="5" s="1"/>
  <c r="Q218" i="5"/>
  <c r="R218" i="5" s="1"/>
  <c r="Q219" i="5"/>
  <c r="R219" i="5" s="1"/>
  <c r="Q220" i="5"/>
  <c r="R220" i="5" s="1"/>
  <c r="Q221" i="5"/>
  <c r="R221" i="5" s="1"/>
  <c r="Q222" i="5"/>
  <c r="R222" i="5" s="1"/>
  <c r="Q223" i="5"/>
  <c r="R223" i="5" s="1"/>
  <c r="Q213" i="5"/>
  <c r="R213" i="5" s="1"/>
  <c r="Q216" i="5"/>
  <c r="R216" i="5" s="1"/>
  <c r="Q224" i="5"/>
  <c r="R224" i="5" s="1"/>
  <c r="Q210" i="5"/>
  <c r="R210" i="5" s="1"/>
  <c r="Q211" i="5"/>
  <c r="R211" i="5" s="1"/>
  <c r="Q225" i="5"/>
  <c r="R225" i="5" s="1"/>
  <c r="Q226" i="5"/>
  <c r="R226" i="5" s="1"/>
  <c r="Q227" i="5"/>
  <c r="R227" i="5" s="1"/>
  <c r="Q228" i="5"/>
  <c r="R228" i="5" s="1"/>
  <c r="Q229" i="5"/>
  <c r="R229" i="5" s="1"/>
  <c r="Q230" i="5"/>
  <c r="R230" i="5" s="1"/>
  <c r="Q336" i="5"/>
  <c r="R336" i="5" s="1"/>
  <c r="Q337" i="5"/>
  <c r="R337" i="5" s="1"/>
  <c r="Q338" i="5"/>
  <c r="R338" i="5" s="1"/>
  <c r="Q339" i="5"/>
  <c r="R339" i="5" s="1"/>
  <c r="Q340" i="5"/>
  <c r="R340" i="5" s="1"/>
  <c r="Q341" i="5"/>
  <c r="R341" i="5" s="1"/>
  <c r="Q342" i="5"/>
  <c r="R342" i="5" s="1"/>
  <c r="Q335" i="5"/>
  <c r="R335" i="5" s="1"/>
  <c r="Q343" i="5"/>
  <c r="R343" i="5" s="1"/>
  <c r="Q344" i="5"/>
  <c r="R344" i="5" s="1"/>
  <c r="Q345" i="5"/>
  <c r="R345" i="5" s="1"/>
  <c r="Q346" i="5"/>
  <c r="R346" i="5" s="1"/>
  <c r="Q347" i="5"/>
  <c r="R347" i="5" s="1"/>
  <c r="Q361" i="5"/>
  <c r="R361" i="5" s="1"/>
  <c r="Q348" i="5"/>
  <c r="R348" i="5" s="1"/>
  <c r="Q350" i="5"/>
  <c r="R350" i="5" s="1"/>
  <c r="Q209" i="5"/>
  <c r="R209" i="5" s="1"/>
  <c r="Q349" i="5"/>
  <c r="R349" i="5" s="1"/>
  <c r="Q352" i="5"/>
  <c r="R352" i="5" s="1"/>
  <c r="Q353" i="5"/>
  <c r="R353" i="5" s="1"/>
  <c r="Q354" i="5"/>
  <c r="R354" i="5" s="1"/>
  <c r="Q355" i="5"/>
  <c r="R355" i="5" s="1"/>
  <c r="Q356" i="5"/>
  <c r="R356" i="5" s="1"/>
  <c r="Q357" i="5"/>
  <c r="R357" i="5" s="1"/>
  <c r="Q358" i="5"/>
  <c r="R358" i="5" s="1"/>
  <c r="Q359" i="5"/>
  <c r="R359" i="5" s="1"/>
  <c r="Q161" i="5"/>
  <c r="R161" i="5" s="1"/>
  <c r="Q360" i="5"/>
  <c r="R360" i="5" s="1"/>
  <c r="Q362" i="5"/>
  <c r="R362" i="5" s="1"/>
  <c r="Q363" i="5"/>
  <c r="R363" i="5" s="1"/>
  <c r="Q364" i="5"/>
  <c r="R364" i="5" s="1"/>
  <c r="Q365" i="5"/>
  <c r="R365" i="5" s="1"/>
  <c r="Q366" i="5"/>
  <c r="R366" i="5" s="1"/>
  <c r="Q367" i="5"/>
  <c r="R367" i="5" s="1"/>
  <c r="Q368" i="5"/>
  <c r="R368" i="5" s="1"/>
  <c r="Q369" i="5"/>
  <c r="R369" i="5" s="1"/>
  <c r="Q370" i="5"/>
  <c r="R370" i="5" s="1"/>
  <c r="Q371" i="5"/>
  <c r="R371" i="5" s="1"/>
  <c r="Q372" i="5"/>
  <c r="R372" i="5" s="1"/>
  <c r="Q373" i="5"/>
  <c r="R373" i="5" s="1"/>
  <c r="Q374" i="5"/>
  <c r="R374" i="5" s="1"/>
  <c r="Q375" i="5"/>
  <c r="R375" i="5" s="1"/>
  <c r="Q376" i="5"/>
  <c r="R376" i="5" s="1"/>
  <c r="Q377" i="5"/>
  <c r="R377" i="5" s="1"/>
  <c r="Q378" i="5"/>
  <c r="R378" i="5" s="1"/>
  <c r="Q379" i="5"/>
  <c r="R379" i="5" s="1"/>
  <c r="Q351" i="5"/>
  <c r="R351" i="5" s="1"/>
  <c r="Q3" i="5"/>
  <c r="R3" i="5" s="1"/>
  <c r="U13" i="6"/>
  <c r="U12" i="6"/>
  <c r="U11" i="6"/>
  <c r="U9" i="6"/>
  <c r="U8" i="6"/>
  <c r="E5" i="2"/>
  <c r="E6" i="2"/>
  <c r="E7" i="2"/>
  <c r="E8" i="2"/>
  <c r="E9" i="2"/>
  <c r="E10" i="2"/>
  <c r="E11" i="2"/>
  <c r="E12" i="2"/>
  <c r="E13" i="2"/>
  <c r="E14" i="2"/>
  <c r="E15" i="2"/>
  <c r="E299" i="2"/>
  <c r="E16" i="2"/>
  <c r="E17" i="2"/>
  <c r="E18" i="2"/>
  <c r="E19" i="2"/>
  <c r="E20" i="2"/>
  <c r="E21" i="2"/>
  <c r="E22" i="2"/>
  <c r="E23" i="2"/>
  <c r="E24" i="2"/>
  <c r="E25" i="2"/>
  <c r="E26" i="2"/>
  <c r="E27" i="2"/>
  <c r="E28" i="2"/>
  <c r="E29" i="2"/>
  <c r="E30" i="2"/>
  <c r="E31" i="2"/>
  <c r="E32" i="2"/>
  <c r="E60" i="2"/>
  <c r="E63" i="2"/>
  <c r="E33" i="2"/>
  <c r="E34" i="2"/>
  <c r="E37" i="2"/>
  <c r="E35" i="2"/>
  <c r="E36" i="2"/>
  <c r="E38" i="2"/>
  <c r="E39" i="2"/>
  <c r="E40" i="2"/>
  <c r="E41" i="2"/>
  <c r="E42" i="2"/>
  <c r="E43" i="2"/>
  <c r="E44" i="2"/>
  <c r="E45" i="2"/>
  <c r="E46" i="2"/>
  <c r="E47" i="2"/>
  <c r="E48" i="2"/>
  <c r="E49" i="2"/>
  <c r="E50" i="2"/>
  <c r="E51" i="2"/>
  <c r="E52" i="2"/>
  <c r="E53" i="2"/>
  <c r="E54" i="2"/>
  <c r="E58" i="2"/>
  <c r="E62" i="2"/>
  <c r="E55" i="2"/>
  <c r="E56" i="2"/>
  <c r="E57" i="2"/>
  <c r="E59" i="2"/>
  <c r="E61" i="2"/>
  <c r="E64" i="2"/>
  <c r="E65" i="2"/>
  <c r="E66" i="2"/>
  <c r="E67" i="2"/>
  <c r="E68" i="2"/>
  <c r="E69" i="2"/>
  <c r="E70" i="2"/>
  <c r="E71" i="2"/>
  <c r="E72" i="2"/>
  <c r="E73" i="2"/>
  <c r="E74" i="2"/>
  <c r="E76" i="2"/>
  <c r="E75" i="2"/>
  <c r="E77" i="2"/>
  <c r="E78" i="2"/>
  <c r="E79" i="2"/>
  <c r="E80" i="2"/>
  <c r="E81" i="2"/>
  <c r="E82" i="2"/>
  <c r="E83" i="2"/>
  <c r="E84" i="2"/>
  <c r="E85" i="2"/>
  <c r="E86" i="2"/>
  <c r="E87" i="2"/>
  <c r="E88" i="2"/>
  <c r="E89" i="2"/>
  <c r="E311" i="2"/>
  <c r="E312" i="2"/>
  <c r="E313" i="2"/>
  <c r="E90" i="2"/>
  <c r="E91" i="2"/>
  <c r="E92" i="2"/>
  <c r="E93" i="2"/>
  <c r="E94" i="2"/>
  <c r="E95" i="2"/>
  <c r="E96" i="2"/>
  <c r="E97" i="2"/>
  <c r="E98" i="2"/>
  <c r="E99" i="2"/>
  <c r="E100" i="2"/>
  <c r="E101" i="2"/>
  <c r="E102" i="2"/>
  <c r="E103" i="2"/>
  <c r="E104" i="2"/>
  <c r="E105" i="2"/>
  <c r="E106" i="2"/>
  <c r="E107" i="2"/>
  <c r="E319" i="2"/>
  <c r="E108" i="2"/>
  <c r="E109" i="2"/>
  <c r="E320" i="2"/>
  <c r="E321" i="2"/>
  <c r="E110" i="2"/>
  <c r="E111" i="2"/>
  <c r="E112" i="2"/>
  <c r="E113" i="2"/>
  <c r="E114" i="2"/>
  <c r="E115" i="2"/>
  <c r="E116" i="2"/>
  <c r="E117" i="2"/>
  <c r="E118" i="2"/>
  <c r="E119" i="2"/>
  <c r="E120" i="2"/>
  <c r="E121" i="2"/>
  <c r="E122" i="2"/>
  <c r="E123" i="2"/>
  <c r="E124" i="2"/>
  <c r="E125" i="2"/>
  <c r="E126" i="2"/>
  <c r="E127" i="2"/>
  <c r="E128" i="2"/>
  <c r="E129" i="2"/>
  <c r="E132" i="2"/>
  <c r="E131" i="2"/>
  <c r="E130" i="2"/>
  <c r="E133" i="2"/>
  <c r="E134" i="2"/>
  <c r="E135" i="2"/>
  <c r="E136" i="2"/>
  <c r="E137" i="2"/>
  <c r="E138" i="2"/>
  <c r="E139" i="2"/>
  <c r="E140" i="2"/>
  <c r="E141" i="2"/>
  <c r="E142" i="2"/>
  <c r="E143" i="2"/>
  <c r="E144" i="2"/>
  <c r="E145" i="2"/>
  <c r="E146" i="2"/>
  <c r="E147" i="2"/>
  <c r="E148" i="2"/>
  <c r="E149" i="2"/>
  <c r="E150" i="2"/>
  <c r="E151" i="2"/>
  <c r="E152" i="2"/>
  <c r="E153" i="2"/>
  <c r="E159" i="2"/>
  <c r="E154" i="2"/>
  <c r="E155" i="2"/>
  <c r="E156" i="2"/>
  <c r="E157" i="2"/>
  <c r="E158" i="2"/>
  <c r="E163" i="2"/>
  <c r="E164" i="2"/>
  <c r="E165" i="2"/>
  <c r="E166" i="2"/>
  <c r="E167" i="2"/>
  <c r="E168" i="2"/>
  <c r="E169" i="2"/>
  <c r="E170" i="2"/>
  <c r="E171" i="2"/>
  <c r="E172" i="2"/>
  <c r="E173" i="2"/>
  <c r="E174" i="2"/>
  <c r="E175" i="2"/>
  <c r="E176" i="2"/>
  <c r="E177" i="2"/>
  <c r="E178" i="2"/>
  <c r="E179" i="2"/>
  <c r="E180" i="2"/>
  <c r="E324" i="2"/>
  <c r="E325" i="2"/>
  <c r="E183" i="2"/>
  <c r="E160" i="2"/>
  <c r="E184" i="2"/>
  <c r="E185" i="2"/>
  <c r="E186" i="2"/>
  <c r="E187" i="2"/>
  <c r="E161" i="2"/>
  <c r="E188" i="2"/>
  <c r="E189" i="2"/>
  <c r="E326" i="2"/>
  <c r="E327" i="2"/>
  <c r="E182" i="2"/>
  <c r="E181" i="2"/>
  <c r="E190" i="2"/>
  <c r="E191" i="2"/>
  <c r="E192" i="2"/>
  <c r="E193" i="2"/>
  <c r="E194" i="2"/>
  <c r="E329" i="2"/>
  <c r="E196" i="2"/>
  <c r="E195" i="2"/>
  <c r="E197" i="2"/>
  <c r="E330" i="2"/>
  <c r="E331" i="2"/>
  <c r="E198" i="2"/>
  <c r="E199" i="2"/>
  <c r="E332" i="2"/>
  <c r="E333" i="2"/>
  <c r="E200" i="2"/>
  <c r="E201" i="2"/>
  <c r="E202" i="2"/>
  <c r="E205" i="2"/>
  <c r="E206" i="2"/>
  <c r="E203" i="2"/>
  <c r="E204" i="2"/>
  <c r="E207" i="2"/>
  <c r="E208" i="2"/>
  <c r="E209" i="2"/>
  <c r="E335" i="2"/>
  <c r="E300" i="2"/>
  <c r="E301" i="2"/>
  <c r="E307" i="2"/>
  <c r="E308" i="2"/>
  <c r="E302" i="2"/>
  <c r="E309" i="2"/>
  <c r="E310" i="2"/>
  <c r="E315" i="2"/>
  <c r="E316" i="2"/>
  <c r="E317" i="2"/>
  <c r="E318" i="2"/>
  <c r="E323" i="2"/>
  <c r="E328" i="2"/>
  <c r="E303" i="2"/>
  <c r="E304" i="2"/>
  <c r="E306" i="2"/>
  <c r="E305" i="2"/>
  <c r="E314" i="2"/>
  <c r="E322" i="2"/>
  <c r="E334" i="2"/>
  <c r="E265" i="2"/>
  <c r="E278" i="2"/>
  <c r="E280" i="2"/>
  <c r="E298" i="2"/>
  <c r="E213" i="2"/>
  <c r="E215" i="2"/>
  <c r="E216" i="2"/>
  <c r="E218" i="2"/>
  <c r="E219" i="2"/>
  <c r="E220" i="2"/>
  <c r="E221" i="2"/>
  <c r="E222" i="2"/>
  <c r="E223" i="2"/>
  <c r="E224" i="2"/>
  <c r="E214" i="2"/>
  <c r="E217" i="2"/>
  <c r="E225" i="2"/>
  <c r="E211" i="2"/>
  <c r="E212" i="2"/>
  <c r="E226" i="2"/>
  <c r="E227" i="2"/>
  <c r="E228" i="2"/>
  <c r="E229" i="2"/>
  <c r="E230" i="2"/>
  <c r="E231" i="2"/>
  <c r="E337" i="2"/>
  <c r="E338" i="2"/>
  <c r="E339" i="2"/>
  <c r="E340" i="2"/>
  <c r="E341" i="2"/>
  <c r="E342" i="2"/>
  <c r="E343" i="2"/>
  <c r="E336" i="2"/>
  <c r="E344" i="2"/>
  <c r="E345" i="2"/>
  <c r="E346" i="2"/>
  <c r="E347" i="2"/>
  <c r="E348" i="2"/>
  <c r="E362" i="2"/>
  <c r="E349" i="2"/>
  <c r="E351" i="2"/>
  <c r="E210" i="2"/>
  <c r="E350" i="2"/>
  <c r="E353" i="2"/>
  <c r="E354" i="2"/>
  <c r="E355" i="2"/>
  <c r="E356" i="2"/>
  <c r="E357" i="2"/>
  <c r="E358" i="2"/>
  <c r="E359" i="2"/>
  <c r="E360" i="2"/>
  <c r="E162" i="2"/>
  <c r="E361" i="2"/>
  <c r="E363" i="2"/>
  <c r="E364" i="2"/>
  <c r="E365" i="2"/>
  <c r="E367" i="2"/>
  <c r="E368" i="2"/>
  <c r="E369" i="2"/>
  <c r="E370" i="2"/>
  <c r="E371" i="2"/>
  <c r="E372" i="2"/>
  <c r="E373" i="2"/>
  <c r="E374" i="2"/>
  <c r="E375" i="2"/>
  <c r="E376" i="2"/>
  <c r="E377" i="2"/>
  <c r="E378" i="2"/>
  <c r="E379" i="2"/>
  <c r="E380" i="2"/>
  <c r="E352" i="2"/>
  <c r="E4" i="2"/>
  <c r="A7" i="3"/>
  <c r="A8" i="3"/>
  <c r="A9" i="3"/>
  <c r="A11" i="3"/>
  <c r="A12" i="3"/>
  <c r="A14" i="3"/>
  <c r="A15" i="3"/>
  <c r="A16" i="3"/>
  <c r="A17" i="3"/>
  <c r="A18" i="3"/>
  <c r="A20" i="3"/>
  <c r="A21" i="3"/>
  <c r="A22" i="3"/>
  <c r="A23" i="3"/>
  <c r="A25" i="3"/>
  <c r="A26" i="3"/>
  <c r="A27" i="3"/>
  <c r="A28" i="3"/>
  <c r="A29" i="3"/>
  <c r="A30" i="3"/>
  <c r="A31" i="3"/>
  <c r="A32" i="3"/>
  <c r="A33" i="3"/>
  <c r="A34" i="3"/>
  <c r="A35" i="3"/>
  <c r="A36" i="3"/>
  <c r="A37" i="3"/>
  <c r="A38"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6" i="3"/>
  <c r="R376" i="8" l="1"/>
  <c r="AF376" i="8" s="1"/>
  <c r="M391" i="9"/>
  <c r="R200" i="8"/>
  <c r="AF200" i="8" s="1"/>
  <c r="M197" i="9"/>
  <c r="R343" i="8"/>
  <c r="Y343" i="8" s="1"/>
  <c r="M359" i="9"/>
  <c r="R119" i="8"/>
  <c r="AF119" i="8" s="1"/>
  <c r="M117" i="9"/>
  <c r="R310" i="8"/>
  <c r="AF310" i="8" s="1"/>
  <c r="M308" i="9"/>
  <c r="R102" i="8"/>
  <c r="Y102" i="8" s="1"/>
  <c r="M103" i="9"/>
  <c r="R380" i="8"/>
  <c r="Y380" i="8" s="1"/>
  <c r="M366" i="9"/>
  <c r="R364" i="8"/>
  <c r="AF364" i="8" s="1"/>
  <c r="M379" i="9"/>
  <c r="R348" i="8"/>
  <c r="AF348" i="8" s="1"/>
  <c r="M363" i="9"/>
  <c r="R332" i="8"/>
  <c r="AF332" i="8" s="1"/>
  <c r="M239" i="9"/>
  <c r="R316" i="8"/>
  <c r="Y316" i="8" s="1"/>
  <c r="M227" i="9"/>
  <c r="R300" i="8"/>
  <c r="AF300" i="8" s="1"/>
  <c r="M298" i="9"/>
  <c r="R284" i="8"/>
  <c r="Y284" i="8" s="1"/>
  <c r="M264" i="9"/>
  <c r="R268" i="8"/>
  <c r="AF268" i="8" s="1"/>
  <c r="M282" i="9"/>
  <c r="R252" i="8"/>
  <c r="Y252" i="8" s="1"/>
  <c r="M245" i="9"/>
  <c r="R236" i="8"/>
  <c r="AF236" i="8" s="1"/>
  <c r="M332" i="9"/>
  <c r="R220" i="8"/>
  <c r="AF220" i="8" s="1"/>
  <c r="M211" i="9"/>
  <c r="R204" i="8"/>
  <c r="AF204" i="8" s="1"/>
  <c r="M202" i="9"/>
  <c r="R188" i="8"/>
  <c r="AF188" i="8" s="1"/>
  <c r="M167" i="9"/>
  <c r="R172" i="8"/>
  <c r="Y172" i="8" s="1"/>
  <c r="M175" i="9"/>
  <c r="R156" i="8"/>
  <c r="AF156" i="8" s="1"/>
  <c r="M155" i="9"/>
  <c r="R140" i="8"/>
  <c r="Y140" i="8" s="1"/>
  <c r="M138" i="9"/>
  <c r="R124" i="8"/>
  <c r="AF124" i="8" s="1"/>
  <c r="M122" i="9"/>
  <c r="R108" i="8"/>
  <c r="AF108" i="8" s="1"/>
  <c r="M109" i="9"/>
  <c r="R92" i="8"/>
  <c r="AF92" i="8" s="1"/>
  <c r="M327" i="9"/>
  <c r="R76" i="8"/>
  <c r="AF76" i="8" s="1"/>
  <c r="M79" i="9"/>
  <c r="R60" i="8"/>
  <c r="AF60" i="8" s="1"/>
  <c r="M60" i="9"/>
  <c r="R44" i="8"/>
  <c r="AF44" i="8" s="1"/>
  <c r="M46" i="9"/>
  <c r="R28" i="8"/>
  <c r="AF28" i="8" s="1"/>
  <c r="M32" i="9"/>
  <c r="R12" i="8"/>
  <c r="AF12" i="8" s="1"/>
  <c r="M17" i="9"/>
  <c r="R104" i="8"/>
  <c r="Y104" i="8" s="1"/>
  <c r="M105" i="9"/>
  <c r="R231" i="8"/>
  <c r="Y231" i="8" s="1"/>
  <c r="M323" i="9"/>
  <c r="R278" i="8"/>
  <c r="Y278" i="8" s="1"/>
  <c r="M258" i="9"/>
  <c r="R38" i="8"/>
  <c r="AF38" i="8" s="1"/>
  <c r="M39" i="9"/>
  <c r="R379" i="8"/>
  <c r="Y379" i="8" s="1"/>
  <c r="M394" i="9"/>
  <c r="R363" i="8"/>
  <c r="Y363" i="8" s="1"/>
  <c r="M378" i="9"/>
  <c r="R347" i="8"/>
  <c r="Y347" i="8" s="1"/>
  <c r="M376" i="9"/>
  <c r="R331" i="8"/>
  <c r="AF331" i="8" s="1"/>
  <c r="M238" i="9"/>
  <c r="R315" i="8"/>
  <c r="Y315" i="8" s="1"/>
  <c r="M225" i="9"/>
  <c r="R299" i="8"/>
  <c r="AF299" i="8" s="1"/>
  <c r="M297" i="9"/>
  <c r="R283" i="8"/>
  <c r="Y283" i="8" s="1"/>
  <c r="M263" i="9"/>
  <c r="R267" i="8"/>
  <c r="Y267" i="8" s="1"/>
  <c r="M281" i="9"/>
  <c r="R251" i="8"/>
  <c r="Y251" i="8" s="1"/>
  <c r="M244" i="9"/>
  <c r="R235" i="8"/>
  <c r="AF235" i="8" s="1"/>
  <c r="M331" i="9"/>
  <c r="R219" i="8"/>
  <c r="AF219" i="8" s="1"/>
  <c r="M214" i="9"/>
  <c r="R203" i="8"/>
  <c r="Y203" i="8" s="1"/>
  <c r="M201" i="9"/>
  <c r="R187" i="8"/>
  <c r="Y187" i="8" s="1"/>
  <c r="M190" i="9"/>
  <c r="R171" i="8"/>
  <c r="Y171" i="8" s="1"/>
  <c r="M174" i="9"/>
  <c r="R155" i="8"/>
  <c r="AF155" i="8" s="1"/>
  <c r="M154" i="9"/>
  <c r="R139" i="8"/>
  <c r="Y139" i="8" s="1"/>
  <c r="M135" i="9"/>
  <c r="R123" i="8"/>
  <c r="Y123" i="8" s="1"/>
  <c r="M121" i="9"/>
  <c r="R107" i="8"/>
  <c r="AF107" i="8" s="1"/>
  <c r="M108" i="9"/>
  <c r="R91" i="8"/>
  <c r="AF91" i="8" s="1"/>
  <c r="M326" i="9"/>
  <c r="R75" i="8"/>
  <c r="Y75" i="8" s="1"/>
  <c r="M80" i="9"/>
  <c r="R59" i="8"/>
  <c r="AF59" i="8" s="1"/>
  <c r="M59" i="9"/>
  <c r="R43" i="8"/>
  <c r="Y43" i="8" s="1"/>
  <c r="M45" i="9"/>
  <c r="R27" i="8"/>
  <c r="Y27" i="8" s="1"/>
  <c r="M31" i="9"/>
  <c r="R11" i="8"/>
  <c r="Y11" i="8" s="1"/>
  <c r="M16" i="9"/>
  <c r="R184" i="8"/>
  <c r="Y184" i="8" s="1"/>
  <c r="M187" i="9"/>
  <c r="R327" i="8"/>
  <c r="AF327" i="8" s="1"/>
  <c r="M220" i="9"/>
  <c r="R151" i="8"/>
  <c r="AF151" i="8" s="1"/>
  <c r="M150" i="9"/>
  <c r="R182" i="8"/>
  <c r="Y182" i="8" s="1"/>
  <c r="M185" i="9"/>
  <c r="R378" i="8"/>
  <c r="AF378" i="8" s="1"/>
  <c r="M393" i="9"/>
  <c r="R362" i="8"/>
  <c r="AF362" i="8" s="1"/>
  <c r="M377" i="9"/>
  <c r="R346" i="8"/>
  <c r="AF346" i="8" s="1"/>
  <c r="M362" i="9"/>
  <c r="R330" i="8"/>
  <c r="Y330" i="8" s="1"/>
  <c r="M237" i="9"/>
  <c r="R314" i="8"/>
  <c r="Y314" i="8" s="1"/>
  <c r="M224" i="9"/>
  <c r="R298" i="8"/>
  <c r="Y298" i="8" s="1"/>
  <c r="M296" i="9"/>
  <c r="R282" i="8"/>
  <c r="Y282" i="8" s="1"/>
  <c r="M262" i="9"/>
  <c r="R266" i="8"/>
  <c r="AF266" i="8" s="1"/>
  <c r="M280" i="9"/>
  <c r="R250" i="8"/>
  <c r="Y250" i="8" s="1"/>
  <c r="M243" i="9"/>
  <c r="R234" i="8"/>
  <c r="AF234" i="8" s="1"/>
  <c r="M330" i="9"/>
  <c r="R218" i="8"/>
  <c r="AF218" i="8" s="1"/>
  <c r="M213" i="9"/>
  <c r="R202" i="8"/>
  <c r="Y202" i="8" s="1"/>
  <c r="M200" i="9"/>
  <c r="R186" i="8"/>
  <c r="AF186" i="8" s="1"/>
  <c r="M339" i="9"/>
  <c r="R170" i="8"/>
  <c r="Y170" i="8" s="1"/>
  <c r="M173" i="9"/>
  <c r="R154" i="8"/>
  <c r="AF154" i="8" s="1"/>
  <c r="M153" i="9"/>
  <c r="R138" i="8"/>
  <c r="AF138" i="8" s="1"/>
  <c r="M136" i="9"/>
  <c r="R122" i="8"/>
  <c r="Y122" i="8" s="1"/>
  <c r="M120" i="9"/>
  <c r="R106" i="8"/>
  <c r="AF106" i="8" s="1"/>
  <c r="M107" i="9"/>
  <c r="R90" i="8"/>
  <c r="AF90" i="8" s="1"/>
  <c r="M325" i="9"/>
  <c r="R74" i="8"/>
  <c r="Y74" i="8" s="1"/>
  <c r="M78" i="9"/>
  <c r="R58" i="8"/>
  <c r="AF58" i="8" s="1"/>
  <c r="M66" i="9"/>
  <c r="R42" i="8"/>
  <c r="AF42" i="8" s="1"/>
  <c r="M44" i="9"/>
  <c r="R26" i="8"/>
  <c r="AF26" i="8" s="1"/>
  <c r="M30" i="9"/>
  <c r="R10" i="8"/>
  <c r="AF10" i="8" s="1"/>
  <c r="M15" i="9"/>
  <c r="R264" i="8"/>
  <c r="Y264" i="8" s="1"/>
  <c r="M278" i="9"/>
  <c r="R375" i="8"/>
  <c r="Y375" i="8" s="1"/>
  <c r="M390" i="9"/>
  <c r="R183" i="8"/>
  <c r="Y183" i="8" s="1"/>
  <c r="M186" i="9"/>
  <c r="R230" i="8"/>
  <c r="Y230" i="8" s="1"/>
  <c r="M316" i="9"/>
  <c r="R6" i="8"/>
  <c r="AF6" i="8" s="1"/>
  <c r="M11" i="9"/>
  <c r="R377" i="8"/>
  <c r="Y377" i="8" s="1"/>
  <c r="M392" i="9"/>
  <c r="R361" i="8"/>
  <c r="AF361" i="8" s="1"/>
  <c r="M375" i="9"/>
  <c r="R345" i="8"/>
  <c r="Y345" i="8" s="1"/>
  <c r="M361" i="9"/>
  <c r="R329" i="8"/>
  <c r="AF329" i="8" s="1"/>
  <c r="M236" i="9"/>
  <c r="R313" i="8"/>
  <c r="Y313" i="8" s="1"/>
  <c r="M222" i="9"/>
  <c r="R297" i="8"/>
  <c r="Y297" i="8" s="1"/>
  <c r="M295" i="9"/>
  <c r="R281" i="8"/>
  <c r="Y281" i="8" s="1"/>
  <c r="M261" i="9"/>
  <c r="R265" i="8"/>
  <c r="AF265" i="8" s="1"/>
  <c r="M279" i="9"/>
  <c r="R249" i="8"/>
  <c r="Y249" i="8" s="1"/>
  <c r="M242" i="9"/>
  <c r="R233" i="8"/>
  <c r="AF233" i="8" s="1"/>
  <c r="M329" i="9"/>
  <c r="R217" i="8"/>
  <c r="AF217" i="8" s="1"/>
  <c r="M210" i="9"/>
  <c r="R201" i="8"/>
  <c r="Y201" i="8" s="1"/>
  <c r="M199" i="9"/>
  <c r="R185" i="8"/>
  <c r="Y185" i="8" s="1"/>
  <c r="M338" i="9"/>
  <c r="R169" i="8"/>
  <c r="Y169" i="8" s="1"/>
  <c r="M172" i="9"/>
  <c r="R153" i="8"/>
  <c r="Y153" i="8" s="1"/>
  <c r="M152" i="9"/>
  <c r="R137" i="8"/>
  <c r="Y137" i="8" s="1"/>
  <c r="M137" i="9"/>
  <c r="R121" i="8"/>
  <c r="AF121" i="8" s="1"/>
  <c r="M119" i="9"/>
  <c r="R105" i="8"/>
  <c r="Y105" i="8" s="1"/>
  <c r="M106" i="9"/>
  <c r="R89" i="8"/>
  <c r="Y89" i="8" s="1"/>
  <c r="M93" i="9"/>
  <c r="R73" i="8"/>
  <c r="Y73" i="8" s="1"/>
  <c r="M77" i="9"/>
  <c r="R57" i="8"/>
  <c r="AF57" i="8" s="1"/>
  <c r="M62" i="9"/>
  <c r="R41" i="8"/>
  <c r="Y41" i="8" s="1"/>
  <c r="M43" i="9"/>
  <c r="R25" i="8"/>
  <c r="AF25" i="8" s="1"/>
  <c r="M29" i="9"/>
  <c r="R9" i="8"/>
  <c r="Y9" i="8" s="1"/>
  <c r="M14" i="9"/>
  <c r="R293" i="8"/>
  <c r="Y293" i="8" s="1"/>
  <c r="M267" i="9"/>
  <c r="R277" i="8"/>
  <c r="Y277" i="8" s="1"/>
  <c r="M275" i="9"/>
  <c r="R261" i="8"/>
  <c r="Y261" i="8" s="1"/>
  <c r="M256" i="9"/>
  <c r="R245" i="8"/>
  <c r="AF245" i="8" s="1"/>
  <c r="M348" i="9"/>
  <c r="R229" i="8"/>
  <c r="Y229" i="8" s="1"/>
  <c r="M322" i="9"/>
  <c r="R213" i="8"/>
  <c r="Y213" i="8" s="1"/>
  <c r="M346" i="9"/>
  <c r="R197" i="8"/>
  <c r="AF197" i="8" s="1"/>
  <c r="M341" i="9"/>
  <c r="R181" i="8"/>
  <c r="Y181" i="8" s="1"/>
  <c r="M184" i="9"/>
  <c r="R165" i="8"/>
  <c r="AF165" i="8" s="1"/>
  <c r="M163" i="9"/>
  <c r="R149" i="8"/>
  <c r="Y149" i="8" s="1"/>
  <c r="M148" i="9"/>
  <c r="R133" i="8"/>
  <c r="Y133" i="8" s="1"/>
  <c r="M131" i="9"/>
  <c r="R117" i="8"/>
  <c r="Y117" i="8" s="1"/>
  <c r="M115" i="9"/>
  <c r="R101" i="8"/>
  <c r="AF101" i="8" s="1"/>
  <c r="M102" i="9"/>
  <c r="R85" i="8"/>
  <c r="AF85" i="8" s="1"/>
  <c r="M89" i="9"/>
  <c r="R69" i="8"/>
  <c r="Y69" i="8" s="1"/>
  <c r="M73" i="9"/>
  <c r="R53" i="8"/>
  <c r="AF53" i="8" s="1"/>
  <c r="M55" i="9"/>
  <c r="R37" i="8"/>
  <c r="AF37" i="8" s="1"/>
  <c r="M41" i="9"/>
  <c r="R21" i="8"/>
  <c r="AF21" i="8" s="1"/>
  <c r="M25" i="9"/>
  <c r="R5" i="8"/>
  <c r="AF5" i="8" s="1"/>
  <c r="M10" i="9"/>
  <c r="R280" i="8"/>
  <c r="Y280" i="8" s="1"/>
  <c r="M260" i="9"/>
  <c r="R120" i="8"/>
  <c r="AF120" i="8" s="1"/>
  <c r="M118" i="9"/>
  <c r="R295" i="8"/>
  <c r="Y295" i="8" s="1"/>
  <c r="M311" i="9"/>
  <c r="R215" i="8"/>
  <c r="AF215" i="8" s="1"/>
  <c r="M208" i="9"/>
  <c r="R87" i="8"/>
  <c r="AF87" i="8" s="1"/>
  <c r="M91" i="9"/>
  <c r="R358" i="8"/>
  <c r="AF358" i="8" s="1"/>
  <c r="M373" i="9"/>
  <c r="R86" i="8"/>
  <c r="Y86" i="8" s="1"/>
  <c r="M90" i="9"/>
  <c r="R373" i="8"/>
  <c r="AF373" i="8" s="1"/>
  <c r="M388" i="9"/>
  <c r="R309" i="8"/>
  <c r="AF309" i="8" s="1"/>
  <c r="M307" i="9"/>
  <c r="R372" i="8"/>
  <c r="AF372" i="8" s="1"/>
  <c r="M387" i="9"/>
  <c r="R356" i="8"/>
  <c r="Y356" i="8" s="1"/>
  <c r="M371" i="9"/>
  <c r="R340" i="8"/>
  <c r="AF340" i="8" s="1"/>
  <c r="M357" i="9"/>
  <c r="R324" i="8"/>
  <c r="Y324" i="8" s="1"/>
  <c r="M226" i="9"/>
  <c r="R308" i="8"/>
  <c r="AF308" i="8" s="1"/>
  <c r="M306" i="9"/>
  <c r="R292" i="8"/>
  <c r="Y292" i="8" s="1"/>
  <c r="M266" i="9"/>
  <c r="R276" i="8"/>
  <c r="AF276" i="8" s="1"/>
  <c r="M292" i="9"/>
  <c r="R260" i="8"/>
  <c r="Y260" i="8" s="1"/>
  <c r="M253" i="9"/>
  <c r="R244" i="8"/>
  <c r="AF244" i="8" s="1"/>
  <c r="M336" i="9"/>
  <c r="R228" i="8"/>
  <c r="AF228" i="8" s="1"/>
  <c r="M321" i="9"/>
  <c r="R212" i="8"/>
  <c r="AF212" i="8" s="1"/>
  <c r="M207" i="9"/>
  <c r="R196" i="8"/>
  <c r="Y196" i="8" s="1"/>
  <c r="M340" i="9"/>
  <c r="R180" i="8"/>
  <c r="AF180" i="8" s="1"/>
  <c r="M183" i="9"/>
  <c r="R164" i="8"/>
  <c r="AF164" i="8" s="1"/>
  <c r="M162" i="9"/>
  <c r="R148" i="8"/>
  <c r="AF148" i="8" s="1"/>
  <c r="M147" i="9"/>
  <c r="R132" i="8"/>
  <c r="Y132" i="8" s="1"/>
  <c r="M130" i="9"/>
  <c r="R116" i="8"/>
  <c r="AF116" i="8" s="1"/>
  <c r="M114" i="9"/>
  <c r="R100" i="8"/>
  <c r="AF100" i="8" s="1"/>
  <c r="M101" i="9"/>
  <c r="R84" i="8"/>
  <c r="AF84" i="8" s="1"/>
  <c r="M88" i="9"/>
  <c r="R68" i="8"/>
  <c r="AF68" i="8" s="1"/>
  <c r="M72" i="9"/>
  <c r="R52" i="8"/>
  <c r="AF52" i="8" s="1"/>
  <c r="M54" i="9"/>
  <c r="R36" i="8"/>
  <c r="Y36" i="8" s="1"/>
  <c r="M38" i="9"/>
  <c r="R20" i="8"/>
  <c r="AF20" i="8" s="1"/>
  <c r="M24" i="9"/>
  <c r="R4" i="8"/>
  <c r="AF4" i="8" s="1"/>
  <c r="M9" i="9"/>
  <c r="R296" i="8"/>
  <c r="Y296" i="8" s="1"/>
  <c r="M294" i="9"/>
  <c r="R72" i="8"/>
  <c r="Y72" i="8" s="1"/>
  <c r="M76" i="9"/>
  <c r="R311" i="8"/>
  <c r="Y311" i="8" s="1"/>
  <c r="M309" i="9"/>
  <c r="R39" i="8"/>
  <c r="AF39" i="8" s="1"/>
  <c r="M40" i="9"/>
  <c r="R326" i="8"/>
  <c r="AF326" i="8" s="1"/>
  <c r="M219" i="9"/>
  <c r="R150" i="8"/>
  <c r="AF150" i="8" s="1"/>
  <c r="M149" i="9"/>
  <c r="R371" i="8"/>
  <c r="Y371" i="8" s="1"/>
  <c r="M386" i="9"/>
  <c r="R355" i="8"/>
  <c r="AF355" i="8" s="1"/>
  <c r="M370" i="9"/>
  <c r="R339" i="8"/>
  <c r="AF339" i="8" s="1"/>
  <c r="M356" i="9"/>
  <c r="R323" i="8"/>
  <c r="Y323" i="8" s="1"/>
  <c r="M223" i="9"/>
  <c r="R307" i="8"/>
  <c r="AF307" i="8" s="1"/>
  <c r="M305" i="9"/>
  <c r="R291" i="8"/>
  <c r="Y291" i="8" s="1"/>
  <c r="M265" i="9"/>
  <c r="R275" i="8"/>
  <c r="AF275" i="8" s="1"/>
  <c r="M289" i="9"/>
  <c r="R259" i="8"/>
  <c r="Y259" i="8" s="1"/>
  <c r="M252" i="9"/>
  <c r="R243" i="8"/>
  <c r="AF243" i="8" s="1"/>
  <c r="M328" i="9"/>
  <c r="R227" i="8"/>
  <c r="AF227" i="8" s="1"/>
  <c r="M315" i="9"/>
  <c r="R211" i="8"/>
  <c r="Y211" i="8" s="1"/>
  <c r="M206" i="9"/>
  <c r="R195" i="8"/>
  <c r="AF195" i="8" s="1"/>
  <c r="M196" i="9"/>
  <c r="R179" i="8"/>
  <c r="AF179" i="8" s="1"/>
  <c r="M182" i="9"/>
  <c r="R163" i="8"/>
  <c r="AF163" i="8" s="1"/>
  <c r="M161" i="9"/>
  <c r="R147" i="8"/>
  <c r="AF147" i="8" s="1"/>
  <c r="M146" i="9"/>
  <c r="R131" i="8"/>
  <c r="Y131" i="8" s="1"/>
  <c r="M129" i="9"/>
  <c r="R115" i="8"/>
  <c r="AF115" i="8" s="1"/>
  <c r="M335" i="9"/>
  <c r="R99" i="8"/>
  <c r="AF99" i="8" s="1"/>
  <c r="M100" i="9"/>
  <c r="R83" i="8"/>
  <c r="Y83" i="8" s="1"/>
  <c r="M87" i="9"/>
  <c r="R67" i="8"/>
  <c r="AF67" i="8" s="1"/>
  <c r="M71" i="9"/>
  <c r="R51" i="8"/>
  <c r="Y51" i="8" s="1"/>
  <c r="M53" i="9"/>
  <c r="R35" i="8"/>
  <c r="Y35" i="8" s="1"/>
  <c r="M37" i="9"/>
  <c r="R19" i="8"/>
  <c r="AF19" i="8" s="1"/>
  <c r="M23" i="9"/>
  <c r="R328" i="8"/>
  <c r="Y328" i="8" s="1"/>
  <c r="M235" i="9"/>
  <c r="R216" i="8"/>
  <c r="AF216" i="8" s="1"/>
  <c r="M209" i="9"/>
  <c r="R136" i="8"/>
  <c r="Y136" i="8" s="1"/>
  <c r="R56" i="8"/>
  <c r="AF56" i="8" s="1"/>
  <c r="M58" i="9"/>
  <c r="R359" i="8"/>
  <c r="Y359" i="8" s="1"/>
  <c r="M374" i="9"/>
  <c r="R23" i="8"/>
  <c r="Y23" i="8" s="1"/>
  <c r="M27" i="9"/>
  <c r="R294" i="8"/>
  <c r="Y294" i="8" s="1"/>
  <c r="M268" i="9"/>
  <c r="R214" i="8"/>
  <c r="AF214" i="8" s="1"/>
  <c r="M347" i="9"/>
  <c r="R134" i="8"/>
  <c r="AF134" i="8" s="1"/>
  <c r="M132" i="9"/>
  <c r="R22" i="8"/>
  <c r="AF22" i="8" s="1"/>
  <c r="M26" i="9"/>
  <c r="R341" i="8"/>
  <c r="AF341" i="8" s="1"/>
  <c r="M350" i="9"/>
  <c r="R370" i="8"/>
  <c r="Y370" i="8" s="1"/>
  <c r="M385" i="9"/>
  <c r="R354" i="8"/>
  <c r="AF354" i="8" s="1"/>
  <c r="M369" i="9"/>
  <c r="R338" i="8"/>
  <c r="Y338" i="8" s="1"/>
  <c r="M355" i="9"/>
  <c r="R322" i="8"/>
  <c r="AF322" i="8" s="1"/>
  <c r="M233" i="9"/>
  <c r="R306" i="8"/>
  <c r="AF306" i="8" s="1"/>
  <c r="M304" i="9"/>
  <c r="R290" i="8"/>
  <c r="Y290" i="8" s="1"/>
  <c r="M274" i="9"/>
  <c r="R274" i="8"/>
  <c r="AF274" i="8" s="1"/>
  <c r="M288" i="9"/>
  <c r="R258" i="8"/>
  <c r="Y258" i="8" s="1"/>
  <c r="M251" i="9"/>
  <c r="R242" i="8"/>
  <c r="Y242" i="8" s="1"/>
  <c r="M319" i="9"/>
  <c r="R226" i="8"/>
  <c r="AF226" i="8" s="1"/>
  <c r="M314" i="9"/>
  <c r="R210" i="8"/>
  <c r="Y210" i="8" s="1"/>
  <c r="M345" i="9"/>
  <c r="R194" i="8"/>
  <c r="AF194" i="8" s="1"/>
  <c r="M195" i="9"/>
  <c r="R178" i="8"/>
  <c r="AF178" i="8" s="1"/>
  <c r="M181" i="9"/>
  <c r="R162" i="8"/>
  <c r="AF162" i="8" s="1"/>
  <c r="M160" i="9"/>
  <c r="R146" i="8"/>
  <c r="Y146" i="8" s="1"/>
  <c r="M145" i="9"/>
  <c r="R130" i="8"/>
  <c r="Y130" i="8" s="1"/>
  <c r="M128" i="9"/>
  <c r="R114" i="8"/>
  <c r="AF114" i="8" s="1"/>
  <c r="M334" i="9"/>
  <c r="R98" i="8"/>
  <c r="AF98" i="8" s="1"/>
  <c r="M99" i="9"/>
  <c r="R82" i="8"/>
  <c r="AF82" i="8" s="1"/>
  <c r="M86" i="9"/>
  <c r="R66" i="8"/>
  <c r="Y66" i="8" s="1"/>
  <c r="M70" i="9"/>
  <c r="R50" i="8"/>
  <c r="AF50" i="8" s="1"/>
  <c r="M52" i="9"/>
  <c r="R34" i="8"/>
  <c r="AF34" i="8" s="1"/>
  <c r="M67" i="9"/>
  <c r="R18" i="8"/>
  <c r="Y18" i="8" s="1"/>
  <c r="M22" i="9"/>
  <c r="R312" i="8"/>
  <c r="Y312" i="8" s="1"/>
  <c r="M310" i="9"/>
  <c r="R40" i="8"/>
  <c r="AF40" i="8" s="1"/>
  <c r="M42" i="9"/>
  <c r="R247" i="8"/>
  <c r="Y247" i="8" s="1"/>
  <c r="M254" i="9"/>
  <c r="R199" i="8"/>
  <c r="Y199" i="8" s="1"/>
  <c r="M188" i="9"/>
  <c r="R103" i="8"/>
  <c r="AF103" i="8" s="1"/>
  <c r="M104" i="9"/>
  <c r="R7" i="8"/>
  <c r="AF7" i="8" s="1"/>
  <c r="M12" i="9"/>
  <c r="R342" i="8"/>
  <c r="Y342" i="8" s="1"/>
  <c r="M358" i="9"/>
  <c r="R262" i="8"/>
  <c r="Y262" i="8" s="1"/>
  <c r="M290" i="9"/>
  <c r="R198" i="8"/>
  <c r="Y198" i="8" s="1"/>
  <c r="M189" i="9"/>
  <c r="R70" i="8"/>
  <c r="Y70" i="8" s="1"/>
  <c r="M74" i="9"/>
  <c r="R369" i="8"/>
  <c r="Y369" i="8" s="1"/>
  <c r="M384" i="9"/>
  <c r="R353" i="8"/>
  <c r="AF353" i="8" s="1"/>
  <c r="M368" i="9"/>
  <c r="R337" i="8"/>
  <c r="AF337" i="8" s="1"/>
  <c r="M354" i="9"/>
  <c r="R321" i="8"/>
  <c r="Y321" i="8" s="1"/>
  <c r="M232" i="9"/>
  <c r="R305" i="8"/>
  <c r="AF305" i="8" s="1"/>
  <c r="M303" i="9"/>
  <c r="R289" i="8"/>
  <c r="Y289" i="8" s="1"/>
  <c r="M273" i="9"/>
  <c r="R273" i="8"/>
  <c r="Y273" i="8" s="1"/>
  <c r="M287" i="9"/>
  <c r="R257" i="8"/>
  <c r="Y257" i="8" s="1"/>
  <c r="M250" i="9"/>
  <c r="R241" i="8"/>
  <c r="Y241" i="8" s="1"/>
  <c r="M320" i="9"/>
  <c r="R225" i="8"/>
  <c r="Y225" i="8" s="1"/>
  <c r="M349" i="9"/>
  <c r="R209" i="8"/>
  <c r="AF209" i="8" s="1"/>
  <c r="M344" i="9"/>
  <c r="R193" i="8"/>
  <c r="AF193" i="8" s="1"/>
  <c r="M168" i="9"/>
  <c r="R177" i="8"/>
  <c r="Y177" i="8" s="1"/>
  <c r="M180" i="9"/>
  <c r="R161" i="8"/>
  <c r="AF161" i="8" s="1"/>
  <c r="M166" i="9"/>
  <c r="R145" i="8"/>
  <c r="Y145" i="8" s="1"/>
  <c r="M144" i="9"/>
  <c r="R129" i="8"/>
  <c r="AF129" i="8" s="1"/>
  <c r="M127" i="9"/>
  <c r="R113" i="8"/>
  <c r="AF113" i="8" s="1"/>
  <c r="M113" i="9"/>
  <c r="R97" i="8"/>
  <c r="Y97" i="8" s="1"/>
  <c r="M98" i="9"/>
  <c r="R81" i="8"/>
  <c r="AF81" i="8" s="1"/>
  <c r="M85" i="9"/>
  <c r="R65" i="8"/>
  <c r="Y65" i="8" s="1"/>
  <c r="M69" i="9"/>
  <c r="R49" i="8"/>
  <c r="AF49" i="8" s="1"/>
  <c r="M51" i="9"/>
  <c r="R33" i="8"/>
  <c r="Y33" i="8" s="1"/>
  <c r="M64" i="9"/>
  <c r="R17" i="8"/>
  <c r="Y17" i="8" s="1"/>
  <c r="M21" i="9"/>
  <c r="R360" i="8"/>
  <c r="Y360" i="8" s="1"/>
  <c r="M169" i="9"/>
  <c r="R232" i="8"/>
  <c r="AF232" i="8" s="1"/>
  <c r="M324" i="9"/>
  <c r="R152" i="8"/>
  <c r="Y152" i="8" s="1"/>
  <c r="M151" i="9"/>
  <c r="R88" i="8"/>
  <c r="Y88" i="8" s="1"/>
  <c r="M92" i="9"/>
  <c r="R8" i="8"/>
  <c r="Y8" i="8" s="1"/>
  <c r="M13" i="9"/>
  <c r="R263" i="8"/>
  <c r="Y263" i="8" s="1"/>
  <c r="M291" i="9"/>
  <c r="R167" i="8"/>
  <c r="AF167" i="8" s="1"/>
  <c r="M170" i="9"/>
  <c r="R55" i="8"/>
  <c r="AF55" i="8" s="1"/>
  <c r="M57" i="9"/>
  <c r="R374" i="8"/>
  <c r="Y374" i="8" s="1"/>
  <c r="M389" i="9"/>
  <c r="R118" i="8"/>
  <c r="AF118" i="8" s="1"/>
  <c r="M116" i="9"/>
  <c r="R357" i="8"/>
  <c r="Y357" i="8" s="1"/>
  <c r="M372" i="9"/>
  <c r="R325" i="8"/>
  <c r="AF325" i="8" s="1"/>
  <c r="M234" i="9"/>
  <c r="R368" i="8"/>
  <c r="Y368" i="8" s="1"/>
  <c r="M383" i="9"/>
  <c r="R352" i="8"/>
  <c r="AF352" i="8" s="1"/>
  <c r="M367" i="9"/>
  <c r="R336" i="8"/>
  <c r="Y336" i="8" s="1"/>
  <c r="M353" i="9"/>
  <c r="R320" i="8"/>
  <c r="Y320" i="8" s="1"/>
  <c r="M231" i="9"/>
  <c r="R304" i="8"/>
  <c r="AF304" i="8" s="1"/>
  <c r="M302" i="9"/>
  <c r="R288" i="8"/>
  <c r="Y288" i="8" s="1"/>
  <c r="M272" i="9"/>
  <c r="R272" i="8"/>
  <c r="Y272" i="8" s="1"/>
  <c r="M286" i="9"/>
  <c r="R256" i="8"/>
  <c r="Y256" i="8" s="1"/>
  <c r="M249" i="9"/>
  <c r="R240" i="8"/>
  <c r="Y240" i="8" s="1"/>
  <c r="M318" i="9"/>
  <c r="R224" i="8"/>
  <c r="AF224" i="8" s="1"/>
  <c r="M217" i="9"/>
  <c r="R208" i="8"/>
  <c r="AF208" i="8" s="1"/>
  <c r="M205" i="9"/>
  <c r="R192" i="8"/>
  <c r="Y192" i="8" s="1"/>
  <c r="M194" i="9"/>
  <c r="R176" i="8"/>
  <c r="AF176" i="8" s="1"/>
  <c r="M179" i="9"/>
  <c r="R160" i="8"/>
  <c r="Y160" i="8" s="1"/>
  <c r="M159" i="9"/>
  <c r="R144" i="8"/>
  <c r="AF144" i="8" s="1"/>
  <c r="M143" i="9"/>
  <c r="R128" i="8"/>
  <c r="AF128" i="8" s="1"/>
  <c r="M126" i="9"/>
  <c r="R112" i="8"/>
  <c r="Y112" i="8" s="1"/>
  <c r="M112" i="9"/>
  <c r="R96" i="8"/>
  <c r="AF96" i="8" s="1"/>
  <c r="M97" i="9"/>
  <c r="R80" i="8"/>
  <c r="Y80" i="8" s="1"/>
  <c r="M84" i="9"/>
  <c r="R64" i="8"/>
  <c r="Y64" i="8" s="1"/>
  <c r="M68" i="9"/>
  <c r="R48" i="8"/>
  <c r="AF48" i="8" s="1"/>
  <c r="M50" i="9"/>
  <c r="R32" i="8"/>
  <c r="AF32" i="8" s="1"/>
  <c r="M36" i="9"/>
  <c r="R16" i="8"/>
  <c r="Y16" i="8" s="1"/>
  <c r="M20" i="9"/>
  <c r="R248" i="8"/>
  <c r="Y248" i="8" s="1"/>
  <c r="M255" i="9"/>
  <c r="R24" i="8"/>
  <c r="AF24" i="8" s="1"/>
  <c r="M28" i="9"/>
  <c r="R279" i="8"/>
  <c r="Y279" i="8" s="1"/>
  <c r="M259" i="9"/>
  <c r="R71" i="8"/>
  <c r="AF71" i="8" s="1"/>
  <c r="M75" i="9"/>
  <c r="R246" i="8"/>
  <c r="AF246" i="8" s="1"/>
  <c r="M276" i="9"/>
  <c r="R367" i="8"/>
  <c r="AF367" i="8" s="1"/>
  <c r="M382" i="9"/>
  <c r="R351" i="8"/>
  <c r="Y351" i="8" s="1"/>
  <c r="M364" i="9"/>
  <c r="R335" i="8"/>
  <c r="AF335" i="8" s="1"/>
  <c r="M352" i="9"/>
  <c r="R319" i="8"/>
  <c r="Y319" i="8" s="1"/>
  <c r="M230" i="9"/>
  <c r="R303" i="8"/>
  <c r="Y303" i="8" s="1"/>
  <c r="M301" i="9"/>
  <c r="R287" i="8"/>
  <c r="Y287" i="8" s="1"/>
  <c r="M271" i="9"/>
  <c r="R271" i="8"/>
  <c r="AF271" i="8" s="1"/>
  <c r="M285" i="9"/>
  <c r="R255" i="8"/>
  <c r="Y255" i="8" s="1"/>
  <c r="M248" i="9"/>
  <c r="R239" i="8"/>
  <c r="AF239" i="8" s="1"/>
  <c r="M317" i="9"/>
  <c r="R223" i="8"/>
  <c r="Y223" i="8" s="1"/>
  <c r="M216" i="9"/>
  <c r="R207" i="8"/>
  <c r="Y207" i="8" s="1"/>
  <c r="M203" i="9"/>
  <c r="R191" i="8"/>
  <c r="AF191" i="8" s="1"/>
  <c r="M193" i="9"/>
  <c r="R175" i="8"/>
  <c r="Y175" i="8" s="1"/>
  <c r="M178" i="9"/>
  <c r="R159" i="8"/>
  <c r="AF159" i="8" s="1"/>
  <c r="M158" i="9"/>
  <c r="R143" i="8"/>
  <c r="Y143" i="8" s="1"/>
  <c r="M142" i="9"/>
  <c r="R127" i="8"/>
  <c r="Y127" i="8" s="1"/>
  <c r="M125" i="9"/>
  <c r="R111" i="8"/>
  <c r="AF111" i="8" s="1"/>
  <c r="M333" i="9"/>
  <c r="R95" i="8"/>
  <c r="AF95" i="8" s="1"/>
  <c r="M96" i="9"/>
  <c r="R79" i="8"/>
  <c r="Y79" i="8" s="1"/>
  <c r="M83" i="9"/>
  <c r="R63" i="8"/>
  <c r="Y63" i="8" s="1"/>
  <c r="M65" i="9"/>
  <c r="R47" i="8"/>
  <c r="Y47" i="8" s="1"/>
  <c r="M49" i="9"/>
  <c r="R31" i="8"/>
  <c r="Y31" i="8" s="1"/>
  <c r="M35" i="9"/>
  <c r="R15" i="8"/>
  <c r="Y15" i="8" s="1"/>
  <c r="M313" i="9"/>
  <c r="R344" i="8"/>
  <c r="Y344" i="8" s="1"/>
  <c r="M360" i="9"/>
  <c r="R168" i="8"/>
  <c r="Y168" i="8" s="1"/>
  <c r="M171" i="9"/>
  <c r="R135" i="8"/>
  <c r="Y135" i="8" s="1"/>
  <c r="M133" i="9"/>
  <c r="R166" i="8"/>
  <c r="Y166" i="8" s="1"/>
  <c r="M164" i="9"/>
  <c r="R366" i="8"/>
  <c r="Y366" i="8" s="1"/>
  <c r="M381" i="9"/>
  <c r="R350" i="8"/>
  <c r="Y350" i="8" s="1"/>
  <c r="M218" i="9"/>
  <c r="R334" i="8"/>
  <c r="AF334" i="8" s="1"/>
  <c r="M351" i="9"/>
  <c r="R318" i="8"/>
  <c r="Y318" i="8" s="1"/>
  <c r="M229" i="9"/>
  <c r="R302" i="8"/>
  <c r="AF302" i="8" s="1"/>
  <c r="M300" i="9"/>
  <c r="R286" i="8"/>
  <c r="Y286" i="8" s="1"/>
  <c r="M270" i="9"/>
  <c r="R270" i="8"/>
  <c r="AF270" i="8" s="1"/>
  <c r="M284" i="9"/>
  <c r="R254" i="8"/>
  <c r="Y254" i="8" s="1"/>
  <c r="M247" i="9"/>
  <c r="R238" i="8"/>
  <c r="AF238" i="8" s="1"/>
  <c r="M342" i="9"/>
  <c r="R222" i="8"/>
  <c r="AF222" i="8" s="1"/>
  <c r="M215" i="9"/>
  <c r="R206" i="8"/>
  <c r="Y206" i="8" s="1"/>
  <c r="M204" i="9"/>
  <c r="R190" i="8"/>
  <c r="Y190" i="8" s="1"/>
  <c r="M192" i="9"/>
  <c r="R174" i="8"/>
  <c r="Y174" i="8" s="1"/>
  <c r="M177" i="9"/>
  <c r="R158" i="8"/>
  <c r="AF158" i="8" s="1"/>
  <c r="M157" i="9"/>
  <c r="R142" i="8"/>
  <c r="AF142" i="8" s="1"/>
  <c r="M141" i="9"/>
  <c r="R126" i="8"/>
  <c r="Y126" i="8" s="1"/>
  <c r="M124" i="9"/>
  <c r="R110" i="8"/>
  <c r="Y110" i="8" s="1"/>
  <c r="M111" i="9"/>
  <c r="R94" i="8"/>
  <c r="Y94" i="8" s="1"/>
  <c r="M95" i="9"/>
  <c r="R78" i="8"/>
  <c r="AF78" i="8" s="1"/>
  <c r="M82" i="9"/>
  <c r="R62" i="8"/>
  <c r="Y62" i="8" s="1"/>
  <c r="M63" i="9"/>
  <c r="R46" i="8"/>
  <c r="Y46" i="8" s="1"/>
  <c r="M48" i="9"/>
  <c r="R30" i="8"/>
  <c r="Y30" i="8" s="1"/>
  <c r="M34" i="9"/>
  <c r="R14" i="8"/>
  <c r="AF14" i="8" s="1"/>
  <c r="M19" i="9"/>
  <c r="R54" i="8"/>
  <c r="Y54" i="8" s="1"/>
  <c r="M56" i="9"/>
  <c r="R3" i="8"/>
  <c r="AF3" i="8" s="1"/>
  <c r="M8" i="9"/>
  <c r="R365" i="8"/>
  <c r="AF365" i="8" s="1"/>
  <c r="M380" i="9"/>
  <c r="R349" i="8"/>
  <c r="AF349" i="8" s="1"/>
  <c r="M365" i="9"/>
  <c r="R333" i="8"/>
  <c r="AF333" i="8" s="1"/>
  <c r="M240" i="9"/>
  <c r="R317" i="8"/>
  <c r="Y317" i="8" s="1"/>
  <c r="M228" i="9"/>
  <c r="R301" i="8"/>
  <c r="Y301" i="8" s="1"/>
  <c r="M299" i="9"/>
  <c r="R285" i="8"/>
  <c r="Y285" i="8" s="1"/>
  <c r="M269" i="9"/>
  <c r="R269" i="8"/>
  <c r="Y269" i="8" s="1"/>
  <c r="M283" i="9"/>
  <c r="R253" i="8"/>
  <c r="Y253" i="8" s="1"/>
  <c r="M246" i="9"/>
  <c r="R237" i="8"/>
  <c r="Y237" i="8" s="1"/>
  <c r="M337" i="9"/>
  <c r="R221" i="8"/>
  <c r="Y221" i="8" s="1"/>
  <c r="M212" i="9"/>
  <c r="R205" i="8"/>
  <c r="Y205" i="8" s="1"/>
  <c r="M343" i="9"/>
  <c r="R189" i="8"/>
  <c r="Y189" i="8" s="1"/>
  <c r="M191" i="9"/>
  <c r="R173" i="8"/>
  <c r="Y173" i="8" s="1"/>
  <c r="M176" i="9"/>
  <c r="R157" i="8"/>
  <c r="AF157" i="8" s="1"/>
  <c r="M156" i="9"/>
  <c r="R141" i="8"/>
  <c r="Y141" i="8" s="1"/>
  <c r="M139" i="9"/>
  <c r="R125" i="8"/>
  <c r="Y125" i="8" s="1"/>
  <c r="M123" i="9"/>
  <c r="R109" i="8"/>
  <c r="AF109" i="8" s="1"/>
  <c r="M110" i="9"/>
  <c r="R93" i="8"/>
  <c r="AF93" i="8" s="1"/>
  <c r="M94" i="9"/>
  <c r="R77" i="8"/>
  <c r="AF77" i="8" s="1"/>
  <c r="M81" i="9"/>
  <c r="R61" i="8"/>
  <c r="Y61" i="8" s="1"/>
  <c r="M61" i="9"/>
  <c r="R45" i="8"/>
  <c r="AF45" i="8" s="1"/>
  <c r="M47" i="9"/>
  <c r="R29" i="8"/>
  <c r="Y29" i="8" s="1"/>
  <c r="M33" i="9"/>
  <c r="R13" i="8"/>
  <c r="Y13" i="8" s="1"/>
  <c r="M18" i="9"/>
  <c r="E269" i="5"/>
  <c r="F269" i="5" s="1"/>
  <c r="I43" i="5"/>
  <c r="J43" i="5" s="1"/>
  <c r="G225" i="5"/>
  <c r="H225" i="5" s="1"/>
  <c r="K350" i="5"/>
  <c r="L350" i="5" s="1"/>
  <c r="G370" i="5"/>
  <c r="H370" i="5" s="1"/>
  <c r="O223" i="5"/>
  <c r="P223" i="5" s="1"/>
  <c r="K219" i="5"/>
  <c r="L219" i="5" s="1"/>
  <c r="O332" i="5"/>
  <c r="P332" i="5" s="1"/>
  <c r="M151" i="5"/>
  <c r="N151" i="5" s="1"/>
  <c r="E203" i="5"/>
  <c r="F203" i="5" s="1"/>
  <c r="K280" i="5"/>
  <c r="L280" i="5" s="1"/>
  <c r="M261" i="5"/>
  <c r="N261" i="5" s="1"/>
  <c r="E266" i="5"/>
  <c r="F266" i="5" s="1"/>
  <c r="K31" i="5"/>
  <c r="L31" i="5" s="1"/>
  <c r="G239" i="5"/>
  <c r="H239" i="5" s="1"/>
  <c r="O300" i="5"/>
  <c r="P300" i="5" s="1"/>
  <c r="I174" i="5"/>
  <c r="J174" i="5" s="1"/>
  <c r="M368" i="5"/>
  <c r="N368" i="5" s="1"/>
  <c r="O348" i="5"/>
  <c r="P348" i="5" s="1"/>
  <c r="K216" i="5"/>
  <c r="L216" i="5" s="1"/>
  <c r="K297" i="5"/>
  <c r="L297" i="5" s="1"/>
  <c r="O265" i="5"/>
  <c r="P265" i="5" s="1"/>
  <c r="O206" i="5"/>
  <c r="P206" i="5" s="1"/>
  <c r="O172" i="5"/>
  <c r="P172" i="5" s="1"/>
  <c r="G368" i="5"/>
  <c r="H368" i="5" s="1"/>
  <c r="K348" i="5"/>
  <c r="L348" i="5" s="1"/>
  <c r="G297" i="5"/>
  <c r="H297" i="5" s="1"/>
  <c r="E242" i="5"/>
  <c r="F242" i="5" s="1"/>
  <c r="O171" i="5"/>
  <c r="P171" i="5" s="1"/>
  <c r="O106" i="5"/>
  <c r="P106" i="5" s="1"/>
  <c r="O364" i="5"/>
  <c r="P364" i="5" s="1"/>
  <c r="O345" i="5"/>
  <c r="P345" i="5" s="1"/>
  <c r="K223" i="5"/>
  <c r="L223" i="5" s="1"/>
  <c r="E253" i="5"/>
  <c r="F253" i="5" s="1"/>
  <c r="M239" i="5"/>
  <c r="N239" i="5" s="1"/>
  <c r="K202" i="5"/>
  <c r="L202" i="5" s="1"/>
  <c r="E166" i="5"/>
  <c r="F166" i="5" s="1"/>
  <c r="O23" i="5"/>
  <c r="P23" i="5" s="1"/>
  <c r="K364" i="5"/>
  <c r="L364" i="5" s="1"/>
  <c r="I345" i="5"/>
  <c r="J345" i="5" s="1"/>
  <c r="O363" i="5"/>
  <c r="P363" i="5" s="1"/>
  <c r="K344" i="5"/>
  <c r="L344" i="5" s="1"/>
  <c r="K218" i="5"/>
  <c r="L218" i="5" s="1"/>
  <c r="G261" i="5"/>
  <c r="H261" i="5" s="1"/>
  <c r="I234" i="5"/>
  <c r="J234" i="5" s="1"/>
  <c r="K198" i="5"/>
  <c r="L198" i="5" s="1"/>
  <c r="O142" i="5"/>
  <c r="P142" i="5" s="1"/>
  <c r="K363" i="5"/>
  <c r="L363" i="5" s="1"/>
  <c r="G344" i="5"/>
  <c r="H344" i="5" s="1"/>
  <c r="I218" i="5"/>
  <c r="J218" i="5" s="1"/>
  <c r="I257" i="5"/>
  <c r="J257" i="5" s="1"/>
  <c r="O232" i="5"/>
  <c r="P232" i="5" s="1"/>
  <c r="I198" i="5"/>
  <c r="J198" i="5" s="1"/>
  <c r="E129" i="5"/>
  <c r="F129" i="5" s="1"/>
  <c r="G351" i="5"/>
  <c r="H351" i="5" s="1"/>
  <c r="E161" i="5"/>
  <c r="F161" i="5" s="1"/>
  <c r="M341" i="5"/>
  <c r="N341" i="5" s="1"/>
  <c r="M212" i="5"/>
  <c r="N212" i="5" s="1"/>
  <c r="K251" i="5"/>
  <c r="L251" i="5" s="1"/>
  <c r="K232" i="5"/>
  <c r="L232" i="5" s="1"/>
  <c r="I195" i="5"/>
  <c r="J195" i="5" s="1"/>
  <c r="M120" i="5"/>
  <c r="N120" i="5" s="1"/>
  <c r="M379" i="5"/>
  <c r="N379" i="5" s="1"/>
  <c r="O359" i="5"/>
  <c r="P359" i="5" s="1"/>
  <c r="K341" i="5"/>
  <c r="L341" i="5" s="1"/>
  <c r="E296" i="5"/>
  <c r="F296" i="5" s="1"/>
  <c r="G251" i="5"/>
  <c r="H251" i="5" s="1"/>
  <c r="K333" i="5"/>
  <c r="L333" i="5" s="1"/>
  <c r="G193" i="5"/>
  <c r="H193" i="5" s="1"/>
  <c r="O319" i="5"/>
  <c r="P319" i="5" s="1"/>
  <c r="M378" i="5"/>
  <c r="N378" i="5" s="1"/>
  <c r="O358" i="5"/>
  <c r="P358" i="5" s="1"/>
  <c r="M340" i="5"/>
  <c r="N340" i="5" s="1"/>
  <c r="K295" i="5"/>
  <c r="L295" i="5" s="1"/>
  <c r="G247" i="5"/>
  <c r="H247" i="5" s="1"/>
  <c r="G313" i="5"/>
  <c r="H313" i="5" s="1"/>
  <c r="M192" i="5"/>
  <c r="N192" i="5" s="1"/>
  <c r="E99" i="5"/>
  <c r="F99" i="5" s="1"/>
  <c r="K378" i="5"/>
  <c r="L378" i="5" s="1"/>
  <c r="G358" i="5"/>
  <c r="H358" i="5" s="1"/>
  <c r="I340" i="5"/>
  <c r="J340" i="5" s="1"/>
  <c r="M291" i="5"/>
  <c r="N291" i="5" s="1"/>
  <c r="O263" i="5"/>
  <c r="P263" i="5" s="1"/>
  <c r="M304" i="5"/>
  <c r="N304" i="5" s="1"/>
  <c r="M326" i="5"/>
  <c r="N326" i="5" s="1"/>
  <c r="O88" i="5"/>
  <c r="P88" i="5" s="1"/>
  <c r="E375" i="5"/>
  <c r="F375" i="5" s="1"/>
  <c r="O354" i="5"/>
  <c r="P354" i="5" s="1"/>
  <c r="K336" i="5"/>
  <c r="L336" i="5" s="1"/>
  <c r="O290" i="5"/>
  <c r="P290" i="5" s="1"/>
  <c r="I263" i="5"/>
  <c r="J263" i="5" s="1"/>
  <c r="K322" i="5"/>
  <c r="L322" i="5" s="1"/>
  <c r="M188" i="5"/>
  <c r="N188" i="5" s="1"/>
  <c r="K74" i="5"/>
  <c r="L74" i="5" s="1"/>
  <c r="O374" i="5"/>
  <c r="P374" i="5" s="1"/>
  <c r="K354" i="5"/>
  <c r="L354" i="5" s="1"/>
  <c r="I230" i="5"/>
  <c r="J230" i="5" s="1"/>
  <c r="I290" i="5"/>
  <c r="J290" i="5" s="1"/>
  <c r="I274" i="5"/>
  <c r="J274" i="5" s="1"/>
  <c r="M317" i="5"/>
  <c r="N317" i="5" s="1"/>
  <c r="G188" i="5"/>
  <c r="H188" i="5" s="1"/>
  <c r="M56" i="5"/>
  <c r="N56" i="5" s="1"/>
  <c r="O373" i="5"/>
  <c r="P373" i="5" s="1"/>
  <c r="M353" i="5"/>
  <c r="N353" i="5" s="1"/>
  <c r="G230" i="5"/>
  <c r="H230" i="5" s="1"/>
  <c r="K286" i="5"/>
  <c r="L286" i="5" s="1"/>
  <c r="K272" i="5"/>
  <c r="L272" i="5" s="1"/>
  <c r="O316" i="5"/>
  <c r="P316" i="5" s="1"/>
  <c r="E183" i="5"/>
  <c r="F183" i="5" s="1"/>
  <c r="I44" i="5"/>
  <c r="J44" i="5" s="1"/>
  <c r="M373" i="5"/>
  <c r="N373" i="5" s="1"/>
  <c r="K353" i="5"/>
  <c r="L353" i="5" s="1"/>
  <c r="K226" i="5"/>
  <c r="L226" i="5" s="1"/>
  <c r="K285" i="5"/>
  <c r="L285" i="5" s="1"/>
  <c r="I272" i="5"/>
  <c r="J272" i="5" s="1"/>
  <c r="M301" i="5"/>
  <c r="N301" i="5" s="1"/>
  <c r="I324" i="5"/>
  <c r="J324" i="5" s="1"/>
  <c r="I370" i="5"/>
  <c r="J370" i="5" s="1"/>
  <c r="O350" i="5"/>
  <c r="P350" i="5" s="1"/>
  <c r="I225" i="5"/>
  <c r="J225" i="5" s="1"/>
  <c r="O284" i="5"/>
  <c r="P284" i="5" s="1"/>
  <c r="K267" i="5"/>
  <c r="L267" i="5" s="1"/>
  <c r="M307" i="5"/>
  <c r="N307" i="5" s="1"/>
  <c r="O323" i="5"/>
  <c r="P323" i="5" s="1"/>
  <c r="G226" i="5"/>
  <c r="H226" i="5" s="1"/>
  <c r="I219" i="5"/>
  <c r="J219" i="5" s="1"/>
  <c r="K291" i="5"/>
  <c r="L291" i="5" s="1"/>
  <c r="G280" i="5"/>
  <c r="H280" i="5" s="1"/>
  <c r="K252" i="5"/>
  <c r="L252" i="5" s="1"/>
  <c r="E274" i="5"/>
  <c r="F274" i="5" s="1"/>
  <c r="K241" i="5"/>
  <c r="L241" i="5" s="1"/>
  <c r="G333" i="5"/>
  <c r="H333" i="5" s="1"/>
  <c r="K301" i="5"/>
  <c r="L301" i="5" s="1"/>
  <c r="M203" i="5"/>
  <c r="N203" i="5" s="1"/>
  <c r="K328" i="5"/>
  <c r="L328" i="5" s="1"/>
  <c r="K326" i="5"/>
  <c r="L326" i="5" s="1"/>
  <c r="G174" i="5"/>
  <c r="H174" i="5" s="1"/>
  <c r="G164" i="5"/>
  <c r="H164" i="5" s="1"/>
  <c r="I151" i="5"/>
  <c r="J151" i="5" s="1"/>
  <c r="K142" i="5"/>
  <c r="L142" i="5" s="1"/>
  <c r="I120" i="5"/>
  <c r="J120" i="5" s="1"/>
  <c r="O108" i="5"/>
  <c r="P108" i="5" s="1"/>
  <c r="I98" i="5"/>
  <c r="J98" i="5" s="1"/>
  <c r="E87" i="5"/>
  <c r="F87" i="5" s="1"/>
  <c r="I75" i="5"/>
  <c r="J75" i="5" s="1"/>
  <c r="K56" i="5"/>
  <c r="L56" i="5" s="1"/>
  <c r="O28" i="5"/>
  <c r="P28" i="5" s="1"/>
  <c r="K379" i="5"/>
  <c r="L379" i="5" s="1"/>
  <c r="K374" i="5"/>
  <c r="L374" i="5" s="1"/>
  <c r="M369" i="5"/>
  <c r="N369" i="5" s="1"/>
  <c r="I364" i="5"/>
  <c r="J364" i="5" s="1"/>
  <c r="M359" i="5"/>
  <c r="N359" i="5" s="1"/>
  <c r="G354" i="5"/>
  <c r="H354" i="5" s="1"/>
  <c r="I350" i="5"/>
  <c r="J350" i="5" s="1"/>
  <c r="O344" i="5"/>
  <c r="P344" i="5" s="1"/>
  <c r="G341" i="5"/>
  <c r="H341" i="5" s="1"/>
  <c r="O230" i="5"/>
  <c r="P230" i="5" s="1"/>
  <c r="E226" i="5"/>
  <c r="F226" i="5" s="1"/>
  <c r="O213" i="5"/>
  <c r="P213" i="5" s="1"/>
  <c r="G219" i="5"/>
  <c r="H219" i="5" s="1"/>
  <c r="O296" i="5"/>
  <c r="P296" i="5" s="1"/>
  <c r="G291" i="5"/>
  <c r="H291" i="5" s="1"/>
  <c r="E286" i="5"/>
  <c r="F286" i="5" s="1"/>
  <c r="O297" i="5"/>
  <c r="P297" i="5" s="1"/>
  <c r="I262" i="5"/>
  <c r="J262" i="5" s="1"/>
  <c r="O251" i="5"/>
  <c r="P251" i="5" s="1"/>
  <c r="K246" i="5"/>
  <c r="L246" i="5" s="1"/>
  <c r="G273" i="5"/>
  <c r="H273" i="5" s="1"/>
  <c r="G267" i="5"/>
  <c r="H267" i="5" s="1"/>
  <c r="I241" i="5"/>
  <c r="J241" i="5" s="1"/>
  <c r="M233" i="5"/>
  <c r="N233" i="5" s="1"/>
  <c r="O321" i="5"/>
  <c r="P321" i="5" s="1"/>
  <c r="G322" i="5"/>
  <c r="H322" i="5" s="1"/>
  <c r="G301" i="5"/>
  <c r="H301" i="5" s="1"/>
  <c r="I203" i="5"/>
  <c r="J203" i="5" s="1"/>
  <c r="M331" i="5"/>
  <c r="N331" i="5" s="1"/>
  <c r="M193" i="5"/>
  <c r="N193" i="5" s="1"/>
  <c r="M325" i="5"/>
  <c r="N325" i="5" s="1"/>
  <c r="I182" i="5"/>
  <c r="J182" i="5" s="1"/>
  <c r="O173" i="5"/>
  <c r="P173" i="5" s="1"/>
  <c r="E164" i="5"/>
  <c r="F164" i="5" s="1"/>
  <c r="E151" i="5"/>
  <c r="F151" i="5" s="1"/>
  <c r="I141" i="5"/>
  <c r="J141" i="5" s="1"/>
  <c r="I130" i="5"/>
  <c r="J130" i="5" s="1"/>
  <c r="O119" i="5"/>
  <c r="P119" i="5" s="1"/>
  <c r="M108" i="5"/>
  <c r="N108" i="5" s="1"/>
  <c r="M97" i="5"/>
  <c r="N97" i="5" s="1"/>
  <c r="I86" i="5"/>
  <c r="J86" i="5" s="1"/>
  <c r="K72" i="5"/>
  <c r="L72" i="5" s="1"/>
  <c r="K54" i="5"/>
  <c r="L54" i="5" s="1"/>
  <c r="E43" i="5"/>
  <c r="F43" i="5" s="1"/>
  <c r="K27" i="5"/>
  <c r="L27" i="5" s="1"/>
  <c r="I336" i="5"/>
  <c r="J336" i="5" s="1"/>
  <c r="G216" i="5"/>
  <c r="H216" i="5" s="1"/>
  <c r="G212" i="5"/>
  <c r="H212" i="5" s="1"/>
  <c r="G286" i="5"/>
  <c r="H286" i="5" s="1"/>
  <c r="K262" i="5"/>
  <c r="L262" i="5" s="1"/>
  <c r="E247" i="5"/>
  <c r="F247" i="5" s="1"/>
  <c r="I267" i="5"/>
  <c r="J267" i="5" s="1"/>
  <c r="E234" i="5"/>
  <c r="F234" i="5" s="1"/>
  <c r="I322" i="5"/>
  <c r="J322" i="5" s="1"/>
  <c r="E332" i="5"/>
  <c r="F332" i="5" s="1"/>
  <c r="K159" i="5"/>
  <c r="L159" i="5" s="1"/>
  <c r="O130" i="5"/>
  <c r="P130" i="5" s="1"/>
  <c r="E379" i="5"/>
  <c r="F379" i="5" s="1"/>
  <c r="G374" i="5"/>
  <c r="H374" i="5" s="1"/>
  <c r="G369" i="5"/>
  <c r="H369" i="5" s="1"/>
  <c r="G364" i="5"/>
  <c r="H364" i="5" s="1"/>
  <c r="E359" i="5"/>
  <c r="F359" i="5" s="1"/>
  <c r="O353" i="5"/>
  <c r="P353" i="5" s="1"/>
  <c r="G350" i="5"/>
  <c r="H350" i="5" s="1"/>
  <c r="M344" i="5"/>
  <c r="N344" i="5" s="1"/>
  <c r="O340" i="5"/>
  <c r="P340" i="5" s="1"/>
  <c r="K230" i="5"/>
  <c r="L230" i="5" s="1"/>
  <c r="K225" i="5"/>
  <c r="L225" i="5" s="1"/>
  <c r="G213" i="5"/>
  <c r="H213" i="5" s="1"/>
  <c r="E219" i="5"/>
  <c r="F219" i="5" s="1"/>
  <c r="K296" i="5"/>
  <c r="L296" i="5" s="1"/>
  <c r="E291" i="5"/>
  <c r="F291" i="5" s="1"/>
  <c r="M285" i="5"/>
  <c r="N285" i="5" s="1"/>
  <c r="M297" i="5"/>
  <c r="N297" i="5" s="1"/>
  <c r="G262" i="5"/>
  <c r="H262" i="5" s="1"/>
  <c r="M251" i="5"/>
  <c r="N251" i="5" s="1"/>
  <c r="G246" i="5"/>
  <c r="H246" i="5" s="1"/>
  <c r="O272" i="5"/>
  <c r="P272" i="5" s="1"/>
  <c r="G266" i="5"/>
  <c r="H266" i="5" s="1"/>
  <c r="G240" i="5"/>
  <c r="H240" i="5" s="1"/>
  <c r="K233" i="5"/>
  <c r="L233" i="5" s="1"/>
  <c r="I321" i="5"/>
  <c r="J321" i="5" s="1"/>
  <c r="O317" i="5"/>
  <c r="P317" i="5" s="1"/>
  <c r="O307" i="5"/>
  <c r="P307" i="5" s="1"/>
  <c r="G203" i="5"/>
  <c r="H203" i="5" s="1"/>
  <c r="I331" i="5"/>
  <c r="J331" i="5" s="1"/>
  <c r="K193" i="5"/>
  <c r="L193" i="5" s="1"/>
  <c r="G325" i="5"/>
  <c r="H325" i="5" s="1"/>
  <c r="K324" i="5"/>
  <c r="L324" i="5" s="1"/>
  <c r="I173" i="5"/>
  <c r="J173" i="5" s="1"/>
  <c r="G163" i="5"/>
  <c r="H163" i="5" s="1"/>
  <c r="O150" i="5"/>
  <c r="P150" i="5" s="1"/>
  <c r="E141" i="5"/>
  <c r="F141" i="5" s="1"/>
  <c r="M131" i="5"/>
  <c r="N131" i="5" s="1"/>
  <c r="O118" i="5"/>
  <c r="P118" i="5" s="1"/>
  <c r="K108" i="5"/>
  <c r="L108" i="5" s="1"/>
  <c r="K97" i="5"/>
  <c r="L97" i="5" s="1"/>
  <c r="G85" i="5"/>
  <c r="H85" i="5" s="1"/>
  <c r="G72" i="5"/>
  <c r="H72" i="5" s="1"/>
  <c r="K61" i="5"/>
  <c r="L61" i="5" s="1"/>
  <c r="G42" i="5"/>
  <c r="H42" i="5" s="1"/>
  <c r="E162" i="5"/>
  <c r="F162" i="5" s="1"/>
  <c r="O149" i="5"/>
  <c r="P149" i="5" s="1"/>
  <c r="I139" i="5"/>
  <c r="J139" i="5" s="1"/>
  <c r="E131" i="5"/>
  <c r="F131" i="5" s="1"/>
  <c r="K118" i="5"/>
  <c r="L118" i="5" s="1"/>
  <c r="O107" i="5"/>
  <c r="P107" i="5" s="1"/>
  <c r="G96" i="5"/>
  <c r="H96" i="5" s="1"/>
  <c r="I84" i="5"/>
  <c r="J84" i="5" s="1"/>
  <c r="I71" i="5"/>
  <c r="J71" i="5" s="1"/>
  <c r="I61" i="5"/>
  <c r="J61" i="5" s="1"/>
  <c r="M40" i="5"/>
  <c r="N40" i="5" s="1"/>
  <c r="K23" i="5"/>
  <c r="L23" i="5" s="1"/>
  <c r="I157" i="5"/>
  <c r="J157" i="5" s="1"/>
  <c r="M149" i="5"/>
  <c r="N149" i="5" s="1"/>
  <c r="O138" i="5"/>
  <c r="P138" i="5" s="1"/>
  <c r="O116" i="5"/>
  <c r="P116" i="5" s="1"/>
  <c r="G107" i="5"/>
  <c r="H107" i="5" s="1"/>
  <c r="M95" i="5"/>
  <c r="N95" i="5" s="1"/>
  <c r="M83" i="5"/>
  <c r="N83" i="5" s="1"/>
  <c r="O70" i="5"/>
  <c r="P70" i="5" s="1"/>
  <c r="O57" i="5"/>
  <c r="P57" i="5" s="1"/>
  <c r="I39" i="5"/>
  <c r="J39" i="5" s="1"/>
  <c r="O22" i="5"/>
  <c r="P22" i="5" s="1"/>
  <c r="E368" i="5"/>
  <c r="F368" i="5" s="1"/>
  <c r="O271" i="5"/>
  <c r="P271" i="5" s="1"/>
  <c r="M361" i="5"/>
  <c r="N361" i="5" s="1"/>
  <c r="E21" i="5"/>
  <c r="F21" i="5" s="1"/>
  <c r="E4" i="5"/>
  <c r="F4" i="5" s="1"/>
  <c r="M6" i="5"/>
  <c r="N6" i="5" s="1"/>
  <c r="I9" i="5"/>
  <c r="J9" i="5" s="1"/>
  <c r="E12" i="5"/>
  <c r="F12" i="5" s="1"/>
  <c r="M14" i="5"/>
  <c r="N14" i="5" s="1"/>
  <c r="I16" i="5"/>
  <c r="J16" i="5" s="1"/>
  <c r="E19" i="5"/>
  <c r="F19" i="5" s="1"/>
  <c r="M21" i="5"/>
  <c r="N21" i="5" s="1"/>
  <c r="I24" i="5"/>
  <c r="J24" i="5" s="1"/>
  <c r="E27" i="5"/>
  <c r="F27" i="5" s="1"/>
  <c r="M29" i="5"/>
  <c r="N29" i="5" s="1"/>
  <c r="I59" i="5"/>
  <c r="J59" i="5" s="1"/>
  <c r="E33" i="5"/>
  <c r="F33" i="5" s="1"/>
  <c r="M34" i="5"/>
  <c r="N34" i="5" s="1"/>
  <c r="I38" i="5"/>
  <c r="J38" i="5" s="1"/>
  <c r="E41" i="5"/>
  <c r="F41" i="5" s="1"/>
  <c r="M43" i="5"/>
  <c r="N43" i="5" s="1"/>
  <c r="I46" i="5"/>
  <c r="J46" i="5" s="1"/>
  <c r="E49" i="5"/>
  <c r="F49" i="5" s="1"/>
  <c r="M51" i="5"/>
  <c r="N51" i="5" s="1"/>
  <c r="I57" i="5"/>
  <c r="J57" i="5" s="1"/>
  <c r="E55" i="5"/>
  <c r="F55" i="5" s="1"/>
  <c r="M58" i="5"/>
  <c r="N58" i="5" s="1"/>
  <c r="I64" i="5"/>
  <c r="J64" i="5" s="1"/>
  <c r="E67" i="5"/>
  <c r="F67" i="5" s="1"/>
  <c r="M69" i="5"/>
  <c r="N69" i="5" s="1"/>
  <c r="I72" i="5"/>
  <c r="J72" i="5" s="1"/>
  <c r="E74" i="5"/>
  <c r="F74" i="5" s="1"/>
  <c r="M77" i="5"/>
  <c r="N77" i="5" s="1"/>
  <c r="I80" i="5"/>
  <c r="J80" i="5" s="1"/>
  <c r="E83" i="5"/>
  <c r="F83" i="5" s="1"/>
  <c r="M85" i="5"/>
  <c r="N85" i="5" s="1"/>
  <c r="I88" i="5"/>
  <c r="J88" i="5" s="1"/>
  <c r="E312" i="5"/>
  <c r="F312" i="5" s="1"/>
  <c r="M90" i="5"/>
  <c r="N90" i="5" s="1"/>
  <c r="I93" i="5"/>
  <c r="J93" i="5" s="1"/>
  <c r="E96" i="5"/>
  <c r="F96" i="5" s="1"/>
  <c r="M98" i="5"/>
  <c r="N98" i="5" s="1"/>
  <c r="I101" i="5"/>
  <c r="J101" i="5" s="1"/>
  <c r="E104" i="5"/>
  <c r="F104" i="5" s="1"/>
  <c r="M106" i="5"/>
  <c r="N106" i="5" s="1"/>
  <c r="I108" i="5"/>
  <c r="J108" i="5" s="1"/>
  <c r="E109" i="5"/>
  <c r="F109" i="5" s="1"/>
  <c r="M111" i="5"/>
  <c r="N111" i="5" s="1"/>
  <c r="I114" i="5"/>
  <c r="J114" i="5" s="1"/>
  <c r="E117" i="5"/>
  <c r="F117" i="5" s="1"/>
  <c r="M119" i="5"/>
  <c r="N119" i="5" s="1"/>
  <c r="I122" i="5"/>
  <c r="J122" i="5" s="1"/>
  <c r="E125" i="5"/>
  <c r="F125" i="5" s="1"/>
  <c r="M127" i="5"/>
  <c r="N127" i="5" s="1"/>
  <c r="I131" i="5"/>
  <c r="J131" i="5" s="1"/>
  <c r="E132" i="5"/>
  <c r="F132" i="5" s="1"/>
  <c r="M134" i="5"/>
  <c r="N134" i="5" s="1"/>
  <c r="I137" i="5"/>
  <c r="J137" i="5" s="1"/>
  <c r="E140" i="5"/>
  <c r="F140" i="5" s="1"/>
  <c r="M142" i="5"/>
  <c r="N142" i="5" s="1"/>
  <c r="I145" i="5"/>
  <c r="J145" i="5" s="1"/>
  <c r="E148" i="5"/>
  <c r="F148" i="5" s="1"/>
  <c r="M150" i="5"/>
  <c r="N150" i="5" s="1"/>
  <c r="I158" i="5"/>
  <c r="J158" i="5" s="1"/>
  <c r="E155" i="5"/>
  <c r="F155" i="5" s="1"/>
  <c r="M157" i="5"/>
  <c r="N157" i="5" s="1"/>
  <c r="I164" i="5"/>
  <c r="J164" i="5" s="1"/>
  <c r="E167" i="5"/>
  <c r="F167" i="5" s="1"/>
  <c r="M169" i="5"/>
  <c r="N169" i="5" s="1"/>
  <c r="I172" i="5"/>
  <c r="J172" i="5" s="1"/>
  <c r="E175" i="5"/>
  <c r="F175" i="5" s="1"/>
  <c r="M177" i="5"/>
  <c r="N177" i="5" s="1"/>
  <c r="I323" i="5"/>
  <c r="J323" i="5" s="1"/>
  <c r="E159" i="5"/>
  <c r="F159" i="5" s="1"/>
  <c r="M184" i="5"/>
  <c r="N184" i="5" s="1"/>
  <c r="I160" i="5"/>
  <c r="J160" i="5" s="1"/>
  <c r="E325" i="5"/>
  <c r="F325" i="5" s="1"/>
  <c r="M181" i="5"/>
  <c r="N181" i="5" s="1"/>
  <c r="I190" i="5"/>
  <c r="J190" i="5" s="1"/>
  <c r="E193" i="5"/>
  <c r="F193" i="5" s="1"/>
  <c r="M195" i="5"/>
  <c r="N195" i="5" s="1"/>
  <c r="I329" i="5"/>
  <c r="J329" i="5" s="1"/>
  <c r="E198" i="5"/>
  <c r="F198" i="5" s="1"/>
  <c r="M332" i="5"/>
  <c r="N332" i="5" s="1"/>
  <c r="I201" i="5"/>
  <c r="J201" i="5" s="1"/>
  <c r="E202" i="5"/>
  <c r="F202" i="5" s="1"/>
  <c r="M206" i="5"/>
  <c r="N206" i="5" s="1"/>
  <c r="I334" i="5"/>
  <c r="J334" i="5" s="1"/>
  <c r="E306" i="5"/>
  <c r="F306" i="5" s="1"/>
  <c r="O4" i="5"/>
  <c r="P4" i="5" s="1"/>
  <c r="K7" i="5"/>
  <c r="L7" i="5" s="1"/>
  <c r="G10" i="5"/>
  <c r="H10" i="5" s="1"/>
  <c r="O12" i="5"/>
  <c r="P12" i="5" s="1"/>
  <c r="K298" i="5"/>
  <c r="L298" i="5" s="1"/>
  <c r="G17" i="5"/>
  <c r="H17" i="5" s="1"/>
  <c r="O19" i="5"/>
  <c r="P19" i="5" s="1"/>
  <c r="K22" i="5"/>
  <c r="L22" i="5" s="1"/>
  <c r="G25" i="5"/>
  <c r="H25" i="5" s="1"/>
  <c r="O27" i="5"/>
  <c r="P27" i="5" s="1"/>
  <c r="K30" i="5"/>
  <c r="L30" i="5" s="1"/>
  <c r="O33" i="5"/>
  <c r="P33" i="5" s="1"/>
  <c r="K35" i="5"/>
  <c r="L35" i="5" s="1"/>
  <c r="G39" i="5"/>
  <c r="H39" i="5" s="1"/>
  <c r="O41" i="5"/>
  <c r="P41" i="5" s="1"/>
  <c r="K44" i="5"/>
  <c r="L44" i="5" s="1"/>
  <c r="G47" i="5"/>
  <c r="H47" i="5" s="1"/>
  <c r="O49" i="5"/>
  <c r="P49" i="5" s="1"/>
  <c r="K52" i="5"/>
  <c r="L52" i="5" s="1"/>
  <c r="G61" i="5"/>
  <c r="H61" i="5" s="1"/>
  <c r="O55" i="5"/>
  <c r="P55" i="5" s="1"/>
  <c r="K60" i="5"/>
  <c r="L60" i="5" s="1"/>
  <c r="G65" i="5"/>
  <c r="H65" i="5" s="1"/>
  <c r="O67" i="5"/>
  <c r="P67" i="5" s="1"/>
  <c r="K70" i="5"/>
  <c r="L70" i="5" s="1"/>
  <c r="G73" i="5"/>
  <c r="H73" i="5" s="1"/>
  <c r="O74" i="5"/>
  <c r="P74" i="5" s="1"/>
  <c r="K78" i="5"/>
  <c r="L78" i="5" s="1"/>
  <c r="G81" i="5"/>
  <c r="H81" i="5" s="1"/>
  <c r="O83" i="5"/>
  <c r="P83" i="5" s="1"/>
  <c r="K86" i="5"/>
  <c r="L86" i="5" s="1"/>
  <c r="G310" i="5"/>
  <c r="H310" i="5" s="1"/>
  <c r="O312" i="5"/>
  <c r="P312" i="5" s="1"/>
  <c r="K91" i="5"/>
  <c r="L91" i="5" s="1"/>
  <c r="G94" i="5"/>
  <c r="H94" i="5" s="1"/>
  <c r="O96" i="5"/>
  <c r="P96" i="5" s="1"/>
  <c r="K99" i="5"/>
  <c r="L99" i="5" s="1"/>
  <c r="G102" i="5"/>
  <c r="H102" i="5" s="1"/>
  <c r="O104" i="5"/>
  <c r="P104" i="5" s="1"/>
  <c r="K318" i="5"/>
  <c r="L318" i="5" s="1"/>
  <c r="G319" i="5"/>
  <c r="H319" i="5" s="1"/>
  <c r="O109" i="5"/>
  <c r="P109" i="5" s="1"/>
  <c r="K112" i="5"/>
  <c r="L112" i="5" s="1"/>
  <c r="G115" i="5"/>
  <c r="H115" i="5" s="1"/>
  <c r="O117" i="5"/>
  <c r="P117" i="5" s="1"/>
  <c r="K120" i="5"/>
  <c r="L120" i="5" s="1"/>
  <c r="G123" i="5"/>
  <c r="H123" i="5" s="1"/>
  <c r="O125" i="5"/>
  <c r="P125" i="5" s="1"/>
  <c r="K128" i="5"/>
  <c r="L128" i="5" s="1"/>
  <c r="G130" i="5"/>
  <c r="H130" i="5" s="1"/>
  <c r="O132" i="5"/>
  <c r="P132" i="5" s="1"/>
  <c r="K135" i="5"/>
  <c r="L135" i="5" s="1"/>
  <c r="G138" i="5"/>
  <c r="H138" i="5" s="1"/>
  <c r="O140" i="5"/>
  <c r="P140" i="5" s="1"/>
  <c r="K143" i="5"/>
  <c r="L143" i="5" s="1"/>
  <c r="G146" i="5"/>
  <c r="H146" i="5" s="1"/>
  <c r="O148" i="5"/>
  <c r="P148" i="5" s="1"/>
  <c r="K151" i="5"/>
  <c r="L151" i="5" s="1"/>
  <c r="G153" i="5"/>
  <c r="H153" i="5" s="1"/>
  <c r="O155" i="5"/>
  <c r="P155" i="5" s="1"/>
  <c r="K162" i="5"/>
  <c r="L162" i="5" s="1"/>
  <c r="G165" i="5"/>
  <c r="H165" i="5" s="1"/>
  <c r="O167" i="5"/>
  <c r="P167" i="5" s="1"/>
  <c r="K170" i="5"/>
  <c r="L170" i="5" s="1"/>
  <c r="G173" i="5"/>
  <c r="H173" i="5" s="1"/>
  <c r="O175" i="5"/>
  <c r="P175" i="5" s="1"/>
  <c r="K178" i="5"/>
  <c r="L178" i="5" s="1"/>
  <c r="G324" i="5"/>
  <c r="H324" i="5" s="1"/>
  <c r="O159" i="5"/>
  <c r="P159" i="5" s="1"/>
  <c r="K185" i="5"/>
  <c r="L185" i="5" s="1"/>
  <c r="G187" i="5"/>
  <c r="H187" i="5" s="1"/>
  <c r="O325" i="5"/>
  <c r="P325" i="5" s="1"/>
  <c r="K180" i="5"/>
  <c r="L180" i="5" s="1"/>
  <c r="G191" i="5"/>
  <c r="H191" i="5" s="1"/>
  <c r="O193" i="5"/>
  <c r="P193" i="5" s="1"/>
  <c r="K194" i="5"/>
  <c r="L194" i="5" s="1"/>
  <c r="G330" i="5"/>
  <c r="H330" i="5" s="1"/>
  <c r="O198" i="5"/>
  <c r="P198" i="5" s="1"/>
  <c r="K199" i="5"/>
  <c r="L199" i="5" s="1"/>
  <c r="G204" i="5"/>
  <c r="H204" i="5" s="1"/>
  <c r="O202" i="5"/>
  <c r="P202" i="5" s="1"/>
  <c r="K207" i="5"/>
  <c r="L207" i="5" s="1"/>
  <c r="G299" i="5"/>
  <c r="H299" i="5" s="1"/>
  <c r="O306" i="5"/>
  <c r="P306" i="5" s="1"/>
  <c r="E6" i="5"/>
  <c r="F6" i="5" s="1"/>
  <c r="M8" i="5"/>
  <c r="N8" i="5" s="1"/>
  <c r="I11" i="5"/>
  <c r="J11" i="5" s="1"/>
  <c r="E14" i="5"/>
  <c r="F14" i="5" s="1"/>
  <c r="M15" i="5"/>
  <c r="N15" i="5" s="1"/>
  <c r="E5" i="5"/>
  <c r="F5" i="5" s="1"/>
  <c r="G8" i="5"/>
  <c r="H8" i="5" s="1"/>
  <c r="K11" i="5"/>
  <c r="L11" i="5" s="1"/>
  <c r="O14" i="5"/>
  <c r="P14" i="5" s="1"/>
  <c r="E17" i="5"/>
  <c r="F17" i="5" s="1"/>
  <c r="G20" i="5"/>
  <c r="H20" i="5" s="1"/>
  <c r="G23" i="5"/>
  <c r="H23" i="5" s="1"/>
  <c r="G26" i="5"/>
  <c r="H26" i="5" s="1"/>
  <c r="G29" i="5"/>
  <c r="H29" i="5" s="1"/>
  <c r="G59" i="5"/>
  <c r="H59" i="5" s="1"/>
  <c r="I33" i="5"/>
  <c r="J33" i="5" s="1"/>
  <c r="I35" i="5"/>
  <c r="J35" i="5" s="1"/>
  <c r="K39" i="5"/>
  <c r="L39" i="5" s="1"/>
  <c r="K42" i="5"/>
  <c r="L42" i="5" s="1"/>
  <c r="K45" i="5"/>
  <c r="L45" i="5" s="1"/>
  <c r="K48" i="5"/>
  <c r="L48" i="5" s="1"/>
  <c r="K51" i="5"/>
  <c r="L51" i="5" s="1"/>
  <c r="M57" i="5"/>
  <c r="N57" i="5" s="1"/>
  <c r="M55" i="5"/>
  <c r="N55" i="5" s="1"/>
  <c r="O60" i="5"/>
  <c r="P60" i="5" s="1"/>
  <c r="O65" i="5"/>
  <c r="P65" i="5" s="1"/>
  <c r="O68" i="5"/>
  <c r="P68" i="5" s="1"/>
  <c r="O71" i="5"/>
  <c r="P71" i="5" s="1"/>
  <c r="O75" i="5"/>
  <c r="P75" i="5" s="1"/>
  <c r="E78" i="5"/>
  <c r="F78" i="5" s="1"/>
  <c r="E81" i="5"/>
  <c r="F81" i="5" s="1"/>
  <c r="G84" i="5"/>
  <c r="H84" i="5" s="1"/>
  <c r="G87" i="5"/>
  <c r="H87" i="5" s="1"/>
  <c r="G311" i="5"/>
  <c r="H311" i="5" s="1"/>
  <c r="G90" i="5"/>
  <c r="H90" i="5" s="1"/>
  <c r="G93" i="5"/>
  <c r="H93" i="5" s="1"/>
  <c r="I96" i="5"/>
  <c r="J96" i="5" s="1"/>
  <c r="I99" i="5"/>
  <c r="J99" i="5" s="1"/>
  <c r="K102" i="5"/>
  <c r="L102" i="5" s="1"/>
  <c r="K105" i="5"/>
  <c r="L105" i="5" s="1"/>
  <c r="K107" i="5"/>
  <c r="L107" i="5" s="1"/>
  <c r="K320" i="5"/>
  <c r="L320" i="5" s="1"/>
  <c r="K111" i="5"/>
  <c r="L111" i="5" s="1"/>
  <c r="M114" i="5"/>
  <c r="N114" i="5" s="1"/>
  <c r="M117" i="5"/>
  <c r="N117" i="5" s="1"/>
  <c r="O120" i="5"/>
  <c r="P120" i="5" s="1"/>
  <c r="O123" i="5"/>
  <c r="P123" i="5" s="1"/>
  <c r="O126" i="5"/>
  <c r="P126" i="5" s="1"/>
  <c r="O129" i="5"/>
  <c r="P129" i="5" s="1"/>
  <c r="E135" i="5"/>
  <c r="F135" i="5" s="1"/>
  <c r="E138" i="5"/>
  <c r="F138" i="5" s="1"/>
  <c r="G141" i="5"/>
  <c r="H141" i="5" s="1"/>
  <c r="G144" i="5"/>
  <c r="H144" i="5" s="1"/>
  <c r="G147" i="5"/>
  <c r="H147" i="5" s="1"/>
  <c r="G150" i="5"/>
  <c r="H150" i="5" s="1"/>
  <c r="G158" i="5"/>
  <c r="H158" i="5" s="1"/>
  <c r="I155" i="5"/>
  <c r="J155" i="5" s="1"/>
  <c r="I162" i="5"/>
  <c r="J162" i="5" s="1"/>
  <c r="K165" i="5"/>
  <c r="L165" i="5" s="1"/>
  <c r="K168" i="5"/>
  <c r="L168" i="5" s="1"/>
  <c r="K171" i="5"/>
  <c r="L171" i="5" s="1"/>
  <c r="K174" i="5"/>
  <c r="L174" i="5" s="1"/>
  <c r="K177" i="5"/>
  <c r="L177" i="5" s="1"/>
  <c r="M323" i="5"/>
  <c r="N323" i="5" s="1"/>
  <c r="M159" i="5"/>
  <c r="N159" i="5" s="1"/>
  <c r="O185" i="5"/>
  <c r="P185" i="5" s="1"/>
  <c r="O187" i="5"/>
  <c r="P187" i="5" s="1"/>
  <c r="O326" i="5"/>
  <c r="P326" i="5" s="1"/>
  <c r="O189" i="5"/>
  <c r="P189" i="5" s="1"/>
  <c r="O192" i="5"/>
  <c r="P192" i="5" s="1"/>
  <c r="E194" i="5"/>
  <c r="F194" i="5" s="1"/>
  <c r="E330" i="5"/>
  <c r="F330" i="5" s="1"/>
  <c r="G331" i="5"/>
  <c r="H331" i="5" s="1"/>
  <c r="G200" i="5"/>
  <c r="H200" i="5" s="1"/>
  <c r="G205" i="5"/>
  <c r="H205" i="5" s="1"/>
  <c r="G206" i="5"/>
  <c r="H206" i="5" s="1"/>
  <c r="G334" i="5"/>
  <c r="H334" i="5" s="1"/>
  <c r="I306" i="5"/>
  <c r="J306" i="5" s="1"/>
  <c r="G308" i="5"/>
  <c r="H308" i="5" s="1"/>
  <c r="O314" i="5"/>
  <c r="P314" i="5" s="1"/>
  <c r="K317" i="5"/>
  <c r="L317" i="5" s="1"/>
  <c r="G302" i="5"/>
  <c r="H302" i="5" s="1"/>
  <c r="O305" i="5"/>
  <c r="P305" i="5" s="1"/>
  <c r="K321" i="5"/>
  <c r="L321" i="5" s="1"/>
  <c r="G243" i="5"/>
  <c r="H243" i="5" s="1"/>
  <c r="O231" i="5"/>
  <c r="P231" i="5" s="1"/>
  <c r="K234" i="5"/>
  <c r="L234" i="5" s="1"/>
  <c r="G237" i="5"/>
  <c r="H237" i="5" s="1"/>
  <c r="O239" i="5"/>
  <c r="P239" i="5" s="1"/>
  <c r="K6" i="5"/>
  <c r="L6" i="5" s="1"/>
  <c r="O9" i="5"/>
  <c r="P9" i="5" s="1"/>
  <c r="G13" i="5"/>
  <c r="H13" i="5" s="1"/>
  <c r="I15" i="5"/>
  <c r="J15" i="5" s="1"/>
  <c r="K18" i="5"/>
  <c r="L18" i="5" s="1"/>
  <c r="K21" i="5"/>
  <c r="L21" i="5" s="1"/>
  <c r="M24" i="5"/>
  <c r="N24" i="5" s="1"/>
  <c r="M27" i="5"/>
  <c r="N27" i="5" s="1"/>
  <c r="O30" i="5"/>
  <c r="P30" i="5" s="1"/>
  <c r="O62" i="5"/>
  <c r="P62" i="5" s="1"/>
  <c r="O36" i="5"/>
  <c r="P36" i="5" s="1"/>
  <c r="O37" i="5"/>
  <c r="P37" i="5" s="1"/>
  <c r="O40" i="5"/>
  <c r="P40" i="5" s="1"/>
  <c r="G4" i="5"/>
  <c r="H4" i="5" s="1"/>
  <c r="O7" i="5"/>
  <c r="P7" i="5" s="1"/>
  <c r="M11" i="5"/>
  <c r="N11" i="5" s="1"/>
  <c r="I298" i="5"/>
  <c r="J298" i="5" s="1"/>
  <c r="E18" i="5"/>
  <c r="F18" i="5" s="1"/>
  <c r="I21" i="5"/>
  <c r="J21" i="5" s="1"/>
  <c r="E25" i="5"/>
  <c r="F25" i="5" s="1"/>
  <c r="K28" i="5"/>
  <c r="L28" i="5" s="1"/>
  <c r="O31" i="5"/>
  <c r="P31" i="5" s="1"/>
  <c r="K33" i="5"/>
  <c r="L33" i="5" s="1"/>
  <c r="E37" i="5"/>
  <c r="F37" i="5" s="1"/>
  <c r="I40" i="5"/>
  <c r="J40" i="5" s="1"/>
  <c r="O43" i="5"/>
  <c r="P43" i="5" s="1"/>
  <c r="E47" i="5"/>
  <c r="F47" i="5" s="1"/>
  <c r="I50" i="5"/>
  <c r="J50" i="5" s="1"/>
  <c r="K53" i="5"/>
  <c r="L53" i="5" s="1"/>
  <c r="M54" i="5"/>
  <c r="N54" i="5" s="1"/>
  <c r="E60" i="5"/>
  <c r="F60" i="5" s="1"/>
  <c r="I65" i="5"/>
  <c r="J65" i="5" s="1"/>
  <c r="K68" i="5"/>
  <c r="L68" i="5" s="1"/>
  <c r="M71" i="5"/>
  <c r="N71" i="5" s="1"/>
  <c r="G74" i="5"/>
  <c r="H74" i="5" s="1"/>
  <c r="I78" i="5"/>
  <c r="J78" i="5" s="1"/>
  <c r="M81" i="5"/>
  <c r="N81" i="5" s="1"/>
  <c r="O84" i="5"/>
  <c r="P84" i="5" s="1"/>
  <c r="E88" i="5"/>
  <c r="F88" i="5" s="1"/>
  <c r="I312" i="5"/>
  <c r="J312" i="5" s="1"/>
  <c r="M91" i="5"/>
  <c r="N91" i="5" s="1"/>
  <c r="O94" i="5"/>
  <c r="P94" i="5" s="1"/>
  <c r="E98" i="5"/>
  <c r="F98" i="5" s="1"/>
  <c r="G101" i="5"/>
  <c r="H101" i="5" s="1"/>
  <c r="K104" i="5"/>
  <c r="L104" i="5" s="1"/>
  <c r="O318" i="5"/>
  <c r="P318" i="5" s="1"/>
  <c r="E320" i="5"/>
  <c r="F320" i="5" s="1"/>
  <c r="G111" i="5"/>
  <c r="H111" i="5" s="1"/>
  <c r="K114" i="5"/>
  <c r="L114" i="5" s="1"/>
  <c r="E118" i="5"/>
  <c r="F118" i="5" s="1"/>
  <c r="G121" i="5"/>
  <c r="H121" i="5" s="1"/>
  <c r="I124" i="5"/>
  <c r="J124" i="5" s="1"/>
  <c r="K127" i="5"/>
  <c r="L127" i="5" s="1"/>
  <c r="O131" i="5"/>
  <c r="P131" i="5" s="1"/>
  <c r="G133" i="5"/>
  <c r="H133" i="5" s="1"/>
  <c r="I136" i="5"/>
  <c r="J136" i="5" s="1"/>
  <c r="K139" i="5"/>
  <c r="L139" i="5" s="1"/>
  <c r="I4" i="5"/>
  <c r="J4" i="5" s="1"/>
  <c r="E8" i="5"/>
  <c r="F8" i="5" s="1"/>
  <c r="O11" i="5"/>
  <c r="P11" i="5" s="1"/>
  <c r="M298" i="5"/>
  <c r="N298" i="5" s="1"/>
  <c r="G18" i="5"/>
  <c r="H18" i="5" s="1"/>
  <c r="O21" i="5"/>
  <c r="P21" i="5" s="1"/>
  <c r="I25" i="5"/>
  <c r="J25" i="5" s="1"/>
  <c r="M28" i="5"/>
  <c r="N28" i="5" s="1"/>
  <c r="E59" i="5"/>
  <c r="F59" i="5" s="1"/>
  <c r="M33" i="5"/>
  <c r="N33" i="5" s="1"/>
  <c r="G37" i="5"/>
  <c r="H37" i="5" s="1"/>
  <c r="K40" i="5"/>
  <c r="L40" i="5" s="1"/>
  <c r="E44" i="5"/>
  <c r="F44" i="5" s="1"/>
  <c r="I47" i="5"/>
  <c r="J47" i="5" s="1"/>
  <c r="K50" i="5"/>
  <c r="L50" i="5" s="1"/>
  <c r="M53" i="5"/>
  <c r="N53" i="5" s="1"/>
  <c r="O54" i="5"/>
  <c r="P54" i="5" s="1"/>
  <c r="G60" i="5"/>
  <c r="H60" i="5" s="1"/>
  <c r="K65" i="5"/>
  <c r="L65" i="5" s="1"/>
  <c r="M68" i="5"/>
  <c r="N68" i="5" s="1"/>
  <c r="E72" i="5"/>
  <c r="F72" i="5" s="1"/>
  <c r="I74" i="5"/>
  <c r="J74" i="5" s="1"/>
  <c r="M78" i="5"/>
  <c r="N78" i="5" s="1"/>
  <c r="O81" i="5"/>
  <c r="P81" i="5" s="1"/>
  <c r="E85" i="5"/>
  <c r="F85" i="5" s="1"/>
  <c r="G88" i="5"/>
  <c r="H88" i="5" s="1"/>
  <c r="K312" i="5"/>
  <c r="L312" i="5" s="1"/>
  <c r="O91" i="5"/>
  <c r="P91" i="5" s="1"/>
  <c r="E95" i="5"/>
  <c r="F95" i="5" s="1"/>
  <c r="G98" i="5"/>
  <c r="H98" i="5" s="1"/>
  <c r="K101" i="5"/>
  <c r="L101" i="5" s="1"/>
  <c r="M104" i="5"/>
  <c r="N104" i="5" s="1"/>
  <c r="E107" i="5"/>
  <c r="F107" i="5" s="1"/>
  <c r="G320" i="5"/>
  <c r="H320" i="5" s="1"/>
  <c r="I111" i="5"/>
  <c r="J111" i="5" s="1"/>
  <c r="O114" i="5"/>
  <c r="P114" i="5" s="1"/>
  <c r="G118" i="5"/>
  <c r="H118" i="5" s="1"/>
  <c r="I121" i="5"/>
  <c r="J121" i="5" s="1"/>
  <c r="K124" i="5"/>
  <c r="L124" i="5" s="1"/>
  <c r="O127" i="5"/>
  <c r="P127" i="5" s="1"/>
  <c r="E130" i="5"/>
  <c r="F130" i="5" s="1"/>
  <c r="I133" i="5"/>
  <c r="J133" i="5" s="1"/>
  <c r="K136" i="5"/>
  <c r="L136" i="5" s="1"/>
  <c r="M139" i="5"/>
  <c r="N139" i="5" s="1"/>
  <c r="E143" i="5"/>
  <c r="F143" i="5" s="1"/>
  <c r="I146" i="5"/>
  <c r="J146" i="5" s="1"/>
  <c r="K149" i="5"/>
  <c r="L149" i="5" s="1"/>
  <c r="M152" i="5"/>
  <c r="N152" i="5" s="1"/>
  <c r="O154" i="5"/>
  <c r="P154" i="5" s="1"/>
  <c r="G162" i="5"/>
  <c r="H162" i="5" s="1"/>
  <c r="M165" i="5"/>
  <c r="N165" i="5" s="1"/>
  <c r="O168" i="5"/>
  <c r="P168" i="5" s="1"/>
  <c r="E172" i="5"/>
  <c r="F172" i="5" s="1"/>
  <c r="I175" i="5"/>
  <c r="J175" i="5" s="1"/>
  <c r="M178" i="5"/>
  <c r="N178" i="5" s="1"/>
  <c r="O324" i="5"/>
  <c r="P324" i="5" s="1"/>
  <c r="E184" i="5"/>
  <c r="F184" i="5" s="1"/>
  <c r="G160" i="5"/>
  <c r="H160" i="5" s="1"/>
  <c r="K325" i="5"/>
  <c r="L325" i="5" s="1"/>
  <c r="O180" i="5"/>
  <c r="P180" i="5" s="1"/>
  <c r="E192" i="5"/>
  <c r="F192" i="5" s="1"/>
  <c r="G195" i="5"/>
  <c r="H195" i="5" s="1"/>
  <c r="K329" i="5"/>
  <c r="L329" i="5" s="1"/>
  <c r="M198" i="5"/>
  <c r="N198" i="5" s="1"/>
  <c r="E200" i="5"/>
  <c r="F200" i="5" s="1"/>
  <c r="I205" i="5"/>
  <c r="J205" i="5" s="1"/>
  <c r="K206" i="5"/>
  <c r="L206" i="5" s="1"/>
  <c r="O334" i="5"/>
  <c r="P334" i="5" s="1"/>
  <c r="G307" i="5"/>
  <c r="H307" i="5" s="1"/>
  <c r="E309" i="5"/>
  <c r="F309" i="5" s="1"/>
  <c r="O315" i="5"/>
  <c r="P315" i="5" s="1"/>
  <c r="M322" i="5"/>
  <c r="N322" i="5" s="1"/>
  <c r="K303" i="5"/>
  <c r="L303" i="5" s="1"/>
  <c r="I313" i="5"/>
  <c r="J313" i="5" s="1"/>
  <c r="G264" i="5"/>
  <c r="H264" i="5" s="1"/>
  <c r="E231" i="5"/>
  <c r="F231" i="5" s="1"/>
  <c r="O233" i="5"/>
  <c r="P233" i="5" s="1"/>
  <c r="M236" i="5"/>
  <c r="N236" i="5" s="1"/>
  <c r="K239" i="5"/>
  <c r="L239" i="5" s="1"/>
  <c r="I242" i="5"/>
  <c r="J242" i="5" s="1"/>
  <c r="E278" i="5"/>
  <c r="F278" i="5" s="1"/>
  <c r="M266" i="5"/>
  <c r="N266" i="5" s="1"/>
  <c r="I269" i="5"/>
  <c r="J269" i="5" s="1"/>
  <c r="E272" i="5"/>
  <c r="F272" i="5" s="1"/>
  <c r="M274" i="5"/>
  <c r="N274" i="5" s="1"/>
  <c r="G7" i="5"/>
  <c r="H7" i="5" s="1"/>
  <c r="O10" i="5"/>
  <c r="P10" i="5" s="1"/>
  <c r="K14" i="5"/>
  <c r="L14" i="5" s="1"/>
  <c r="K17" i="5"/>
  <c r="L17" i="5" s="1"/>
  <c r="O20" i="5"/>
  <c r="P20" i="5" s="1"/>
  <c r="G24" i="5"/>
  <c r="H24" i="5" s="1"/>
  <c r="E28" i="5"/>
  <c r="F28" i="5" s="1"/>
  <c r="I31" i="5"/>
  <c r="J31" i="5" s="1"/>
  <c r="M32" i="5"/>
  <c r="N32" i="5" s="1"/>
  <c r="G35" i="5"/>
  <c r="H35" i="5" s="1"/>
  <c r="O39" i="5"/>
  <c r="P39" i="5" s="1"/>
  <c r="G43" i="5"/>
  <c r="H43" i="5" s="1"/>
  <c r="K46" i="5"/>
  <c r="L46" i="5" s="1"/>
  <c r="M49" i="5"/>
  <c r="N49" i="5" s="1"/>
  <c r="K4" i="5"/>
  <c r="L4" i="5" s="1"/>
  <c r="E9" i="5"/>
  <c r="F9" i="5" s="1"/>
  <c r="K13" i="5"/>
  <c r="L13" i="5" s="1"/>
  <c r="O16" i="5"/>
  <c r="P16" i="5" s="1"/>
  <c r="G21" i="5"/>
  <c r="H21" i="5" s="1"/>
  <c r="O25" i="5"/>
  <c r="P25" i="5" s="1"/>
  <c r="E30" i="5"/>
  <c r="F30" i="5" s="1"/>
  <c r="G32" i="5"/>
  <c r="H32" i="5" s="1"/>
  <c r="M35" i="5"/>
  <c r="N35" i="5" s="1"/>
  <c r="G41" i="5"/>
  <c r="H41" i="5" s="1"/>
  <c r="E45" i="5"/>
  <c r="F45" i="5" s="1"/>
  <c r="O48" i="5"/>
  <c r="P48" i="5" s="1"/>
  <c r="O52" i="5"/>
  <c r="P52" i="5" s="1"/>
  <c r="I54" i="5"/>
  <c r="J54" i="5" s="1"/>
  <c r="I60" i="5"/>
  <c r="J60" i="5" s="1"/>
  <c r="G66" i="5"/>
  <c r="H66" i="5" s="1"/>
  <c r="O69" i="5"/>
  <c r="P69" i="5" s="1"/>
  <c r="K73" i="5"/>
  <c r="L73" i="5" s="1"/>
  <c r="E77" i="5"/>
  <c r="F77" i="5" s="1"/>
  <c r="M80" i="5"/>
  <c r="N80" i="5" s="1"/>
  <c r="K84" i="5"/>
  <c r="L84" i="5" s="1"/>
  <c r="K88" i="5"/>
  <c r="L88" i="5" s="1"/>
  <c r="G89" i="5"/>
  <c r="H89" i="5" s="1"/>
  <c r="M92" i="5"/>
  <c r="N92" i="5" s="1"/>
  <c r="K96" i="5"/>
  <c r="L96" i="5" s="1"/>
  <c r="G100" i="5"/>
  <c r="H100" i="5" s="1"/>
  <c r="M103" i="5"/>
  <c r="N103" i="5" s="1"/>
  <c r="I318" i="5"/>
  <c r="J318" i="5" s="1"/>
  <c r="I320" i="5"/>
  <c r="J320" i="5" s="1"/>
  <c r="G112" i="5"/>
  <c r="H112" i="5" s="1"/>
  <c r="O115" i="5"/>
  <c r="P115" i="5" s="1"/>
  <c r="I119" i="5"/>
  <c r="J119" i="5" s="1"/>
  <c r="E123" i="5"/>
  <c r="F123" i="5" s="1"/>
  <c r="M126" i="5"/>
  <c r="N126" i="5" s="1"/>
  <c r="K131" i="5"/>
  <c r="L131" i="5" s="1"/>
  <c r="K133" i="5"/>
  <c r="L133" i="5" s="1"/>
  <c r="E137" i="5"/>
  <c r="F137" i="5" s="1"/>
  <c r="M140" i="5"/>
  <c r="N140" i="5" s="1"/>
  <c r="I144" i="5"/>
  <c r="J144" i="5" s="1"/>
  <c r="M147" i="5"/>
  <c r="N147" i="5" s="1"/>
  <c r="G151" i="5"/>
  <c r="H151" i="5" s="1"/>
  <c r="M153" i="5"/>
  <c r="N153" i="5" s="1"/>
  <c r="E157" i="5"/>
  <c r="F157" i="5" s="1"/>
  <c r="K164" i="5"/>
  <c r="L164" i="5" s="1"/>
  <c r="E168" i="5"/>
  <c r="F168" i="5" s="1"/>
  <c r="I171" i="5"/>
  <c r="J171" i="5" s="1"/>
  <c r="O174" i="5"/>
  <c r="P174" i="5" s="1"/>
  <c r="I178" i="5"/>
  <c r="J178" i="5" s="1"/>
  <c r="E182" i="5"/>
  <c r="F182" i="5" s="1"/>
  <c r="I184" i="5"/>
  <c r="J184" i="5" s="1"/>
  <c r="O160" i="5"/>
  <c r="P160" i="5" s="1"/>
  <c r="I326" i="5"/>
  <c r="J326" i="5" s="1"/>
  <c r="M189" i="5"/>
  <c r="N189" i="5" s="1"/>
  <c r="I193" i="5"/>
  <c r="J193" i="5" s="1"/>
  <c r="O194" i="5"/>
  <c r="P194" i="5" s="1"/>
  <c r="G197" i="5"/>
  <c r="H197" i="5" s="1"/>
  <c r="K332" i="5"/>
  <c r="L332" i="5" s="1"/>
  <c r="E204" i="5"/>
  <c r="F204" i="5" s="1"/>
  <c r="K203" i="5"/>
  <c r="L203" i="5" s="1"/>
  <c r="O208" i="5"/>
  <c r="P208" i="5" s="1"/>
  <c r="K306" i="5"/>
  <c r="L306" i="5" s="1"/>
  <c r="M308" i="5"/>
  <c r="N308" i="5" s="1"/>
  <c r="M315" i="5"/>
  <c r="N315" i="5" s="1"/>
  <c r="O322" i="5"/>
  <c r="P322" i="5" s="1"/>
  <c r="O303" i="5"/>
  <c r="P303" i="5" s="1"/>
  <c r="O313" i="5"/>
  <c r="P313" i="5" s="1"/>
  <c r="O264" i="5"/>
  <c r="P264" i="5" s="1"/>
  <c r="E232" i="5"/>
  <c r="F232" i="5" s="1"/>
  <c r="E235" i="5"/>
  <c r="F235" i="5" s="1"/>
  <c r="E238" i="5"/>
  <c r="F238" i="5" s="1"/>
  <c r="E241" i="5"/>
  <c r="F241" i="5" s="1"/>
  <c r="O245" i="5"/>
  <c r="P245" i="5" s="1"/>
  <c r="M265" i="5"/>
  <c r="N265" i="5" s="1"/>
  <c r="K268" i="5"/>
  <c r="L268" i="5" s="1"/>
  <c r="I271" i="5"/>
  <c r="J271" i="5" s="1"/>
  <c r="G274" i="5"/>
  <c r="H274" i="5" s="1"/>
  <c r="E279" i="5"/>
  <c r="F279" i="5" s="1"/>
  <c r="M246" i="5"/>
  <c r="N246" i="5" s="1"/>
  <c r="I249" i="5"/>
  <c r="J249" i="5" s="1"/>
  <c r="E252" i="5"/>
  <c r="F252" i="5" s="1"/>
  <c r="M258" i="5"/>
  <c r="N258" i="5" s="1"/>
  <c r="I261" i="5"/>
  <c r="J261" i="5" s="1"/>
  <c r="E254" i="5"/>
  <c r="F254" i="5" s="1"/>
  <c r="M256" i="5"/>
  <c r="N256" i="5" s="1"/>
  <c r="I281" i="5"/>
  <c r="J281" i="5" s="1"/>
  <c r="E284" i="5"/>
  <c r="F284" i="5" s="1"/>
  <c r="M286" i="5"/>
  <c r="N286" i="5" s="1"/>
  <c r="I289" i="5"/>
  <c r="J289" i="5" s="1"/>
  <c r="E292" i="5"/>
  <c r="F292" i="5" s="1"/>
  <c r="M294" i="5"/>
  <c r="N294" i="5" s="1"/>
  <c r="I212" i="5"/>
  <c r="J212" i="5" s="1"/>
  <c r="E217" i="5"/>
  <c r="F217" i="5" s="1"/>
  <c r="M219" i="5"/>
  <c r="N219" i="5" s="1"/>
  <c r="I222" i="5"/>
  <c r="J222" i="5" s="1"/>
  <c r="E216" i="5"/>
  <c r="F216" i="5" s="1"/>
  <c r="M210" i="5"/>
  <c r="N210" i="5" s="1"/>
  <c r="I226" i="5"/>
  <c r="J226" i="5" s="1"/>
  <c r="E229" i="5"/>
  <c r="F229" i="5" s="1"/>
  <c r="M336" i="5"/>
  <c r="N336" i="5" s="1"/>
  <c r="I339" i="5"/>
  <c r="J339" i="5" s="1"/>
  <c r="E342" i="5"/>
  <c r="F342" i="5" s="1"/>
  <c r="M343" i="5"/>
  <c r="N343" i="5" s="1"/>
  <c r="I346" i="5"/>
  <c r="J346" i="5" s="1"/>
  <c r="E348" i="5"/>
  <c r="F348" i="5" s="1"/>
  <c r="M209" i="5"/>
  <c r="N209" i="5" s="1"/>
  <c r="I353" i="5"/>
  <c r="J353" i="5" s="1"/>
  <c r="E356" i="5"/>
  <c r="F356" i="5" s="1"/>
  <c r="M358" i="5"/>
  <c r="N358" i="5" s="1"/>
  <c r="I360" i="5"/>
  <c r="J360" i="5" s="1"/>
  <c r="E364" i="5"/>
  <c r="F364" i="5" s="1"/>
  <c r="M366" i="5"/>
  <c r="N366" i="5" s="1"/>
  <c r="I369" i="5"/>
  <c r="J369" i="5" s="1"/>
  <c r="E372" i="5"/>
  <c r="F372" i="5" s="1"/>
  <c r="M374" i="5"/>
  <c r="N374" i="5" s="1"/>
  <c r="I377" i="5"/>
  <c r="J377" i="5" s="1"/>
  <c r="E351" i="5"/>
  <c r="F351" i="5" s="1"/>
  <c r="M4" i="5"/>
  <c r="N4" i="5" s="1"/>
  <c r="G9" i="5"/>
  <c r="H9" i="5" s="1"/>
  <c r="M13" i="5"/>
  <c r="N13" i="5" s="1"/>
  <c r="I17" i="5"/>
  <c r="J17" i="5" s="1"/>
  <c r="E22" i="5"/>
  <c r="F22" i="5" s="1"/>
  <c r="E26" i="5"/>
  <c r="F26" i="5" s="1"/>
  <c r="G30" i="5"/>
  <c r="H30" i="5" s="1"/>
  <c r="G5" i="5"/>
  <c r="H5" i="5" s="1"/>
  <c r="K9" i="5"/>
  <c r="L9" i="5" s="1"/>
  <c r="O13" i="5"/>
  <c r="P13" i="5" s="1"/>
  <c r="M17" i="5"/>
  <c r="N17" i="5" s="1"/>
  <c r="G22" i="5"/>
  <c r="H22" i="5" s="1"/>
  <c r="I26" i="5"/>
  <c r="J26" i="5" s="1"/>
  <c r="I30" i="5"/>
  <c r="J30" i="5" s="1"/>
  <c r="I5" i="5"/>
  <c r="J5" i="5" s="1"/>
  <c r="M9" i="5"/>
  <c r="N9" i="5" s="1"/>
  <c r="G14" i="5"/>
  <c r="H14" i="5" s="1"/>
  <c r="O17" i="5"/>
  <c r="P17" i="5" s="1"/>
  <c r="I22" i="5"/>
  <c r="J22" i="5" s="1"/>
  <c r="K26" i="5"/>
  <c r="L26" i="5" s="1"/>
  <c r="M30" i="5"/>
  <c r="N30" i="5" s="1"/>
  <c r="O32" i="5"/>
  <c r="P32" i="5" s="1"/>
  <c r="K37" i="5"/>
  <c r="L37" i="5" s="1"/>
  <c r="M41" i="5"/>
  <c r="N41" i="5" s="1"/>
  <c r="M45" i="5"/>
  <c r="N45" i="5" s="1"/>
  <c r="K49" i="5"/>
  <c r="L49" i="5" s="1"/>
  <c r="I53" i="5"/>
  <c r="J53" i="5" s="1"/>
  <c r="I55" i="5"/>
  <c r="J55" i="5" s="1"/>
  <c r="G63" i="5"/>
  <c r="H63" i="5" s="1"/>
  <c r="M66" i="5"/>
  <c r="N66" i="5" s="1"/>
  <c r="I70" i="5"/>
  <c r="J70" i="5" s="1"/>
  <c r="E75" i="5"/>
  <c r="F75" i="5" s="1"/>
  <c r="K77" i="5"/>
  <c r="L77" i="5" s="1"/>
  <c r="K81" i="5"/>
  <c r="L81" i="5" s="1"/>
  <c r="I85" i="5"/>
  <c r="J85" i="5" s="1"/>
  <c r="E310" i="5"/>
  <c r="F310" i="5" s="1"/>
  <c r="M89" i="5"/>
  <c r="N89" i="5" s="1"/>
  <c r="K93" i="5"/>
  <c r="L93" i="5" s="1"/>
  <c r="G97" i="5"/>
  <c r="H97" i="5" s="1"/>
  <c r="M100" i="5"/>
  <c r="N100" i="5" s="1"/>
  <c r="I104" i="5"/>
  <c r="J104" i="5" s="1"/>
  <c r="I107" i="5"/>
  <c r="J107" i="5" s="1"/>
  <c r="G109" i="5"/>
  <c r="H109" i="5" s="1"/>
  <c r="O112" i="5"/>
  <c r="P112" i="5" s="1"/>
  <c r="I116" i="5"/>
  <c r="J116" i="5" s="1"/>
  <c r="E120" i="5"/>
  <c r="F120" i="5" s="1"/>
  <c r="M123" i="5"/>
  <c r="N123" i="5" s="1"/>
  <c r="I127" i="5"/>
  <c r="J127" i="5" s="1"/>
  <c r="K130" i="5"/>
  <c r="L130" i="5" s="1"/>
  <c r="E134" i="5"/>
  <c r="F134" i="5" s="1"/>
  <c r="M137" i="5"/>
  <c r="N137" i="5" s="1"/>
  <c r="K141" i="5"/>
  <c r="L141" i="5" s="1"/>
  <c r="O144" i="5"/>
  <c r="P144" i="5" s="1"/>
  <c r="I148" i="5"/>
  <c r="J148" i="5" s="1"/>
  <c r="O151" i="5"/>
  <c r="P151" i="5" s="1"/>
  <c r="G154" i="5"/>
  <c r="H154" i="5" s="1"/>
  <c r="K157" i="5"/>
  <c r="L157" i="5" s="1"/>
  <c r="E165" i="5"/>
  <c r="F165" i="5" s="1"/>
  <c r="M168" i="5"/>
  <c r="N168" i="5" s="1"/>
  <c r="G172" i="5"/>
  <c r="H172" i="5" s="1"/>
  <c r="K5" i="5"/>
  <c r="L5" i="5" s="1"/>
  <c r="E10" i="5"/>
  <c r="F10" i="5" s="1"/>
  <c r="I14" i="5"/>
  <c r="J14" i="5" s="1"/>
  <c r="I18" i="5"/>
  <c r="J18" i="5" s="1"/>
  <c r="M22" i="5"/>
  <c r="N22" i="5" s="1"/>
  <c r="M26" i="5"/>
  <c r="N26" i="5" s="1"/>
  <c r="E31" i="5"/>
  <c r="F31" i="5" s="1"/>
  <c r="G33" i="5"/>
  <c r="H33" i="5" s="1"/>
  <c r="M37" i="5"/>
  <c r="N37" i="5" s="1"/>
  <c r="E42" i="5"/>
  <c r="F42" i="5" s="1"/>
  <c r="O45" i="5"/>
  <c r="P45" i="5" s="1"/>
  <c r="E50" i="5"/>
  <c r="F50" i="5" s="1"/>
  <c r="O53" i="5"/>
  <c r="P53" i="5" s="1"/>
  <c r="K55" i="5"/>
  <c r="L55" i="5" s="1"/>
  <c r="I63" i="5"/>
  <c r="J63" i="5" s="1"/>
  <c r="O66" i="5"/>
  <c r="P66" i="5" s="1"/>
  <c r="M70" i="5"/>
  <c r="N70" i="5" s="1"/>
  <c r="G75" i="5"/>
  <c r="H75" i="5" s="1"/>
  <c r="O77" i="5"/>
  <c r="P77" i="5" s="1"/>
  <c r="E82" i="5"/>
  <c r="F82" i="5" s="1"/>
  <c r="K85" i="5"/>
  <c r="L85" i="5" s="1"/>
  <c r="I310" i="5"/>
  <c r="J310" i="5" s="1"/>
  <c r="O89" i="5"/>
  <c r="P89" i="5" s="1"/>
  <c r="M93" i="5"/>
  <c r="N93" i="5" s="1"/>
  <c r="I97" i="5"/>
  <c r="J97" i="5" s="1"/>
  <c r="O100" i="5"/>
  <c r="P100" i="5" s="1"/>
  <c r="E105" i="5"/>
  <c r="F105" i="5" s="1"/>
  <c r="M107" i="5"/>
  <c r="N107" i="5" s="1"/>
  <c r="I109" i="5"/>
  <c r="J109" i="5" s="1"/>
  <c r="E113" i="5"/>
  <c r="F113" i="5" s="1"/>
  <c r="K116" i="5"/>
  <c r="L116" i="5" s="1"/>
  <c r="G120" i="5"/>
  <c r="H120" i="5" s="1"/>
  <c r="E124" i="5"/>
  <c r="F124" i="5" s="1"/>
  <c r="E128" i="5"/>
  <c r="F128" i="5" s="1"/>
  <c r="M130" i="5"/>
  <c r="N130" i="5" s="1"/>
  <c r="G134" i="5"/>
  <c r="H134" i="5" s="1"/>
  <c r="O137" i="5"/>
  <c r="P137" i="5" s="1"/>
  <c r="M141" i="5"/>
  <c r="N141" i="5" s="1"/>
  <c r="E145" i="5"/>
  <c r="F145" i="5" s="1"/>
  <c r="K148" i="5"/>
  <c r="L148" i="5" s="1"/>
  <c r="E152" i="5"/>
  <c r="F152" i="5" s="1"/>
  <c r="I154" i="5"/>
  <c r="J154" i="5" s="1"/>
  <c r="O157" i="5"/>
  <c r="P157" i="5" s="1"/>
  <c r="I165" i="5"/>
  <c r="J165" i="5" s="1"/>
  <c r="E169" i="5"/>
  <c r="F169" i="5" s="1"/>
  <c r="K172" i="5"/>
  <c r="L172" i="5" s="1"/>
  <c r="E176" i="5"/>
  <c r="F176" i="5" s="1"/>
  <c r="I179" i="5"/>
  <c r="J179" i="5" s="1"/>
  <c r="M182" i="5"/>
  <c r="N182" i="5" s="1"/>
  <c r="G185" i="5"/>
  <c r="H185" i="5" s="1"/>
  <c r="M187" i="5"/>
  <c r="N187" i="5" s="1"/>
  <c r="G181" i="5"/>
  <c r="H181" i="5" s="1"/>
  <c r="M190" i="5"/>
  <c r="N190" i="5" s="1"/>
  <c r="G328" i="5"/>
  <c r="H328" i="5" s="1"/>
  <c r="K196" i="5"/>
  <c r="L196" i="5" s="1"/>
  <c r="O197" i="5"/>
  <c r="P197" i="5" s="1"/>
  <c r="I199" i="5"/>
  <c r="J199" i="5" s="1"/>
  <c r="O204" i="5"/>
  <c r="P204" i="5" s="1"/>
  <c r="I206" i="5"/>
  <c r="J206" i="5" s="1"/>
  <c r="E299" i="5"/>
  <c r="F299" i="5" s="1"/>
  <c r="K307" i="5"/>
  <c r="L307" i="5" s="1"/>
  <c r="K309" i="5"/>
  <c r="L309" i="5" s="1"/>
  <c r="K316" i="5"/>
  <c r="L316" i="5" s="1"/>
  <c r="K327" i="5"/>
  <c r="L327" i="5" s="1"/>
  <c r="K305" i="5"/>
  <c r="L305" i="5" s="1"/>
  <c r="M321" i="5"/>
  <c r="N321" i="5" s="1"/>
  <c r="M243" i="5"/>
  <c r="N243" i="5" s="1"/>
  <c r="M232" i="5"/>
  <c r="N232" i="5" s="1"/>
  <c r="M235" i="5"/>
  <c r="N235" i="5" s="1"/>
  <c r="M238" i="5"/>
  <c r="N238" i="5" s="1"/>
  <c r="M241" i="5"/>
  <c r="N241" i="5" s="1"/>
  <c r="K277" i="5"/>
  <c r="L277" i="5" s="1"/>
  <c r="I266" i="5"/>
  <c r="J266" i="5" s="1"/>
  <c r="G269" i="5"/>
  <c r="H269" i="5" s="1"/>
  <c r="G272" i="5"/>
  <c r="H272" i="5" s="1"/>
  <c r="E275" i="5"/>
  <c r="F275" i="5" s="1"/>
  <c r="M279" i="5"/>
  <c r="N279" i="5" s="1"/>
  <c r="I247" i="5"/>
  <c r="J247" i="5" s="1"/>
  <c r="E250" i="5"/>
  <c r="F250" i="5" s="1"/>
  <c r="M252" i="5"/>
  <c r="N252" i="5" s="1"/>
  <c r="I259" i="5"/>
  <c r="J259" i="5" s="1"/>
  <c r="E262" i="5"/>
  <c r="F262" i="5" s="1"/>
  <c r="M254" i="5"/>
  <c r="N254" i="5" s="1"/>
  <c r="I297" i="5"/>
  <c r="J297" i="5" s="1"/>
  <c r="E282" i="5"/>
  <c r="F282" i="5" s="1"/>
  <c r="M284" i="5"/>
  <c r="N284" i="5" s="1"/>
  <c r="I287" i="5"/>
  <c r="J287" i="5" s="1"/>
  <c r="E290" i="5"/>
  <c r="F290" i="5" s="1"/>
  <c r="M292" i="5"/>
  <c r="N292" i="5" s="1"/>
  <c r="I295" i="5"/>
  <c r="J295" i="5" s="1"/>
  <c r="E214" i="5"/>
  <c r="F214" i="5" s="1"/>
  <c r="M217" i="5"/>
  <c r="N217" i="5" s="1"/>
  <c r="I220" i="5"/>
  <c r="J220" i="5" s="1"/>
  <c r="E223" i="5"/>
  <c r="F223" i="5" s="1"/>
  <c r="M216" i="5"/>
  <c r="N216" i="5" s="1"/>
  <c r="I211" i="5"/>
  <c r="J211" i="5" s="1"/>
  <c r="E227" i="5"/>
  <c r="F227" i="5" s="1"/>
  <c r="M229" i="5"/>
  <c r="N229" i="5" s="1"/>
  <c r="I337" i="5"/>
  <c r="J337" i="5" s="1"/>
  <c r="E340" i="5"/>
  <c r="F340" i="5" s="1"/>
  <c r="M342" i="5"/>
  <c r="N342" i="5" s="1"/>
  <c r="I344" i="5"/>
  <c r="J344" i="5" s="1"/>
  <c r="E347" i="5"/>
  <c r="F347" i="5" s="1"/>
  <c r="M348" i="5"/>
  <c r="N348" i="5" s="1"/>
  <c r="I349" i="5"/>
  <c r="J349" i="5" s="1"/>
  <c r="E354" i="5"/>
  <c r="F354" i="5" s="1"/>
  <c r="M356" i="5"/>
  <c r="N356" i="5" s="1"/>
  <c r="I359" i="5"/>
  <c r="J359" i="5" s="1"/>
  <c r="E362" i="5"/>
  <c r="F362" i="5" s="1"/>
  <c r="M364" i="5"/>
  <c r="N364" i="5" s="1"/>
  <c r="I367" i="5"/>
  <c r="J367" i="5" s="1"/>
  <c r="E370" i="5"/>
  <c r="F370" i="5" s="1"/>
  <c r="M372" i="5"/>
  <c r="N372" i="5" s="1"/>
  <c r="I375" i="5"/>
  <c r="J375" i="5" s="1"/>
  <c r="E378" i="5"/>
  <c r="F378" i="5" s="1"/>
  <c r="M351" i="5"/>
  <c r="N351" i="5" s="1"/>
  <c r="O5" i="5"/>
  <c r="P5" i="5" s="1"/>
  <c r="G6" i="5"/>
  <c r="H6" i="5" s="1"/>
  <c r="M10" i="5"/>
  <c r="N10" i="5" s="1"/>
  <c r="O298" i="5"/>
  <c r="P298" i="5" s="1"/>
  <c r="G19" i="5"/>
  <c r="H19" i="5" s="1"/>
  <c r="I23" i="5"/>
  <c r="J23" i="5" s="1"/>
  <c r="I27" i="5"/>
  <c r="J27" i="5" s="1"/>
  <c r="M31" i="5"/>
  <c r="N31" i="5" s="1"/>
  <c r="I36" i="5"/>
  <c r="J36" i="5" s="1"/>
  <c r="K38" i="5"/>
  <c r="L38" i="5" s="1"/>
  <c r="M42" i="5"/>
  <c r="N42" i="5" s="1"/>
  <c r="M46" i="5"/>
  <c r="N46" i="5" s="1"/>
  <c r="O50" i="5"/>
  <c r="P50" i="5" s="1"/>
  <c r="K57" i="5"/>
  <c r="L57" i="5" s="1"/>
  <c r="I56" i="5"/>
  <c r="J56" i="5" s="1"/>
  <c r="O63" i="5"/>
  <c r="P63" i="5" s="1"/>
  <c r="K67" i="5"/>
  <c r="L67" i="5" s="1"/>
  <c r="G71" i="5"/>
  <c r="H71" i="5" s="1"/>
  <c r="M75" i="5"/>
  <c r="N75" i="5" s="1"/>
  <c r="E79" i="5"/>
  <c r="F79" i="5" s="1"/>
  <c r="K82" i="5"/>
  <c r="L82" i="5" s="1"/>
  <c r="G86" i="5"/>
  <c r="H86" i="5" s="1"/>
  <c r="O310" i="5"/>
  <c r="P310" i="5" s="1"/>
  <c r="K90" i="5"/>
  <c r="L90" i="5" s="1"/>
  <c r="I94" i="5"/>
  <c r="J94" i="5" s="1"/>
  <c r="O97" i="5"/>
  <c r="P97" i="5" s="1"/>
  <c r="O101" i="5"/>
  <c r="P101" i="5" s="1"/>
  <c r="M105" i="5"/>
  <c r="N105" i="5" s="1"/>
  <c r="G108" i="5"/>
  <c r="H108" i="5" s="1"/>
  <c r="E110" i="5"/>
  <c r="F110" i="5" s="1"/>
  <c r="K113" i="5"/>
  <c r="L113" i="5" s="1"/>
  <c r="G117" i="5"/>
  <c r="H117" i="5" s="1"/>
  <c r="E121" i="5"/>
  <c r="F121" i="5" s="1"/>
  <c r="O124" i="5"/>
  <c r="P124" i="5" s="1"/>
  <c r="M128" i="5"/>
  <c r="N128" i="5" s="1"/>
  <c r="G129" i="5"/>
  <c r="H129" i="5" s="1"/>
  <c r="O134" i="5"/>
  <c r="P134" i="5" s="1"/>
  <c r="M138" i="5"/>
  <c r="N138" i="5" s="1"/>
  <c r="G142" i="5"/>
  <c r="H142" i="5" s="1"/>
  <c r="M145" i="5"/>
  <c r="N145" i="5" s="1"/>
  <c r="G149" i="5"/>
  <c r="H149" i="5" s="1"/>
  <c r="K152" i="5"/>
  <c r="L152" i="5" s="1"/>
  <c r="G155" i="5"/>
  <c r="H155" i="5" s="1"/>
  <c r="O162" i="5"/>
  <c r="P162" i="5" s="1"/>
  <c r="G166" i="5"/>
  <c r="H166" i="5" s="1"/>
  <c r="K169" i="5"/>
  <c r="L169" i="5" s="1"/>
  <c r="E173" i="5"/>
  <c r="F173" i="5" s="1"/>
  <c r="K176" i="5"/>
  <c r="L176" i="5" s="1"/>
  <c r="O179" i="5"/>
  <c r="P179" i="5" s="1"/>
  <c r="I159" i="5"/>
  <c r="J159" i="5" s="1"/>
  <c r="E186" i="5"/>
  <c r="F186" i="5" s="1"/>
  <c r="I188" i="5"/>
  <c r="J188" i="5" s="1"/>
  <c r="O181" i="5"/>
  <c r="P181" i="5" s="1"/>
  <c r="M7" i="5"/>
  <c r="N7" i="5" s="1"/>
  <c r="K12" i="5"/>
  <c r="L12" i="5" s="1"/>
  <c r="E16" i="5"/>
  <c r="F16" i="5" s="1"/>
  <c r="I20" i="5"/>
  <c r="J20" i="5" s="1"/>
  <c r="K24" i="5"/>
  <c r="L24" i="5" s="1"/>
  <c r="E29" i="5"/>
  <c r="F29" i="5" s="1"/>
  <c r="I62" i="5"/>
  <c r="J62" i="5" s="1"/>
  <c r="I34" i="5"/>
  <c r="J34" i="5" s="1"/>
  <c r="M39" i="5"/>
  <c r="N39" i="5" s="1"/>
  <c r="G44" i="5"/>
  <c r="H44" i="5" s="1"/>
  <c r="E48" i="5"/>
  <c r="F48" i="5" s="1"/>
  <c r="E52" i="5"/>
  <c r="F52" i="5" s="1"/>
  <c r="M61" i="5"/>
  <c r="N61" i="5" s="1"/>
  <c r="G58" i="5"/>
  <c r="H58" i="5" s="1"/>
  <c r="O64" i="5"/>
  <c r="P64" i="5" s="1"/>
  <c r="E69" i="5"/>
  <c r="F69" i="5" s="1"/>
  <c r="M72" i="5"/>
  <c r="N72" i="5" s="1"/>
  <c r="I76" i="5"/>
  <c r="J76" i="5" s="1"/>
  <c r="O79" i="5"/>
  <c r="P79" i="5" s="1"/>
  <c r="K83" i="5"/>
  <c r="L83" i="5" s="1"/>
  <c r="I87" i="5"/>
  <c r="J87" i="5" s="1"/>
  <c r="O311" i="5"/>
  <c r="P311" i="5" s="1"/>
  <c r="E92" i="5"/>
  <c r="F92" i="5" s="1"/>
  <c r="K95" i="5"/>
  <c r="L95" i="5" s="1"/>
  <c r="G99" i="5"/>
  <c r="H99" i="5" s="1"/>
  <c r="E103" i="5"/>
  <c r="F103" i="5" s="1"/>
  <c r="K106" i="5"/>
  <c r="L106" i="5" s="1"/>
  <c r="I319" i="5"/>
  <c r="J319" i="5" s="1"/>
  <c r="O110" i="5"/>
  <c r="P110" i="5" s="1"/>
  <c r="E115" i="5"/>
  <c r="F115" i="5" s="1"/>
  <c r="M118" i="5"/>
  <c r="N118" i="5" s="1"/>
  <c r="G122" i="5"/>
  <c r="H122" i="5" s="1"/>
  <c r="E126" i="5"/>
  <c r="F126" i="5" s="1"/>
  <c r="I132" i="5"/>
  <c r="J132" i="5" s="1"/>
  <c r="E136" i="5"/>
  <c r="F136" i="5" s="1"/>
  <c r="O139" i="5"/>
  <c r="P139" i="5" s="1"/>
  <c r="I143" i="5"/>
  <c r="J143" i="5" s="1"/>
  <c r="O146" i="5"/>
  <c r="P146" i="5" s="1"/>
  <c r="I150" i="5"/>
  <c r="J150" i="5" s="1"/>
  <c r="O158" i="5"/>
  <c r="P158" i="5" s="1"/>
  <c r="I156" i="5"/>
  <c r="J156" i="5" s="1"/>
  <c r="M163" i="5"/>
  <c r="N163" i="5" s="1"/>
  <c r="G167" i="5"/>
  <c r="H167" i="5" s="1"/>
  <c r="M170" i="5"/>
  <c r="N170" i="5" s="1"/>
  <c r="E174" i="5"/>
  <c r="F174" i="5" s="1"/>
  <c r="I177" i="5"/>
  <c r="J177" i="5" s="1"/>
  <c r="E324" i="5"/>
  <c r="F324" i="5" s="1"/>
  <c r="K183" i="5"/>
  <c r="L183" i="5" s="1"/>
  <c r="O186" i="5"/>
  <c r="P186" i="5" s="1"/>
  <c r="I325" i="5"/>
  <c r="J325" i="5" s="1"/>
  <c r="E189" i="5"/>
  <c r="F189" i="5" s="1"/>
  <c r="I192" i="5"/>
  <c r="J192" i="5" s="1"/>
  <c r="O195" i="5"/>
  <c r="P195" i="5" s="1"/>
  <c r="K330" i="5"/>
  <c r="L330" i="5" s="1"/>
  <c r="O331" i="5"/>
  <c r="P331" i="5" s="1"/>
  <c r="G201" i="5"/>
  <c r="H201" i="5" s="1"/>
  <c r="M202" i="5"/>
  <c r="N202" i="5" s="1"/>
  <c r="G208" i="5"/>
  <c r="H208" i="5" s="1"/>
  <c r="K300" i="5"/>
  <c r="L300" i="5" s="1"/>
  <c r="O301" i="5"/>
  <c r="P301" i="5" s="1"/>
  <c r="E315" i="5"/>
  <c r="F315" i="5" s="1"/>
  <c r="E322" i="5"/>
  <c r="F322" i="5" s="1"/>
  <c r="E303" i="5"/>
  <c r="F303" i="5" s="1"/>
  <c r="E313" i="5"/>
  <c r="F313" i="5" s="1"/>
  <c r="E264" i="5"/>
  <c r="F264" i="5" s="1"/>
  <c r="G231" i="5"/>
  <c r="H231" i="5" s="1"/>
  <c r="G234" i="5"/>
  <c r="H234" i="5" s="1"/>
  <c r="I237" i="5"/>
  <c r="J237" i="5" s="1"/>
  <c r="I240" i="5"/>
  <c r="J240" i="5" s="1"/>
  <c r="G245" i="5"/>
  <c r="H245" i="5" s="1"/>
  <c r="E265" i="5"/>
  <c r="F265" i="5" s="1"/>
  <c r="O267" i="5"/>
  <c r="P267" i="5" s="1"/>
  <c r="M270" i="5"/>
  <c r="N270" i="5" s="1"/>
  <c r="K273" i="5"/>
  <c r="L273" i="5" s="1"/>
  <c r="I276" i="5"/>
  <c r="J276" i="5" s="1"/>
  <c r="E246" i="5"/>
  <c r="F246" i="5" s="1"/>
  <c r="M248" i="5"/>
  <c r="N248" i="5" s="1"/>
  <c r="I251" i="5"/>
  <c r="J251" i="5" s="1"/>
  <c r="E258" i="5"/>
  <c r="F258" i="5" s="1"/>
  <c r="M260" i="5"/>
  <c r="N260" i="5" s="1"/>
  <c r="I253" i="5"/>
  <c r="J253" i="5" s="1"/>
  <c r="E256" i="5"/>
  <c r="F256" i="5" s="1"/>
  <c r="M280" i="5"/>
  <c r="N280" i="5" s="1"/>
  <c r="I283" i="5"/>
  <c r="J283" i="5" s="1"/>
  <c r="I8" i="5"/>
  <c r="J8" i="5" s="1"/>
  <c r="M12" i="5"/>
  <c r="N12" i="5" s="1"/>
  <c r="G16" i="5"/>
  <c r="H16" i="5" s="1"/>
  <c r="K20" i="5"/>
  <c r="L20" i="5" s="1"/>
  <c r="O24" i="5"/>
  <c r="P24" i="5" s="1"/>
  <c r="I29" i="5"/>
  <c r="J29" i="5" s="1"/>
  <c r="K8" i="5"/>
  <c r="L8" i="5" s="1"/>
  <c r="E13" i="5"/>
  <c r="F13" i="5" s="1"/>
  <c r="K16" i="5"/>
  <c r="L16" i="5" s="1"/>
  <c r="M20" i="5"/>
  <c r="N20" i="5" s="1"/>
  <c r="K25" i="5"/>
  <c r="L25" i="5" s="1"/>
  <c r="K29" i="5"/>
  <c r="L29" i="5" s="1"/>
  <c r="M62" i="5"/>
  <c r="N62" i="5" s="1"/>
  <c r="O34" i="5"/>
  <c r="P34" i="5" s="1"/>
  <c r="G40" i="5"/>
  <c r="H40" i="5" s="1"/>
  <c r="M44" i="5"/>
  <c r="N44" i="5" s="1"/>
  <c r="I48" i="5"/>
  <c r="J48" i="5" s="1"/>
  <c r="I52" i="5"/>
  <c r="J52" i="5" s="1"/>
  <c r="E54" i="5"/>
  <c r="F54" i="5" s="1"/>
  <c r="K58" i="5"/>
  <c r="L58" i="5" s="1"/>
  <c r="M65" i="5"/>
  <c r="N65" i="5" s="1"/>
  <c r="I69" i="5"/>
  <c r="J69" i="5" s="1"/>
  <c r="E73" i="5"/>
  <c r="F73" i="5" s="1"/>
  <c r="M76" i="5"/>
  <c r="N76" i="5" s="1"/>
  <c r="G80" i="5"/>
  <c r="H80" i="5" s="1"/>
  <c r="E84" i="5"/>
  <c r="F84" i="5" s="1"/>
  <c r="M87" i="5"/>
  <c r="N87" i="5" s="1"/>
  <c r="M312" i="5"/>
  <c r="N312" i="5" s="1"/>
  <c r="I92" i="5"/>
  <c r="J92" i="5" s="1"/>
  <c r="O95" i="5"/>
  <c r="P95" i="5" s="1"/>
  <c r="O99" i="5"/>
  <c r="P99" i="5" s="1"/>
  <c r="I103" i="5"/>
  <c r="J103" i="5" s="1"/>
  <c r="E318" i="5"/>
  <c r="F318" i="5" s="1"/>
  <c r="M319" i="5"/>
  <c r="N319" i="5" s="1"/>
  <c r="O111" i="5"/>
  <c r="P111" i="5" s="1"/>
  <c r="K115" i="5"/>
  <c r="L115" i="5" s="1"/>
  <c r="E119" i="5"/>
  <c r="F119" i="5" s="1"/>
  <c r="M122" i="5"/>
  <c r="N122" i="5" s="1"/>
  <c r="M5" i="5"/>
  <c r="N5" i="5" s="1"/>
  <c r="G15" i="5"/>
  <c r="H15" i="5" s="1"/>
  <c r="E24" i="5"/>
  <c r="F24" i="5" s="1"/>
  <c r="E32" i="5"/>
  <c r="F32" i="5" s="1"/>
  <c r="O38" i="5"/>
  <c r="P38" i="5" s="1"/>
  <c r="I45" i="5"/>
  <c r="J45" i="5" s="1"/>
  <c r="O51" i="5"/>
  <c r="P51" i="5" s="1"/>
  <c r="G56" i="5"/>
  <c r="H56" i="5" s="1"/>
  <c r="E66" i="5"/>
  <c r="F66" i="5" s="1"/>
  <c r="K71" i="5"/>
  <c r="L71" i="5" s="1"/>
  <c r="I77" i="5"/>
  <c r="J77" i="5" s="1"/>
  <c r="I83" i="5"/>
  <c r="J83" i="5" s="1"/>
  <c r="M310" i="5"/>
  <c r="N310" i="5" s="1"/>
  <c r="K92" i="5"/>
  <c r="L92" i="5" s="1"/>
  <c r="K98" i="5"/>
  <c r="L98" i="5" s="1"/>
  <c r="G104" i="5"/>
  <c r="H104" i="5" s="1"/>
  <c r="E319" i="5"/>
  <c r="F319" i="5" s="1"/>
  <c r="I113" i="5"/>
  <c r="J113" i="5" s="1"/>
  <c r="G119" i="5"/>
  <c r="H119" i="5" s="1"/>
  <c r="I125" i="5"/>
  <c r="J125" i="5" s="1"/>
  <c r="G131" i="5"/>
  <c r="H131" i="5" s="1"/>
  <c r="G135" i="5"/>
  <c r="H135" i="5" s="1"/>
  <c r="I140" i="5"/>
  <c r="J140" i="5" s="1"/>
  <c r="K145" i="5"/>
  <c r="L145" i="5" s="1"/>
  <c r="K150" i="5"/>
  <c r="L150" i="5" s="1"/>
  <c r="K154" i="5"/>
  <c r="L154" i="5" s="1"/>
  <c r="K163" i="5"/>
  <c r="L163" i="5" s="1"/>
  <c r="I168" i="5"/>
  <c r="J168" i="5" s="1"/>
  <c r="M173" i="5"/>
  <c r="N173" i="5" s="1"/>
  <c r="G178" i="5"/>
  <c r="H178" i="5" s="1"/>
  <c r="O182" i="5"/>
  <c r="P182" i="5" s="1"/>
  <c r="K186" i="5"/>
  <c r="L186" i="5" s="1"/>
  <c r="G326" i="5"/>
  <c r="H326" i="5" s="1"/>
  <c r="O190" i="5"/>
  <c r="P190" i="5" s="1"/>
  <c r="O328" i="5"/>
  <c r="P328" i="5" s="1"/>
  <c r="I330" i="5"/>
  <c r="J330" i="5" s="1"/>
  <c r="I332" i="5"/>
  <c r="J332" i="5" s="1"/>
  <c r="M204" i="5"/>
  <c r="N204" i="5" s="1"/>
  <c r="G207" i="5"/>
  <c r="H207" i="5" s="1"/>
  <c r="G300" i="5"/>
  <c r="H300" i="5" s="1"/>
  <c r="I308" i="5"/>
  <c r="J308" i="5" s="1"/>
  <c r="G316" i="5"/>
  <c r="H316" i="5" s="1"/>
  <c r="O327" i="5"/>
  <c r="P327" i="5" s="1"/>
  <c r="K304" i="5"/>
  <c r="L304" i="5" s="1"/>
  <c r="I264" i="5"/>
  <c r="J264" i="5" s="1"/>
  <c r="G232" i="5"/>
  <c r="H232" i="5" s="1"/>
  <c r="O235" i="5"/>
  <c r="P235" i="5" s="1"/>
  <c r="I239" i="5"/>
  <c r="J239" i="5" s="1"/>
  <c r="E245" i="5"/>
  <c r="F245" i="5" s="1"/>
  <c r="K265" i="5"/>
  <c r="L265" i="5" s="1"/>
  <c r="M272" i="5"/>
  <c r="N272" i="5" s="1"/>
  <c r="E276" i="5"/>
  <c r="F276" i="5" s="1"/>
  <c r="I246" i="5"/>
  <c r="J246" i="5" s="1"/>
  <c r="M249" i="5"/>
  <c r="N249" i="5" s="1"/>
  <c r="E257" i="5"/>
  <c r="F257" i="5" s="1"/>
  <c r="G260" i="5"/>
  <c r="H260" i="5" s="1"/>
  <c r="K253" i="5"/>
  <c r="L253" i="5" s="1"/>
  <c r="O256" i="5"/>
  <c r="P256" i="5" s="1"/>
  <c r="G282" i="5"/>
  <c r="H282" i="5" s="1"/>
  <c r="I285" i="5"/>
  <c r="J285" i="5" s="1"/>
  <c r="I288" i="5"/>
  <c r="J288" i="5" s="1"/>
  <c r="I291" i="5"/>
  <c r="J291" i="5" s="1"/>
  <c r="I294" i="5"/>
  <c r="J294" i="5" s="1"/>
  <c r="K212" i="5"/>
  <c r="L212" i="5" s="1"/>
  <c r="K217" i="5"/>
  <c r="L217" i="5" s="1"/>
  <c r="M220" i="5"/>
  <c r="N220" i="5" s="1"/>
  <c r="M223" i="5"/>
  <c r="N223" i="5" s="1"/>
  <c r="M224" i="5"/>
  <c r="N224" i="5" s="1"/>
  <c r="M225" i="5"/>
  <c r="N225" i="5" s="1"/>
  <c r="M228" i="5"/>
  <c r="N228" i="5" s="1"/>
  <c r="O336" i="5"/>
  <c r="P336" i="5" s="1"/>
  <c r="O339" i="5"/>
  <c r="P339" i="5" s="1"/>
  <c r="E335" i="5"/>
  <c r="F335" i="5" s="1"/>
  <c r="E345" i="5"/>
  <c r="F345" i="5" s="1"/>
  <c r="E361" i="5"/>
  <c r="F361" i="5" s="1"/>
  <c r="E209" i="5"/>
  <c r="F209" i="5" s="1"/>
  <c r="E353" i="5"/>
  <c r="F353" i="5" s="1"/>
  <c r="G356" i="5"/>
  <c r="H356" i="5" s="1"/>
  <c r="G359" i="5"/>
  <c r="H359" i="5" s="1"/>
  <c r="I362" i="5"/>
  <c r="J362" i="5" s="1"/>
  <c r="I365" i="5"/>
  <c r="J365" i="5" s="1"/>
  <c r="I368" i="5"/>
  <c r="J368" i="5" s="1"/>
  <c r="I371" i="5"/>
  <c r="J371" i="5" s="1"/>
  <c r="I374" i="5"/>
  <c r="J374" i="5" s="1"/>
  <c r="K377" i="5"/>
  <c r="L377" i="5" s="1"/>
  <c r="K351" i="5"/>
  <c r="L351" i="5" s="1"/>
  <c r="E7" i="5"/>
  <c r="F7" i="5" s="1"/>
  <c r="M16" i="5"/>
  <c r="N16" i="5" s="1"/>
  <c r="G27" i="5"/>
  <c r="H27" i="5" s="1"/>
  <c r="E36" i="5"/>
  <c r="F36" i="5" s="1"/>
  <c r="E40" i="5"/>
  <c r="F40" i="5" s="1"/>
  <c r="O46" i="5"/>
  <c r="P46" i="5" s="1"/>
  <c r="E53" i="5"/>
  <c r="F53" i="5" s="1"/>
  <c r="O56" i="5"/>
  <c r="P56" i="5" s="1"/>
  <c r="G67" i="5"/>
  <c r="H67" i="5" s="1"/>
  <c r="O72" i="5"/>
  <c r="P72" i="5" s="1"/>
  <c r="G79" i="5"/>
  <c r="H79" i="5" s="1"/>
  <c r="M84" i="5"/>
  <c r="N84" i="5" s="1"/>
  <c r="K311" i="5"/>
  <c r="L311" i="5" s="1"/>
  <c r="O93" i="5"/>
  <c r="P93" i="5" s="1"/>
  <c r="O8" i="5"/>
  <c r="P8" i="5" s="1"/>
  <c r="O18" i="5"/>
  <c r="P18" i="5" s="1"/>
  <c r="G28" i="5"/>
  <c r="H28" i="5" s="1"/>
  <c r="K36" i="5"/>
  <c r="L36" i="5" s="1"/>
  <c r="I41" i="5"/>
  <c r="J41" i="5" s="1"/>
  <c r="M47" i="5"/>
  <c r="N47" i="5" s="1"/>
  <c r="E57" i="5"/>
  <c r="F57" i="5" s="1"/>
  <c r="I58" i="5"/>
  <c r="J58" i="5" s="1"/>
  <c r="M67" i="5"/>
  <c r="N67" i="5" s="1"/>
  <c r="M73" i="5"/>
  <c r="N73" i="5" s="1"/>
  <c r="K79" i="5"/>
  <c r="L79" i="5" s="1"/>
  <c r="O85" i="5"/>
  <c r="P85" i="5" s="1"/>
  <c r="G312" i="5"/>
  <c r="H312" i="5" s="1"/>
  <c r="K94" i="5"/>
  <c r="L94" i="5" s="1"/>
  <c r="I100" i="5"/>
  <c r="J100" i="5" s="1"/>
  <c r="G106" i="5"/>
  <c r="H106" i="5" s="1"/>
  <c r="K109" i="5"/>
  <c r="L109" i="5" s="1"/>
  <c r="I115" i="5"/>
  <c r="J115" i="5" s="1"/>
  <c r="K121" i="5"/>
  <c r="L121" i="5" s="1"/>
  <c r="K126" i="5"/>
  <c r="L126" i="5" s="1"/>
  <c r="I129" i="5"/>
  <c r="J129" i="5" s="1"/>
  <c r="M136" i="5"/>
  <c r="N136" i="5" s="1"/>
  <c r="E142" i="5"/>
  <c r="F142" i="5" s="1"/>
  <c r="E147" i="5"/>
  <c r="F147" i="5" s="1"/>
  <c r="G152" i="5"/>
  <c r="H152" i="5" s="1"/>
  <c r="G156" i="5"/>
  <c r="H156" i="5" s="1"/>
  <c r="O164" i="5"/>
  <c r="P164" i="5" s="1"/>
  <c r="G170" i="5"/>
  <c r="H170" i="5" s="1"/>
  <c r="G175" i="5"/>
  <c r="H175" i="5" s="1"/>
  <c r="M179" i="5"/>
  <c r="N179" i="5" s="1"/>
  <c r="I183" i="5"/>
  <c r="J183" i="5" s="1"/>
  <c r="E187" i="5"/>
  <c r="F187" i="5" s="1"/>
  <c r="K181" i="5"/>
  <c r="L181" i="5" s="1"/>
  <c r="O191" i="5"/>
  <c r="P191" i="5" s="1"/>
  <c r="I194" i="5"/>
  <c r="J194" i="5" s="1"/>
  <c r="K197" i="5"/>
  <c r="L197" i="5" s="1"/>
  <c r="O199" i="5"/>
  <c r="P199" i="5" s="1"/>
  <c r="G202" i="5"/>
  <c r="H202" i="5" s="1"/>
  <c r="I208" i="5"/>
  <c r="J208" i="5" s="1"/>
  <c r="M306" i="5"/>
  <c r="N306" i="5" s="1"/>
  <c r="M309" i="5"/>
  <c r="N309" i="5" s="1"/>
  <c r="G317" i="5"/>
  <c r="H317" i="5" s="1"/>
  <c r="O302" i="5"/>
  <c r="P302" i="5" s="1"/>
  <c r="M313" i="5"/>
  <c r="N313" i="5" s="1"/>
  <c r="K243" i="5"/>
  <c r="L243" i="5" s="1"/>
  <c r="G233" i="5"/>
  <c r="H233" i="5" s="1"/>
  <c r="O236" i="5"/>
  <c r="P236" i="5" s="1"/>
  <c r="M240" i="5"/>
  <c r="N240" i="5" s="1"/>
  <c r="G277" i="5"/>
  <c r="H277" i="5" s="1"/>
  <c r="O266" i="5"/>
  <c r="P266" i="5" s="1"/>
  <c r="G270" i="5"/>
  <c r="H270" i="5" s="1"/>
  <c r="I10" i="5"/>
  <c r="J10" i="5" s="1"/>
  <c r="I19" i="5"/>
  <c r="J19" i="5" s="1"/>
  <c r="I28" i="5"/>
  <c r="J28" i="5" s="1"/>
  <c r="M36" i="5"/>
  <c r="N36" i="5" s="1"/>
  <c r="K41" i="5"/>
  <c r="L41" i="5" s="1"/>
  <c r="O47" i="5"/>
  <c r="P47" i="5" s="1"/>
  <c r="G57" i="5"/>
  <c r="H57" i="5" s="1"/>
  <c r="O58" i="5"/>
  <c r="P58" i="5" s="1"/>
  <c r="E68" i="5"/>
  <c r="F68" i="5" s="1"/>
  <c r="O73" i="5"/>
  <c r="P73" i="5" s="1"/>
  <c r="M79" i="5"/>
  <c r="N79" i="5" s="1"/>
  <c r="E86" i="5"/>
  <c r="F86" i="5" s="1"/>
  <c r="E89" i="5"/>
  <c r="F89" i="5" s="1"/>
  <c r="M94" i="5"/>
  <c r="N94" i="5" s="1"/>
  <c r="K100" i="5"/>
  <c r="L100" i="5" s="1"/>
  <c r="I106" i="5"/>
  <c r="J106" i="5" s="1"/>
  <c r="M109" i="5"/>
  <c r="N109" i="5" s="1"/>
  <c r="M115" i="5"/>
  <c r="N115" i="5" s="1"/>
  <c r="M121" i="5"/>
  <c r="N121" i="5" s="1"/>
  <c r="E127" i="5"/>
  <c r="F127" i="5" s="1"/>
  <c r="K129" i="5"/>
  <c r="L129" i="5" s="1"/>
  <c r="O136" i="5"/>
  <c r="P136" i="5" s="1"/>
  <c r="I142" i="5"/>
  <c r="J142" i="5" s="1"/>
  <c r="I147" i="5"/>
  <c r="J147" i="5" s="1"/>
  <c r="I152" i="5"/>
  <c r="J152" i="5" s="1"/>
  <c r="K156" i="5"/>
  <c r="L156" i="5" s="1"/>
  <c r="O165" i="5"/>
  <c r="P165" i="5" s="1"/>
  <c r="I170" i="5"/>
  <c r="J170" i="5" s="1"/>
  <c r="K175" i="5"/>
  <c r="L175" i="5" s="1"/>
  <c r="E323" i="5"/>
  <c r="F323" i="5" s="1"/>
  <c r="M183" i="5"/>
  <c r="N183" i="5" s="1"/>
  <c r="I187" i="5"/>
  <c r="J187" i="5" s="1"/>
  <c r="E180" i="5"/>
  <c r="F180" i="5" s="1"/>
  <c r="G192" i="5"/>
  <c r="H192" i="5" s="1"/>
  <c r="M194" i="5"/>
  <c r="N194" i="5" s="1"/>
  <c r="M197" i="5"/>
  <c r="N197" i="5" s="1"/>
  <c r="I200" i="5"/>
  <c r="J200" i="5" s="1"/>
  <c r="I202" i="5"/>
  <c r="J202" i="5" s="1"/>
  <c r="K208" i="5"/>
  <c r="L208" i="5" s="1"/>
  <c r="E307" i="5"/>
  <c r="F307" i="5" s="1"/>
  <c r="O309" i="5"/>
  <c r="P309" i="5" s="1"/>
  <c r="I317" i="5"/>
  <c r="J317" i="5" s="1"/>
  <c r="G303" i="5"/>
  <c r="H303" i="5" s="1"/>
  <c r="E321" i="5"/>
  <c r="F321" i="5" s="1"/>
  <c r="O243" i="5"/>
  <c r="P243" i="5" s="1"/>
  <c r="I233" i="5"/>
  <c r="J233" i="5" s="1"/>
  <c r="E237" i="5"/>
  <c r="F237" i="5" s="1"/>
  <c r="O240" i="5"/>
  <c r="P240" i="5" s="1"/>
  <c r="I277" i="5"/>
  <c r="J277" i="5" s="1"/>
  <c r="E267" i="5"/>
  <c r="F267" i="5" s="1"/>
  <c r="I270" i="5"/>
  <c r="J270" i="5" s="1"/>
  <c r="O273" i="5"/>
  <c r="P273" i="5" s="1"/>
  <c r="I279" i="5"/>
  <c r="J279" i="5" s="1"/>
  <c r="M247" i="5"/>
  <c r="N247" i="5" s="1"/>
  <c r="O250" i="5"/>
  <c r="P250" i="5" s="1"/>
  <c r="G258" i="5"/>
  <c r="H258" i="5" s="1"/>
  <c r="K261" i="5"/>
  <c r="L261" i="5" s="1"/>
  <c r="O254" i="5"/>
  <c r="P254" i="5" s="1"/>
  <c r="E280" i="5"/>
  <c r="F280" i="5" s="1"/>
  <c r="G283" i="5"/>
  <c r="H283" i="5" s="1"/>
  <c r="I286" i="5"/>
  <c r="J286" i="5" s="1"/>
  <c r="K289" i="5"/>
  <c r="L289" i="5" s="1"/>
  <c r="K292" i="5"/>
  <c r="L292" i="5" s="1"/>
  <c r="M295" i="5"/>
  <c r="N295" i="5" s="1"/>
  <c r="M214" i="5"/>
  <c r="N214" i="5" s="1"/>
  <c r="M218" i="5"/>
  <c r="N218" i="5" s="1"/>
  <c r="M221" i="5"/>
  <c r="N221" i="5" s="1"/>
  <c r="M213" i="5"/>
  <c r="N213" i="5" s="1"/>
  <c r="O210" i="5"/>
  <c r="P210" i="5" s="1"/>
  <c r="O226" i="5"/>
  <c r="P226" i="5" s="1"/>
  <c r="E230" i="5"/>
  <c r="F230" i="5" s="1"/>
  <c r="E338" i="5"/>
  <c r="F338" i="5" s="1"/>
  <c r="E341" i="5"/>
  <c r="F341" i="5" s="1"/>
  <c r="E343" i="5"/>
  <c r="F343" i="5" s="1"/>
  <c r="E346" i="5"/>
  <c r="F346" i="5" s="1"/>
  <c r="G348" i="5"/>
  <c r="H348" i="5" s="1"/>
  <c r="G349" i="5"/>
  <c r="H349" i="5" s="1"/>
  <c r="I354" i="5"/>
  <c r="J354" i="5" s="1"/>
  <c r="I357" i="5"/>
  <c r="J357" i="5" s="1"/>
  <c r="I161" i="5"/>
  <c r="J161" i="5" s="1"/>
  <c r="I363" i="5"/>
  <c r="J363" i="5" s="1"/>
  <c r="I366" i="5"/>
  <c r="J366" i="5" s="1"/>
  <c r="K369" i="5"/>
  <c r="L369" i="5" s="1"/>
  <c r="K372" i="5"/>
  <c r="L372" i="5" s="1"/>
  <c r="M375" i="5"/>
  <c r="N375" i="5" s="1"/>
  <c r="E11" i="5"/>
  <c r="F11" i="5" s="1"/>
  <c r="M19" i="5"/>
  <c r="N19" i="5" s="1"/>
  <c r="O29" i="5"/>
  <c r="P29" i="5" s="1"/>
  <c r="G34" i="5"/>
  <c r="H34" i="5" s="1"/>
  <c r="I42" i="5"/>
  <c r="J42" i="5" s="1"/>
  <c r="M48" i="5"/>
  <c r="N48" i="5" s="1"/>
  <c r="E61" i="5"/>
  <c r="F61" i="5" s="1"/>
  <c r="E63" i="5"/>
  <c r="F63" i="5" s="1"/>
  <c r="I68" i="5"/>
  <c r="J68" i="5" s="1"/>
  <c r="K75" i="5"/>
  <c r="L75" i="5" s="1"/>
  <c r="K80" i="5"/>
  <c r="L80" i="5" s="1"/>
  <c r="M86" i="5"/>
  <c r="N86" i="5" s="1"/>
  <c r="K89" i="5"/>
  <c r="L89" i="5" s="1"/>
  <c r="I95" i="5"/>
  <c r="J95" i="5" s="1"/>
  <c r="M101" i="5"/>
  <c r="N101" i="5" s="1"/>
  <c r="G318" i="5"/>
  <c r="H318" i="5" s="1"/>
  <c r="I110" i="5"/>
  <c r="J110" i="5" s="1"/>
  <c r="G116" i="5"/>
  <c r="H116" i="5" s="1"/>
  <c r="E122" i="5"/>
  <c r="F122" i="5" s="1"/>
  <c r="G128" i="5"/>
  <c r="H128" i="5" s="1"/>
  <c r="G132" i="5"/>
  <c r="H132" i="5" s="1"/>
  <c r="I13" i="5"/>
  <c r="J13" i="5" s="1"/>
  <c r="E23" i="5"/>
  <c r="F23" i="5" s="1"/>
  <c r="M59" i="5"/>
  <c r="N59" i="5" s="1"/>
  <c r="I37" i="5"/>
  <c r="J37" i="5" s="1"/>
  <c r="K43" i="5"/>
  <c r="L43" i="5" s="1"/>
  <c r="M50" i="5"/>
  <c r="N50" i="5" s="1"/>
  <c r="G54" i="5"/>
  <c r="H54" i="5" s="1"/>
  <c r="G64" i="5"/>
  <c r="H64" i="5" s="1"/>
  <c r="G70" i="5"/>
  <c r="H70" i="5" s="1"/>
  <c r="G76" i="5"/>
  <c r="H76" i="5" s="1"/>
  <c r="I82" i="5"/>
  <c r="J82" i="5" s="1"/>
  <c r="O87" i="5"/>
  <c r="P87" i="5" s="1"/>
  <c r="E91" i="5"/>
  <c r="F91" i="5" s="1"/>
  <c r="E97" i="5"/>
  <c r="F97" i="5" s="1"/>
  <c r="O102" i="5"/>
  <c r="P102" i="5" s="1"/>
  <c r="E108" i="5"/>
  <c r="F108" i="5" s="1"/>
  <c r="E112" i="5"/>
  <c r="F112" i="5" s="1"/>
  <c r="K117" i="5"/>
  <c r="L117" i="5" s="1"/>
  <c r="K123" i="5"/>
  <c r="L123" i="5" s="1"/>
  <c r="M133" i="5"/>
  <c r="N133" i="5" s="1"/>
  <c r="E139" i="5"/>
  <c r="F139" i="5" s="1"/>
  <c r="E144" i="5"/>
  <c r="F144" i="5" s="1"/>
  <c r="I149" i="5"/>
  <c r="J149" i="5" s="1"/>
  <c r="I153" i="5"/>
  <c r="J153" i="5" s="1"/>
  <c r="M162" i="5"/>
  <c r="N162" i="5" s="1"/>
  <c r="I167" i="5"/>
  <c r="J167" i="5" s="1"/>
  <c r="M172" i="5"/>
  <c r="N172" i="5" s="1"/>
  <c r="E177" i="5"/>
  <c r="F177" i="5" s="1"/>
  <c r="M324" i="5"/>
  <c r="N324" i="5" s="1"/>
  <c r="I185" i="5"/>
  <c r="J185" i="5" s="1"/>
  <c r="O188" i="5"/>
  <c r="P188" i="5" s="1"/>
  <c r="K189" i="5"/>
  <c r="L189" i="5" s="1"/>
  <c r="E328" i="5"/>
  <c r="F328" i="5" s="1"/>
  <c r="E329" i="5"/>
  <c r="F329" i="5" s="1"/>
  <c r="K331" i="5"/>
  <c r="L331" i="5" s="1"/>
  <c r="M201" i="5"/>
  <c r="N201" i="5" s="1"/>
  <c r="O203" i="5"/>
  <c r="P203" i="5" s="1"/>
  <c r="K299" i="5"/>
  <c r="L299" i="5" s="1"/>
  <c r="I301" i="5"/>
  <c r="J301" i="5" s="1"/>
  <c r="G315" i="5"/>
  <c r="H315" i="5" s="1"/>
  <c r="E327" i="5"/>
  <c r="F327" i="5" s="1"/>
  <c r="M305" i="5"/>
  <c r="N305" i="5" s="1"/>
  <c r="I333" i="5"/>
  <c r="J333" i="5" s="1"/>
  <c r="O244" i="5"/>
  <c r="P244" i="5" s="1"/>
  <c r="O234" i="5"/>
  <c r="P234" i="5" s="1"/>
  <c r="K238" i="5"/>
  <c r="L238" i="5" s="1"/>
  <c r="G242" i="5"/>
  <c r="H242" i="5" s="1"/>
  <c r="M278" i="5"/>
  <c r="N278" i="5" s="1"/>
  <c r="G268" i="5"/>
  <c r="H268" i="5" s="1"/>
  <c r="M271" i="5"/>
  <c r="N271" i="5" s="1"/>
  <c r="I275" i="5"/>
  <c r="J275" i="5" s="1"/>
  <c r="K263" i="5"/>
  <c r="L263" i="5" s="1"/>
  <c r="O248" i="5"/>
  <c r="P248" i="5" s="1"/>
  <c r="G252" i="5"/>
  <c r="H252" i="5" s="1"/>
  <c r="K259" i="5"/>
  <c r="L259" i="5" s="1"/>
  <c r="M262" i="5"/>
  <c r="N262" i="5" s="1"/>
  <c r="O255" i="5"/>
  <c r="P255" i="5" s="1"/>
  <c r="G281" i="5"/>
  <c r="H281" i="5" s="1"/>
  <c r="K284" i="5"/>
  <c r="L284" i="5" s="1"/>
  <c r="M287" i="5"/>
  <c r="N287" i="5" s="1"/>
  <c r="M290" i="5"/>
  <c r="N290" i="5" s="1"/>
  <c r="M293" i="5"/>
  <c r="N293" i="5" s="1"/>
  <c r="M296" i="5"/>
  <c r="N296" i="5" s="1"/>
  <c r="M215" i="5"/>
  <c r="N215" i="5" s="1"/>
  <c r="O219" i="5"/>
  <c r="P219" i="5" s="1"/>
  <c r="O222" i="5"/>
  <c r="P222" i="5" s="1"/>
  <c r="E224" i="5"/>
  <c r="F224" i="5" s="1"/>
  <c r="O6" i="5"/>
  <c r="P6" i="5" s="1"/>
  <c r="I7" i="5"/>
  <c r="J7" i="5" s="1"/>
  <c r="M23" i="5"/>
  <c r="N23" i="5" s="1"/>
  <c r="K34" i="5"/>
  <c r="L34" i="5" s="1"/>
  <c r="E46" i="5"/>
  <c r="F46" i="5" s="1"/>
  <c r="O61" i="5"/>
  <c r="P61" i="5" s="1"/>
  <c r="I67" i="5"/>
  <c r="J67" i="5" s="1"/>
  <c r="O76" i="5"/>
  <c r="P76" i="5" s="1"/>
  <c r="O86" i="5"/>
  <c r="P86" i="5" s="1"/>
  <c r="O92" i="5"/>
  <c r="P92" i="5" s="1"/>
  <c r="I102" i="5"/>
  <c r="J102" i="5" s="1"/>
  <c r="K319" i="5"/>
  <c r="L319" i="5" s="1"/>
  <c r="M116" i="5"/>
  <c r="N116" i="5" s="1"/>
  <c r="G125" i="5"/>
  <c r="H125" i="5" s="1"/>
  <c r="M129" i="5"/>
  <c r="N129" i="5" s="1"/>
  <c r="G139" i="5"/>
  <c r="H139" i="5" s="1"/>
  <c r="E146" i="5"/>
  <c r="F146" i="5" s="1"/>
  <c r="E158" i="5"/>
  <c r="F158" i="5" s="1"/>
  <c r="E163" i="5"/>
  <c r="F163" i="5" s="1"/>
  <c r="I169" i="5"/>
  <c r="J169" i="5" s="1"/>
  <c r="G176" i="5"/>
  <c r="H176" i="5" s="1"/>
  <c r="G182" i="5"/>
  <c r="H182" i="5" s="1"/>
  <c r="E160" i="5"/>
  <c r="F160" i="5" s="1"/>
  <c r="I180" i="5"/>
  <c r="J180" i="5" s="1"/>
  <c r="I328" i="5"/>
  <c r="J328" i="5" s="1"/>
  <c r="O330" i="5"/>
  <c r="P330" i="5" s="1"/>
  <c r="M200" i="5"/>
  <c r="N200" i="5" s="1"/>
  <c r="E206" i="5"/>
  <c r="F206" i="5" s="1"/>
  <c r="M300" i="5"/>
  <c r="N300" i="5" s="1"/>
  <c r="G314" i="5"/>
  <c r="H314" i="5" s="1"/>
  <c r="G327" i="5"/>
  <c r="H327" i="5" s="1"/>
  <c r="O304" i="5"/>
  <c r="P304" i="5" s="1"/>
  <c r="G244" i="5"/>
  <c r="H244" i="5" s="1"/>
  <c r="G235" i="5"/>
  <c r="H235" i="5" s="1"/>
  <c r="E240" i="5"/>
  <c r="F240" i="5" s="1"/>
  <c r="O277" i="5"/>
  <c r="P277" i="5" s="1"/>
  <c r="I268" i="5"/>
  <c r="J268" i="5" s="1"/>
  <c r="E273" i="5"/>
  <c r="F273" i="5" s="1"/>
  <c r="G279" i="5"/>
  <c r="H279" i="5" s="1"/>
  <c r="G248" i="5"/>
  <c r="H248" i="5" s="1"/>
  <c r="I252" i="5"/>
  <c r="J252" i="5" s="1"/>
  <c r="I260" i="5"/>
  <c r="J260" i="5" s="1"/>
  <c r="I254" i="5"/>
  <c r="J254" i="5" s="1"/>
  <c r="I280" i="5"/>
  <c r="J280" i="5" s="1"/>
  <c r="I284" i="5"/>
  <c r="J284" i="5" s="1"/>
  <c r="G288" i="5"/>
  <c r="H288" i="5" s="1"/>
  <c r="O291" i="5"/>
  <c r="P291" i="5" s="1"/>
  <c r="O295" i="5"/>
  <c r="P295" i="5" s="1"/>
  <c r="I215" i="5"/>
  <c r="J215" i="5" s="1"/>
  <c r="G220" i="5"/>
  <c r="H220" i="5" s="1"/>
  <c r="E213" i="5"/>
  <c r="F213" i="5" s="1"/>
  <c r="K210" i="5"/>
  <c r="L210" i="5" s="1"/>
  <c r="I227" i="5"/>
  <c r="J227" i="5" s="1"/>
  <c r="M230" i="5"/>
  <c r="N230" i="5" s="1"/>
  <c r="E339" i="5"/>
  <c r="F339" i="5" s="1"/>
  <c r="K342" i="5"/>
  <c r="L342" i="5" s="1"/>
  <c r="G345" i="5"/>
  <c r="H345" i="5" s="1"/>
  <c r="K361" i="5"/>
  <c r="L361" i="5" s="1"/>
  <c r="E349" i="5"/>
  <c r="F349" i="5" s="1"/>
  <c r="M354" i="5"/>
  <c r="N354" i="5" s="1"/>
  <c r="E358" i="5"/>
  <c r="F358" i="5" s="1"/>
  <c r="K360" i="5"/>
  <c r="L360" i="5" s="1"/>
  <c r="E365" i="5"/>
  <c r="F365" i="5" s="1"/>
  <c r="K368" i="5"/>
  <c r="L368" i="5" s="1"/>
  <c r="O371" i="5"/>
  <c r="P371" i="5" s="1"/>
  <c r="K375" i="5"/>
  <c r="L375" i="5" s="1"/>
  <c r="O378" i="5"/>
  <c r="P378" i="5" s="1"/>
  <c r="G11" i="5"/>
  <c r="H11" i="5" s="1"/>
  <c r="M25" i="5"/>
  <c r="N25" i="5" s="1"/>
  <c r="O35" i="5"/>
  <c r="P35" i="5" s="1"/>
  <c r="K47" i="5"/>
  <c r="L47" i="5" s="1"/>
  <c r="G55" i="5"/>
  <c r="H55" i="5" s="1"/>
  <c r="G69" i="5"/>
  <c r="H69" i="5" s="1"/>
  <c r="G78" i="5"/>
  <c r="H78" i="5" s="1"/>
  <c r="K87" i="5"/>
  <c r="L87" i="5" s="1"/>
  <c r="E94" i="5"/>
  <c r="F94" i="5" s="1"/>
  <c r="G103" i="5"/>
  <c r="H103" i="5" s="1"/>
  <c r="M320" i="5"/>
  <c r="N320" i="5" s="1"/>
  <c r="I117" i="5"/>
  <c r="J117" i="5" s="1"/>
  <c r="M125" i="5"/>
  <c r="N125" i="5" s="1"/>
  <c r="M132" i="5"/>
  <c r="N132" i="5" s="1"/>
  <c r="G140" i="5"/>
  <c r="H140" i="5" s="1"/>
  <c r="M146" i="5"/>
  <c r="N146" i="5" s="1"/>
  <c r="M158" i="5"/>
  <c r="N158" i="5" s="1"/>
  <c r="I163" i="5"/>
  <c r="J163" i="5" s="1"/>
  <c r="E170" i="5"/>
  <c r="F170" i="5" s="1"/>
  <c r="M176" i="5"/>
  <c r="N176" i="5" s="1"/>
  <c r="K182" i="5"/>
  <c r="L182" i="5" s="1"/>
  <c r="M160" i="5"/>
  <c r="N160" i="5" s="1"/>
  <c r="G189" i="5"/>
  <c r="H189" i="5" s="1"/>
  <c r="M328" i="5"/>
  <c r="N328" i="5" s="1"/>
  <c r="I197" i="5"/>
  <c r="J197" i="5" s="1"/>
  <c r="E201" i="5"/>
  <c r="F201" i="5" s="1"/>
  <c r="E207" i="5"/>
  <c r="F207" i="5" s="1"/>
  <c r="G306" i="5"/>
  <c r="H306" i="5" s="1"/>
  <c r="K314" i="5"/>
  <c r="L314" i="5" s="1"/>
  <c r="M327" i="5"/>
  <c r="N327" i="5" s="1"/>
  <c r="K313" i="5"/>
  <c r="L313" i="5" s="1"/>
  <c r="K244" i="5"/>
  <c r="L244" i="5" s="1"/>
  <c r="K235" i="5"/>
  <c r="L235" i="5" s="1"/>
  <c r="K240" i="5"/>
  <c r="L240" i="5" s="1"/>
  <c r="I278" i="5"/>
  <c r="J278" i="5" s="1"/>
  <c r="O268" i="5"/>
  <c r="P268" i="5" s="1"/>
  <c r="I273" i="5"/>
  <c r="J273" i="5" s="1"/>
  <c r="O279" i="5"/>
  <c r="P279" i="5" s="1"/>
  <c r="K248" i="5"/>
  <c r="L248" i="5" s="1"/>
  <c r="O252" i="5"/>
  <c r="P252" i="5" s="1"/>
  <c r="O260" i="5"/>
  <c r="P260" i="5" s="1"/>
  <c r="E255" i="5"/>
  <c r="F255" i="5" s="1"/>
  <c r="O280" i="5"/>
  <c r="P280" i="5" s="1"/>
  <c r="E285" i="5"/>
  <c r="F285" i="5" s="1"/>
  <c r="M288" i="5"/>
  <c r="N288" i="5" s="1"/>
  <c r="I292" i="5"/>
  <c r="J292" i="5" s="1"/>
  <c r="G296" i="5"/>
  <c r="H296" i="5" s="1"/>
  <c r="O215" i="5"/>
  <c r="P215" i="5" s="1"/>
  <c r="O220" i="5"/>
  <c r="P220" i="5" s="1"/>
  <c r="I213" i="5"/>
  <c r="J213" i="5" s="1"/>
  <c r="G211" i="5"/>
  <c r="H211" i="5" s="1"/>
  <c r="M227" i="5"/>
  <c r="N227" i="5" s="1"/>
  <c r="E336" i="5"/>
  <c r="F336" i="5" s="1"/>
  <c r="K339" i="5"/>
  <c r="L339" i="5" s="1"/>
  <c r="G335" i="5"/>
  <c r="H335" i="5" s="1"/>
  <c r="K345" i="5"/>
  <c r="L345" i="5" s="1"/>
  <c r="O361" i="5"/>
  <c r="P361" i="5" s="1"/>
  <c r="M349" i="5"/>
  <c r="N349" i="5" s="1"/>
  <c r="E355" i="5"/>
  <c r="F355" i="5" s="1"/>
  <c r="I358" i="5"/>
  <c r="J358" i="5" s="1"/>
  <c r="O360" i="5"/>
  <c r="P360" i="5" s="1"/>
  <c r="K365" i="5"/>
  <c r="L365" i="5" s="1"/>
  <c r="O368" i="5"/>
  <c r="P368" i="5" s="1"/>
  <c r="I372" i="5"/>
  <c r="J372" i="5" s="1"/>
  <c r="E376" i="5"/>
  <c r="F376" i="5" s="1"/>
  <c r="G379" i="5"/>
  <c r="H379" i="5" s="1"/>
  <c r="G12" i="5"/>
  <c r="H12" i="5" s="1"/>
  <c r="O26" i="5"/>
  <c r="P26" i="5" s="1"/>
  <c r="E38" i="5"/>
  <c r="F38" i="5" s="1"/>
  <c r="G48" i="5"/>
  <c r="H48" i="5" s="1"/>
  <c r="E56" i="5"/>
  <c r="F56" i="5" s="1"/>
  <c r="K69" i="5"/>
  <c r="L69" i="5" s="1"/>
  <c r="O78" i="5"/>
  <c r="P78" i="5" s="1"/>
  <c r="M88" i="5"/>
  <c r="N88" i="5" s="1"/>
  <c r="G95" i="5"/>
  <c r="H95" i="5" s="1"/>
  <c r="K103" i="5"/>
  <c r="L103" i="5" s="1"/>
  <c r="O320" i="5"/>
  <c r="P320" i="5" s="1"/>
  <c r="I118" i="5"/>
  <c r="J118" i="5" s="1"/>
  <c r="G126" i="5"/>
  <c r="H126" i="5" s="1"/>
  <c r="E133" i="5"/>
  <c r="F133" i="5" s="1"/>
  <c r="K140" i="5"/>
  <c r="L140" i="5" s="1"/>
  <c r="K147" i="5"/>
  <c r="L147" i="5" s="1"/>
  <c r="E153" i="5"/>
  <c r="F153" i="5" s="1"/>
  <c r="O163" i="5"/>
  <c r="P163" i="5" s="1"/>
  <c r="O170" i="5"/>
  <c r="P170" i="5" s="1"/>
  <c r="O176" i="5"/>
  <c r="P176" i="5" s="1"/>
  <c r="G159" i="5"/>
  <c r="H159" i="5" s="1"/>
  <c r="K187" i="5"/>
  <c r="L187" i="5" s="1"/>
  <c r="I189" i="5"/>
  <c r="J189" i="5" s="1"/>
  <c r="E195" i="5"/>
  <c r="F195" i="5" s="1"/>
  <c r="G198" i="5"/>
  <c r="H198" i="5" s="1"/>
  <c r="K201" i="5"/>
  <c r="L201" i="5" s="1"/>
  <c r="I207" i="5"/>
  <c r="J207" i="5" s="1"/>
  <c r="I307" i="5"/>
  <c r="J307" i="5" s="1"/>
  <c r="M314" i="5"/>
  <c r="N314" i="5" s="1"/>
  <c r="E302" i="5"/>
  <c r="F302" i="5" s="1"/>
  <c r="G321" i="5"/>
  <c r="H321" i="5" s="1"/>
  <c r="M244" i="5"/>
  <c r="N244" i="5" s="1"/>
  <c r="E236" i="5"/>
  <c r="F236" i="5" s="1"/>
  <c r="G241" i="5"/>
  <c r="H241" i="5" s="1"/>
  <c r="K278" i="5"/>
  <c r="L278" i="5" s="1"/>
  <c r="K269" i="5"/>
  <c r="L269" i="5" s="1"/>
  <c r="M273" i="5"/>
  <c r="N273" i="5" s="1"/>
  <c r="E263" i="5"/>
  <c r="F263" i="5" s="1"/>
  <c r="E249" i="5"/>
  <c r="F249" i="5" s="1"/>
  <c r="G257" i="5"/>
  <c r="H257" i="5" s="1"/>
  <c r="E261" i="5"/>
  <c r="F261" i="5" s="1"/>
  <c r="G255" i="5"/>
  <c r="H255" i="5" s="1"/>
  <c r="E281" i="5"/>
  <c r="F281" i="5" s="1"/>
  <c r="G285" i="5"/>
  <c r="H285" i="5" s="1"/>
  <c r="O288" i="5"/>
  <c r="P288" i="5" s="1"/>
  <c r="O292" i="5"/>
  <c r="P292" i="5" s="1"/>
  <c r="I296" i="5"/>
  <c r="J296" i="5" s="1"/>
  <c r="G217" i="5"/>
  <c r="H217" i="5" s="1"/>
  <c r="E221" i="5"/>
  <c r="F221" i="5" s="1"/>
  <c r="K213" i="5"/>
  <c r="L213" i="5" s="1"/>
  <c r="K211" i="5"/>
  <c r="L211" i="5" s="1"/>
  <c r="O227" i="5"/>
  <c r="P227" i="5" s="1"/>
  <c r="G336" i="5"/>
  <c r="H336" i="5" s="1"/>
  <c r="M339" i="5"/>
  <c r="N339" i="5" s="1"/>
  <c r="I335" i="5"/>
  <c r="J335" i="5" s="1"/>
  <c r="M345" i="5"/>
  <c r="N345" i="5" s="1"/>
  <c r="I348" i="5"/>
  <c r="J348" i="5" s="1"/>
  <c r="O349" i="5"/>
  <c r="P349" i="5" s="1"/>
  <c r="G355" i="5"/>
  <c r="H355" i="5" s="1"/>
  <c r="K358" i="5"/>
  <c r="L358" i="5" s="1"/>
  <c r="G362" i="5"/>
  <c r="H362" i="5" s="1"/>
  <c r="M365" i="5"/>
  <c r="N365" i="5" s="1"/>
  <c r="E369" i="5"/>
  <c r="F369" i="5" s="1"/>
  <c r="O372" i="5"/>
  <c r="P372" i="5" s="1"/>
  <c r="G376" i="5"/>
  <c r="H376" i="5" s="1"/>
  <c r="I379" i="5"/>
  <c r="J379" i="5" s="1"/>
  <c r="G298" i="5"/>
  <c r="H298" i="5" s="1"/>
  <c r="G31" i="5"/>
  <c r="H31" i="5" s="1"/>
  <c r="E39" i="5"/>
  <c r="F39" i="5" s="1"/>
  <c r="G50" i="5"/>
  <c r="H50" i="5" s="1"/>
  <c r="E58" i="5"/>
  <c r="F58" i="5" s="1"/>
  <c r="E71" i="5"/>
  <c r="F71" i="5" s="1"/>
  <c r="O80" i="5"/>
  <c r="P80" i="5" s="1"/>
  <c r="E311" i="5"/>
  <c r="F311" i="5" s="1"/>
  <c r="M96" i="5"/>
  <c r="N96" i="5" s="1"/>
  <c r="I105" i="5"/>
  <c r="J105" i="5" s="1"/>
  <c r="M110" i="5"/>
  <c r="N110" i="5" s="1"/>
  <c r="K119" i="5"/>
  <c r="L119" i="5" s="1"/>
  <c r="I128" i="5"/>
  <c r="J128" i="5" s="1"/>
  <c r="K134" i="5"/>
  <c r="L134" i="5" s="1"/>
  <c r="O141" i="5"/>
  <c r="P141" i="5" s="1"/>
  <c r="M148" i="5"/>
  <c r="N148" i="5" s="1"/>
  <c r="E154" i="5"/>
  <c r="F154" i="5" s="1"/>
  <c r="M164" i="5"/>
  <c r="N164" i="5" s="1"/>
  <c r="M171" i="5"/>
  <c r="N171" i="5" s="1"/>
  <c r="E178" i="5"/>
  <c r="F178" i="5" s="1"/>
  <c r="G183" i="5"/>
  <c r="H183" i="5" s="1"/>
  <c r="K188" i="5"/>
  <c r="L188" i="5" s="1"/>
  <c r="K190" i="5"/>
  <c r="L190" i="5" s="1"/>
  <c r="G194" i="5"/>
  <c r="H194" i="5" s="1"/>
  <c r="E331" i="5"/>
  <c r="F331" i="5" s="1"/>
  <c r="K204" i="5"/>
  <c r="L204" i="5" s="1"/>
  <c r="E208" i="5"/>
  <c r="F208" i="5" s="1"/>
  <c r="E301" i="5"/>
  <c r="F301" i="5" s="1"/>
  <c r="E316" i="5"/>
  <c r="F316" i="5" s="1"/>
  <c r="M302" i="5"/>
  <c r="N302" i="5" s="1"/>
  <c r="E333" i="5"/>
  <c r="F333" i="5" s="1"/>
  <c r="M231" i="5"/>
  <c r="N231" i="5" s="1"/>
  <c r="K236" i="5"/>
  <c r="L236" i="5" s="1"/>
  <c r="O241" i="5"/>
  <c r="P241" i="5" s="1"/>
  <c r="I265" i="5"/>
  <c r="J265" i="5" s="1"/>
  <c r="E270" i="5"/>
  <c r="F270" i="5" s="1"/>
  <c r="K274" i="5"/>
  <c r="L274" i="5" s="1"/>
  <c r="M263" i="5"/>
  <c r="N263" i="5" s="1"/>
  <c r="O249" i="5"/>
  <c r="P249" i="5" s="1"/>
  <c r="M257" i="5"/>
  <c r="N257" i="5" s="1"/>
  <c r="O261" i="5"/>
  <c r="P261" i="5" s="1"/>
  <c r="M255" i="5"/>
  <c r="N255" i="5" s="1"/>
  <c r="O281" i="5"/>
  <c r="P281" i="5" s="1"/>
  <c r="O285" i="5"/>
  <c r="P285" i="5" s="1"/>
  <c r="M289" i="5"/>
  <c r="N289" i="5" s="1"/>
  <c r="I293" i="5"/>
  <c r="J293" i="5" s="1"/>
  <c r="E212" i="5"/>
  <c r="F212" i="5" s="1"/>
  <c r="E218" i="5"/>
  <c r="F218" i="5" s="1"/>
  <c r="K221" i="5"/>
  <c r="L221" i="5" s="1"/>
  <c r="I216" i="5"/>
  <c r="J216" i="5" s="1"/>
  <c r="E225" i="5"/>
  <c r="F225" i="5" s="1"/>
  <c r="I228" i="5"/>
  <c r="J228" i="5" s="1"/>
  <c r="E337" i="5"/>
  <c r="F337" i="5" s="1"/>
  <c r="K340" i="5"/>
  <c r="L340" i="5" s="1"/>
  <c r="O335" i="5"/>
  <c r="P335" i="5" s="1"/>
  <c r="K346" i="5"/>
  <c r="L346" i="5" s="1"/>
  <c r="E350" i="5"/>
  <c r="F350" i="5" s="1"/>
  <c r="I352" i="5"/>
  <c r="J352" i="5" s="1"/>
  <c r="M355" i="5"/>
  <c r="N355" i="5" s="1"/>
  <c r="K359" i="5"/>
  <c r="L359" i="5" s="1"/>
  <c r="O362" i="5"/>
  <c r="P362" i="5" s="1"/>
  <c r="G366" i="5"/>
  <c r="H366" i="5" s="1"/>
  <c r="O369" i="5"/>
  <c r="P369" i="5" s="1"/>
  <c r="I373" i="5"/>
  <c r="J373" i="5" s="1"/>
  <c r="M376" i="5"/>
  <c r="N376" i="5" s="1"/>
  <c r="O379" i="5"/>
  <c r="P379" i="5" s="1"/>
  <c r="M18" i="5"/>
  <c r="N18" i="5" s="1"/>
  <c r="E62" i="5"/>
  <c r="O42" i="5"/>
  <c r="P42" i="5" s="1"/>
  <c r="G52" i="5"/>
  <c r="H52" i="5" s="1"/>
  <c r="E64" i="5"/>
  <c r="F64" i="5" s="1"/>
  <c r="I73" i="5"/>
  <c r="J73" i="5" s="1"/>
  <c r="O82" i="5"/>
  <c r="P82" i="5" s="1"/>
  <c r="E90" i="5"/>
  <c r="F90" i="5" s="1"/>
  <c r="O98" i="5"/>
  <c r="P98" i="5" s="1"/>
  <c r="M318" i="5"/>
  <c r="N318" i="5" s="1"/>
  <c r="G113" i="5"/>
  <c r="H113" i="5" s="1"/>
  <c r="O121" i="5"/>
  <c r="P121" i="5" s="1"/>
  <c r="G136" i="5"/>
  <c r="H136" i="5" s="1"/>
  <c r="M143" i="5"/>
  <c r="N143" i="5" s="1"/>
  <c r="E150" i="5"/>
  <c r="F150" i="5" s="1"/>
  <c r="E156" i="5"/>
  <c r="F156" i="5" s="1"/>
  <c r="M166" i="5"/>
  <c r="N166" i="5" s="1"/>
  <c r="K173" i="5"/>
  <c r="L173" i="5" s="1"/>
  <c r="K179" i="5"/>
  <c r="L179" i="5" s="1"/>
  <c r="O184" i="5"/>
  <c r="P184" i="5" s="1"/>
  <c r="E326" i="5"/>
  <c r="F326" i="5" s="1"/>
  <c r="M191" i="5"/>
  <c r="N191" i="5" s="1"/>
  <c r="M196" i="5"/>
  <c r="N196" i="5" s="1"/>
  <c r="G332" i="5"/>
  <c r="H332" i="5" s="1"/>
  <c r="O205" i="5"/>
  <c r="P205" i="5" s="1"/>
  <c r="M334" i="5"/>
  <c r="N334" i="5" s="1"/>
  <c r="E308" i="5"/>
  <c r="F308" i="5" s="1"/>
  <c r="E317" i="5"/>
  <c r="F317" i="5" s="1"/>
  <c r="G305" i="5"/>
  <c r="H305" i="5" s="1"/>
  <c r="O333" i="5"/>
  <c r="P333" i="5" s="1"/>
  <c r="E233" i="5"/>
  <c r="F233" i="5" s="1"/>
  <c r="G238" i="5"/>
  <c r="H238" i="5" s="1"/>
  <c r="O242" i="5"/>
  <c r="P242" i="5" s="1"/>
  <c r="K266" i="5"/>
  <c r="L266" i="5" s="1"/>
  <c r="G271" i="5"/>
  <c r="H271" i="5" s="1"/>
  <c r="M275" i="5"/>
  <c r="N275" i="5" s="1"/>
  <c r="O246" i="5"/>
  <c r="P246" i="5" s="1"/>
  <c r="M250" i="5"/>
  <c r="N250" i="5" s="1"/>
  <c r="O258" i="5"/>
  <c r="P258" i="5" s="1"/>
  <c r="O262" i="5"/>
  <c r="P262" i="5" s="1"/>
  <c r="E297" i="5"/>
  <c r="F297" i="5" s="1"/>
  <c r="O282" i="5"/>
  <c r="P282" i="5" s="1"/>
  <c r="O286" i="5"/>
  <c r="P286" i="5" s="1"/>
  <c r="K290" i="5"/>
  <c r="L290" i="5" s="1"/>
  <c r="G294" i="5"/>
  <c r="H294" i="5" s="1"/>
  <c r="G214" i="5"/>
  <c r="H214" i="5" s="1"/>
  <c r="O218" i="5"/>
  <c r="P218" i="5" s="1"/>
  <c r="K222" i="5"/>
  <c r="L222" i="5" s="1"/>
  <c r="I224" i="5"/>
  <c r="J224" i="5" s="1"/>
  <c r="O225" i="5"/>
  <c r="P225" i="5" s="1"/>
  <c r="I229" i="5"/>
  <c r="J229" i="5" s="1"/>
  <c r="O337" i="5"/>
  <c r="P337" i="5" s="1"/>
  <c r="I341" i="5"/>
  <c r="J341" i="5" s="1"/>
  <c r="O343" i="5"/>
  <c r="P343" i="5" s="1"/>
  <c r="I347" i="5"/>
  <c r="J347" i="5" s="1"/>
  <c r="M350" i="5"/>
  <c r="N350" i="5" s="1"/>
  <c r="G353" i="5"/>
  <c r="H353" i="5" s="1"/>
  <c r="O356" i="5"/>
  <c r="P356" i="5" s="1"/>
  <c r="G161" i="5"/>
  <c r="H161" i="5" s="1"/>
  <c r="M363" i="5"/>
  <c r="N363" i="5" s="1"/>
  <c r="G367" i="5"/>
  <c r="H367" i="5" s="1"/>
  <c r="M370" i="5"/>
  <c r="N370" i="5" s="1"/>
  <c r="E374" i="5"/>
  <c r="F374" i="5" s="1"/>
  <c r="M377" i="5"/>
  <c r="N377" i="5" s="1"/>
  <c r="O3" i="5"/>
  <c r="P3" i="5" s="1"/>
  <c r="G378" i="5"/>
  <c r="H378" i="5" s="1"/>
  <c r="G373" i="5"/>
  <c r="H373" i="5" s="1"/>
  <c r="O367" i="5"/>
  <c r="P367" i="5" s="1"/>
  <c r="E363" i="5"/>
  <c r="F363" i="5" s="1"/>
  <c r="M357" i="5"/>
  <c r="N357" i="5" s="1"/>
  <c r="M352" i="5"/>
  <c r="N352" i="5" s="1"/>
  <c r="I361" i="5"/>
  <c r="J361" i="5" s="1"/>
  <c r="K343" i="5"/>
  <c r="L343" i="5" s="1"/>
  <c r="G339" i="5"/>
  <c r="H339" i="5" s="1"/>
  <c r="K229" i="5"/>
  <c r="L229" i="5" s="1"/>
  <c r="M211" i="5"/>
  <c r="N211" i="5" s="1"/>
  <c r="G223" i="5"/>
  <c r="H223" i="5" s="1"/>
  <c r="O217" i="5"/>
  <c r="P217" i="5" s="1"/>
  <c r="E295" i="5"/>
  <c r="F295" i="5" s="1"/>
  <c r="O289" i="5"/>
  <c r="P289" i="5" s="1"/>
  <c r="O283" i="5"/>
  <c r="P283" i="5" s="1"/>
  <c r="I256" i="5"/>
  <c r="J256" i="5" s="1"/>
  <c r="E260" i="5"/>
  <c r="F260" i="5" s="1"/>
  <c r="K250" i="5"/>
  <c r="L250" i="5" s="1"/>
  <c r="K279" i="5"/>
  <c r="L279" i="5" s="1"/>
  <c r="K271" i="5"/>
  <c r="L271" i="5" s="1"/>
  <c r="O278" i="5"/>
  <c r="P278" i="5" s="1"/>
  <c r="O238" i="5"/>
  <c r="P238" i="5" s="1"/>
  <c r="K231" i="5"/>
  <c r="L231" i="5" s="1"/>
  <c r="G304" i="5"/>
  <c r="H304" i="5" s="1"/>
  <c r="I316" i="5"/>
  <c r="J316" i="5" s="1"/>
  <c r="E300" i="5"/>
  <c r="F300" i="5" s="1"/>
  <c r="K205" i="5"/>
  <c r="L205" i="5" s="1"/>
  <c r="M330" i="5"/>
  <c r="N330" i="5" s="1"/>
  <c r="K191" i="5"/>
  <c r="L191" i="5" s="1"/>
  <c r="K160" i="5"/>
  <c r="L160" i="5" s="1"/>
  <c r="G323" i="5"/>
  <c r="H323" i="5" s="1"/>
  <c r="E171" i="5"/>
  <c r="F171" i="5" s="1"/>
  <c r="O156" i="5"/>
  <c r="P156" i="5" s="1"/>
  <c r="G148" i="5"/>
  <c r="H148" i="5" s="1"/>
  <c r="I138" i="5"/>
  <c r="J138" i="5" s="1"/>
  <c r="O128" i="5"/>
  <c r="P128" i="5" s="1"/>
  <c r="G114" i="5"/>
  <c r="H114" i="5" s="1"/>
  <c r="E106" i="5"/>
  <c r="F106" i="5" s="1"/>
  <c r="G92" i="5"/>
  <c r="H92" i="5" s="1"/>
  <c r="M82" i="5"/>
  <c r="N82" i="5" s="1"/>
  <c r="G68" i="5"/>
  <c r="H68" i="5" s="1"/>
  <c r="M52" i="5"/>
  <c r="N52" i="5" s="1"/>
  <c r="G38" i="5"/>
  <c r="H38" i="5" s="1"/>
  <c r="E20" i="5"/>
  <c r="F20" i="5" s="1"/>
  <c r="M38" i="5"/>
  <c r="N38" i="5" s="1"/>
  <c r="O377" i="5"/>
  <c r="P377" i="5" s="1"/>
  <c r="E373" i="5"/>
  <c r="F373" i="5" s="1"/>
  <c r="M367" i="5"/>
  <c r="N367" i="5" s="1"/>
  <c r="M362" i="5"/>
  <c r="N362" i="5" s="1"/>
  <c r="K357" i="5"/>
  <c r="L357" i="5" s="1"/>
  <c r="K352" i="5"/>
  <c r="L352" i="5" s="1"/>
  <c r="G361" i="5"/>
  <c r="H361" i="5" s="1"/>
  <c r="I343" i="5"/>
  <c r="J343" i="5" s="1"/>
  <c r="O338" i="5"/>
  <c r="P338" i="5" s="1"/>
  <c r="G229" i="5"/>
  <c r="H229" i="5" s="1"/>
  <c r="E211" i="5"/>
  <c r="F211" i="5" s="1"/>
  <c r="M222" i="5"/>
  <c r="N222" i="5" s="1"/>
  <c r="I217" i="5"/>
  <c r="J217" i="5" s="1"/>
  <c r="O294" i="5"/>
  <c r="P294" i="5" s="1"/>
  <c r="G289" i="5"/>
  <c r="H289" i="5" s="1"/>
  <c r="M283" i="5"/>
  <c r="N283" i="5" s="1"/>
  <c r="G256" i="5"/>
  <c r="H256" i="5" s="1"/>
  <c r="O259" i="5"/>
  <c r="P259" i="5" s="1"/>
  <c r="I250" i="5"/>
  <c r="J250" i="5" s="1"/>
  <c r="O276" i="5"/>
  <c r="P276" i="5" s="1"/>
  <c r="E271" i="5"/>
  <c r="F271" i="5" s="1"/>
  <c r="G278" i="5"/>
  <c r="H278" i="5" s="1"/>
  <c r="I238" i="5"/>
  <c r="J238" i="5" s="1"/>
  <c r="I231" i="5"/>
  <c r="J231" i="5" s="1"/>
  <c r="E304" i="5"/>
  <c r="F304" i="5" s="1"/>
  <c r="K315" i="5"/>
  <c r="L315" i="5" s="1"/>
  <c r="O299" i="5"/>
  <c r="P299" i="5" s="1"/>
  <c r="E205" i="5"/>
  <c r="F205" i="5" s="1"/>
  <c r="O329" i="5"/>
  <c r="P329" i="5" s="1"/>
  <c r="I191" i="5"/>
  <c r="J191" i="5" s="1"/>
  <c r="M186" i="5"/>
  <c r="N186" i="5" s="1"/>
  <c r="G179" i="5"/>
  <c r="H179" i="5" s="1"/>
  <c r="O169" i="5"/>
  <c r="P169" i="5" s="1"/>
  <c r="M156" i="5"/>
  <c r="N156" i="5" s="1"/>
  <c r="O147" i="5"/>
  <c r="P147" i="5" s="1"/>
  <c r="K137" i="5"/>
  <c r="L137" i="5" s="1"/>
  <c r="G127" i="5"/>
  <c r="H127" i="5" s="1"/>
  <c r="E114" i="5"/>
  <c r="F114" i="5" s="1"/>
  <c r="O105" i="5"/>
  <c r="P105" i="5" s="1"/>
  <c r="I91" i="5"/>
  <c r="J91" i="5" s="1"/>
  <c r="G82" i="5"/>
  <c r="H82" i="5" s="1"/>
  <c r="K66" i="5"/>
  <c r="L66" i="5" s="1"/>
  <c r="I51" i="5"/>
  <c r="J51" i="5" s="1"/>
  <c r="E35" i="5"/>
  <c r="F35" i="5" s="1"/>
  <c r="K19" i="5"/>
  <c r="L19" i="5" s="1"/>
  <c r="G363" i="5"/>
  <c r="H363" i="5" s="1"/>
  <c r="O211" i="5"/>
  <c r="P211" i="5" s="1"/>
  <c r="G295" i="5"/>
  <c r="H295" i="5" s="1"/>
  <c r="G284" i="5"/>
  <c r="H284" i="5" s="1"/>
  <c r="K260" i="5"/>
  <c r="L260" i="5" s="1"/>
  <c r="G265" i="5"/>
  <c r="H265" i="5" s="1"/>
  <c r="I304" i="5"/>
  <c r="J304" i="5" s="1"/>
  <c r="M205" i="5"/>
  <c r="N205" i="5" s="1"/>
  <c r="E188" i="5"/>
  <c r="F188" i="5" s="1"/>
  <c r="G157" i="5"/>
  <c r="H157" i="5" s="1"/>
  <c r="E70" i="5"/>
  <c r="F70" i="5" s="1"/>
  <c r="G377" i="5"/>
  <c r="H377" i="5" s="1"/>
  <c r="G372" i="5"/>
  <c r="H372" i="5" s="1"/>
  <c r="K367" i="5"/>
  <c r="L367" i="5" s="1"/>
  <c r="K362" i="5"/>
  <c r="L362" i="5" s="1"/>
  <c r="G357" i="5"/>
  <c r="H357" i="5" s="1"/>
  <c r="G352" i="5"/>
  <c r="H352" i="5" s="1"/>
  <c r="O347" i="5"/>
  <c r="P347" i="5" s="1"/>
  <c r="G343" i="5"/>
  <c r="H343" i="5" s="1"/>
  <c r="M338" i="5"/>
  <c r="N338" i="5" s="1"/>
  <c r="O228" i="5"/>
  <c r="P228" i="5" s="1"/>
  <c r="I210" i="5"/>
  <c r="J210" i="5" s="1"/>
  <c r="G222" i="5"/>
  <c r="H222" i="5" s="1"/>
  <c r="K215" i="5"/>
  <c r="L215" i="5" s="1"/>
  <c r="K294" i="5"/>
  <c r="L294" i="5" s="1"/>
  <c r="E289" i="5"/>
  <c r="F289" i="5" s="1"/>
  <c r="K283" i="5"/>
  <c r="L283" i="5" s="1"/>
  <c r="K255" i="5"/>
  <c r="L255" i="5" s="1"/>
  <c r="M259" i="5"/>
  <c r="N259" i="5" s="1"/>
  <c r="G250" i="5"/>
  <c r="H250" i="5" s="1"/>
  <c r="M276" i="5"/>
  <c r="N276" i="5" s="1"/>
  <c r="O270" i="5"/>
  <c r="P270" i="5" s="1"/>
  <c r="M277" i="5"/>
  <c r="N277" i="5" s="1"/>
  <c r="O237" i="5"/>
  <c r="P237" i="5" s="1"/>
  <c r="I244" i="5"/>
  <c r="J244" i="5" s="1"/>
  <c r="I305" i="5"/>
  <c r="J305" i="5" s="1"/>
  <c r="I315" i="5"/>
  <c r="J315" i="5" s="1"/>
  <c r="M299" i="5"/>
  <c r="N299" i="5" s="1"/>
  <c r="I204" i="5"/>
  <c r="J204" i="5" s="1"/>
  <c r="M329" i="5"/>
  <c r="N329" i="5" s="1"/>
  <c r="E191" i="5"/>
  <c r="F191" i="5" s="1"/>
  <c r="I186" i="5"/>
  <c r="J186" i="5" s="1"/>
  <c r="E179" i="5"/>
  <c r="F179" i="5" s="1"/>
  <c r="G169" i="5"/>
  <c r="H169" i="5" s="1"/>
  <c r="M155" i="5"/>
  <c r="N155" i="5" s="1"/>
  <c r="K146" i="5"/>
  <c r="L146" i="5" s="1"/>
  <c r="G137" i="5"/>
  <c r="H137" i="5" s="1"/>
  <c r="I126" i="5"/>
  <c r="J126" i="5" s="1"/>
  <c r="O113" i="5"/>
  <c r="P113" i="5" s="1"/>
  <c r="G105" i="5"/>
  <c r="H105" i="5" s="1"/>
  <c r="G91" i="5"/>
  <c r="H91" i="5" s="1"/>
  <c r="I81" i="5"/>
  <c r="J81" i="5" s="1"/>
  <c r="I66" i="5"/>
  <c r="J66" i="5" s="1"/>
  <c r="G51" i="5"/>
  <c r="H51" i="5" s="1"/>
  <c r="E34" i="5"/>
  <c r="F34" i="5" s="1"/>
  <c r="O15" i="5"/>
  <c r="P15" i="5" s="1"/>
  <c r="K373" i="5"/>
  <c r="L373" i="5" s="1"/>
  <c r="O352" i="5"/>
  <c r="P352" i="5" s="1"/>
  <c r="I223" i="5"/>
  <c r="J223" i="5" s="1"/>
  <c r="G290" i="5"/>
  <c r="H290" i="5" s="1"/>
  <c r="E251" i="5"/>
  <c r="F251" i="5" s="1"/>
  <c r="I232" i="5"/>
  <c r="J232" i="5" s="1"/>
  <c r="I300" i="5"/>
  <c r="J300" i="5" s="1"/>
  <c r="K192" i="5"/>
  <c r="L192" i="5" s="1"/>
  <c r="G171" i="5"/>
  <c r="H171" i="5" s="1"/>
  <c r="K138" i="5"/>
  <c r="L138" i="5" s="1"/>
  <c r="G53" i="5"/>
  <c r="H53" i="5" s="1"/>
  <c r="G3" i="5"/>
  <c r="H3" i="5" s="1"/>
  <c r="E377" i="5"/>
  <c r="F377" i="5" s="1"/>
  <c r="M371" i="5"/>
  <c r="N371" i="5" s="1"/>
  <c r="E367" i="5"/>
  <c r="F367" i="5" s="1"/>
  <c r="M360" i="5"/>
  <c r="N360" i="5" s="1"/>
  <c r="E357" i="5"/>
  <c r="F357" i="5" s="1"/>
  <c r="E352" i="5"/>
  <c r="F352" i="5" s="1"/>
  <c r="M347" i="5"/>
  <c r="N347" i="5" s="1"/>
  <c r="M335" i="5"/>
  <c r="N335" i="5" s="1"/>
  <c r="K338" i="5"/>
  <c r="L338" i="5" s="1"/>
  <c r="K228" i="5"/>
  <c r="L228" i="5" s="1"/>
  <c r="G210" i="5"/>
  <c r="H210" i="5" s="1"/>
  <c r="E222" i="5"/>
  <c r="F222" i="5" s="1"/>
  <c r="G215" i="5"/>
  <c r="H215" i="5" s="1"/>
  <c r="E294" i="5"/>
  <c r="F294" i="5" s="1"/>
  <c r="K288" i="5"/>
  <c r="L288" i="5" s="1"/>
  <c r="E283" i="5"/>
  <c r="F283" i="5" s="1"/>
  <c r="I255" i="5"/>
  <c r="J255" i="5" s="1"/>
  <c r="G259" i="5"/>
  <c r="H259" i="5" s="1"/>
  <c r="K249" i="5"/>
  <c r="L249" i="5" s="1"/>
  <c r="K276" i="5"/>
  <c r="L276" i="5" s="1"/>
  <c r="K270" i="5"/>
  <c r="L270" i="5" s="1"/>
  <c r="E277" i="5"/>
  <c r="F277" i="5" s="1"/>
  <c r="M237" i="5"/>
  <c r="N237" i="5" s="1"/>
  <c r="E244" i="5"/>
  <c r="F244" i="5" s="1"/>
  <c r="E305" i="5"/>
  <c r="F305" i="5" s="1"/>
  <c r="I314" i="5"/>
  <c r="J314" i="5" s="1"/>
  <c r="I299" i="5"/>
  <c r="J299" i="5" s="1"/>
  <c r="O201" i="5"/>
  <c r="P201" i="5" s="1"/>
  <c r="G329" i="5"/>
  <c r="H329" i="5" s="1"/>
  <c r="G190" i="5"/>
  <c r="H190" i="5" s="1"/>
  <c r="G186" i="5"/>
  <c r="H186" i="5" s="1"/>
  <c r="O178" i="5"/>
  <c r="P178" i="5" s="1"/>
  <c r="G168" i="5"/>
  <c r="H168" i="5" s="1"/>
  <c r="K155" i="5"/>
  <c r="L155" i="5" s="1"/>
  <c r="O145" i="5"/>
  <c r="P145" i="5" s="1"/>
  <c r="O135" i="5"/>
  <c r="P135" i="5" s="1"/>
  <c r="K125" i="5"/>
  <c r="L125" i="5" s="1"/>
  <c r="M113" i="5"/>
  <c r="N113" i="5" s="1"/>
  <c r="O103" i="5"/>
  <c r="P103" i="5" s="1"/>
  <c r="O90" i="5"/>
  <c r="P90" i="5" s="1"/>
  <c r="E80" i="5"/>
  <c r="F80" i="5" s="1"/>
  <c r="E65" i="5"/>
  <c r="F65" i="5" s="1"/>
  <c r="E51" i="5"/>
  <c r="F51" i="5" s="1"/>
  <c r="G36" i="5"/>
  <c r="H36" i="5" s="1"/>
  <c r="K15" i="5"/>
  <c r="L15" i="5" s="1"/>
  <c r="E344" i="5"/>
  <c r="F344" i="5" s="1"/>
  <c r="G83" i="5"/>
  <c r="H83" i="5" s="1"/>
  <c r="I3" i="5"/>
  <c r="J3" i="5" s="1"/>
  <c r="O376" i="5"/>
  <c r="P376" i="5" s="1"/>
  <c r="K371" i="5"/>
  <c r="L371" i="5" s="1"/>
  <c r="O366" i="5"/>
  <c r="P366" i="5" s="1"/>
  <c r="G360" i="5"/>
  <c r="H360" i="5" s="1"/>
  <c r="K356" i="5"/>
  <c r="L356" i="5" s="1"/>
  <c r="K349" i="5"/>
  <c r="L349" i="5" s="1"/>
  <c r="K347" i="5"/>
  <c r="L347" i="5" s="1"/>
  <c r="K335" i="5"/>
  <c r="L335" i="5" s="1"/>
  <c r="I338" i="5"/>
  <c r="J338" i="5" s="1"/>
  <c r="G228" i="5"/>
  <c r="H228" i="5" s="1"/>
  <c r="E210" i="5"/>
  <c r="F210" i="5" s="1"/>
  <c r="O221" i="5"/>
  <c r="P221" i="5" s="1"/>
  <c r="E215" i="5"/>
  <c r="F215" i="5" s="1"/>
  <c r="O293" i="5"/>
  <c r="P293" i="5" s="1"/>
  <c r="E288" i="5"/>
  <c r="F288" i="5" s="1"/>
  <c r="M282" i="5"/>
  <c r="N282" i="5" s="1"/>
  <c r="K254" i="5"/>
  <c r="L254" i="5" s="1"/>
  <c r="E259" i="5"/>
  <c r="F259" i="5" s="1"/>
  <c r="G249" i="5"/>
  <c r="H249" i="5" s="1"/>
  <c r="G276" i="5"/>
  <c r="H276" i="5" s="1"/>
  <c r="O269" i="5"/>
  <c r="P269" i="5" s="1"/>
  <c r="M245" i="5"/>
  <c r="N245" i="5" s="1"/>
  <c r="K237" i="5"/>
  <c r="L237" i="5" s="1"/>
  <c r="I243" i="5"/>
  <c r="J243" i="5" s="1"/>
  <c r="M303" i="5"/>
  <c r="N303" i="5" s="1"/>
  <c r="E314" i="5"/>
  <c r="F314" i="5" s="1"/>
  <c r="K334" i="5"/>
  <c r="L334" i="5" s="1"/>
  <c r="O200" i="5"/>
  <c r="P200" i="5" s="1"/>
  <c r="O196" i="5"/>
  <c r="P196" i="5" s="1"/>
  <c r="E190" i="5"/>
  <c r="F190" i="5" s="1"/>
  <c r="M185" i="5"/>
  <c r="N185" i="5" s="1"/>
  <c r="O177" i="5"/>
  <c r="P177" i="5" s="1"/>
  <c r="M167" i="5"/>
  <c r="N167" i="5" s="1"/>
  <c r="M154" i="5"/>
  <c r="N154" i="5" s="1"/>
  <c r="G145" i="5"/>
  <c r="H145" i="5" s="1"/>
  <c r="M135" i="5"/>
  <c r="N135" i="5" s="1"/>
  <c r="M124" i="5"/>
  <c r="N124" i="5" s="1"/>
  <c r="M112" i="5"/>
  <c r="N112" i="5" s="1"/>
  <c r="M102" i="5"/>
  <c r="N102" i="5" s="1"/>
  <c r="I90" i="5"/>
  <c r="J90" i="5" s="1"/>
  <c r="I79" i="5"/>
  <c r="J79" i="5" s="1"/>
  <c r="M64" i="5"/>
  <c r="N64" i="5" s="1"/>
  <c r="I49" i="5"/>
  <c r="J49" i="5" s="1"/>
  <c r="K32" i="5"/>
  <c r="L32" i="5" s="1"/>
  <c r="E15" i="5"/>
  <c r="F15" i="5" s="1"/>
  <c r="E93" i="5"/>
  <c r="F93" i="5" s="1"/>
  <c r="K3" i="5"/>
  <c r="L3" i="5" s="1"/>
  <c r="K376" i="5"/>
  <c r="L376" i="5" s="1"/>
  <c r="G371" i="5"/>
  <c r="H371" i="5" s="1"/>
  <c r="K366" i="5"/>
  <c r="L366" i="5" s="1"/>
  <c r="E360" i="5"/>
  <c r="F360" i="5" s="1"/>
  <c r="I356" i="5"/>
  <c r="J356" i="5" s="1"/>
  <c r="O209" i="5"/>
  <c r="P209" i="5" s="1"/>
  <c r="G347" i="5"/>
  <c r="H347" i="5" s="1"/>
  <c r="O342" i="5"/>
  <c r="P342" i="5" s="1"/>
  <c r="G338" i="5"/>
  <c r="H338" i="5" s="1"/>
  <c r="E228" i="5"/>
  <c r="F228" i="5" s="1"/>
  <c r="O224" i="5"/>
  <c r="P224" i="5" s="1"/>
  <c r="I221" i="5"/>
  <c r="J221" i="5" s="1"/>
  <c r="O214" i="5"/>
  <c r="P214" i="5" s="1"/>
  <c r="K293" i="5"/>
  <c r="L293" i="5" s="1"/>
  <c r="O287" i="5"/>
  <c r="P287" i="5" s="1"/>
  <c r="K282" i="5"/>
  <c r="L282" i="5" s="1"/>
  <c r="G254" i="5"/>
  <c r="H254" i="5" s="1"/>
  <c r="K258" i="5"/>
  <c r="L258" i="5" s="1"/>
  <c r="I248" i="5"/>
  <c r="J248" i="5" s="1"/>
  <c r="O275" i="5"/>
  <c r="P275" i="5" s="1"/>
  <c r="M269" i="5"/>
  <c r="N269" i="5" s="1"/>
  <c r="K245" i="5"/>
  <c r="L245" i="5" s="1"/>
  <c r="I236" i="5"/>
  <c r="J236" i="5" s="1"/>
  <c r="E243" i="5"/>
  <c r="F243" i="5" s="1"/>
  <c r="I303" i="5"/>
  <c r="J303" i="5" s="1"/>
  <c r="I309" i="5"/>
  <c r="J309" i="5" s="1"/>
  <c r="E334" i="5"/>
  <c r="F334" i="5" s="1"/>
  <c r="K200" i="5"/>
  <c r="L200" i="5" s="1"/>
  <c r="I196" i="5"/>
  <c r="J196" i="5" s="1"/>
  <c r="M180" i="5"/>
  <c r="N180" i="5" s="1"/>
  <c r="E185" i="5"/>
  <c r="F185" i="5" s="1"/>
  <c r="G177" i="5"/>
  <c r="H177" i="5" s="1"/>
  <c r="K167" i="5"/>
  <c r="L167" i="5" s="1"/>
  <c r="O153" i="5"/>
  <c r="P153" i="5" s="1"/>
  <c r="M144" i="5"/>
  <c r="N144" i="5" s="1"/>
  <c r="I135" i="5"/>
  <c r="J135" i="5" s="1"/>
  <c r="G124" i="5"/>
  <c r="H124" i="5" s="1"/>
  <c r="I112" i="5"/>
  <c r="J112" i="5" s="1"/>
  <c r="E102" i="5"/>
  <c r="F102" i="5" s="1"/>
  <c r="I89" i="5"/>
  <c r="J89" i="5" s="1"/>
  <c r="G77" i="5"/>
  <c r="H77" i="5" s="1"/>
  <c r="K64" i="5"/>
  <c r="L64" i="5" s="1"/>
  <c r="G49" i="5"/>
  <c r="H49" i="5" s="1"/>
  <c r="I32" i="5"/>
  <c r="J32" i="5" s="1"/>
  <c r="E298" i="5"/>
  <c r="F298" i="5" s="1"/>
  <c r="E116" i="5"/>
  <c r="F116" i="5" s="1"/>
  <c r="M3" i="5"/>
  <c r="N3" i="5" s="1"/>
  <c r="I376" i="5"/>
  <c r="J376" i="5" s="1"/>
  <c r="E371" i="5"/>
  <c r="F371" i="5" s="1"/>
  <c r="E366" i="5"/>
  <c r="F366" i="5" s="1"/>
  <c r="O161" i="5"/>
  <c r="P161" i="5" s="1"/>
  <c r="O355" i="5"/>
  <c r="P355" i="5" s="1"/>
  <c r="K209" i="5"/>
  <c r="L209" i="5" s="1"/>
  <c r="O346" i="5"/>
  <c r="P346" i="5" s="1"/>
  <c r="I342" i="5"/>
  <c r="J342" i="5" s="1"/>
  <c r="M337" i="5"/>
  <c r="N337" i="5" s="1"/>
  <c r="K227" i="5"/>
  <c r="L227" i="5" s="1"/>
  <c r="K224" i="5"/>
  <c r="L224" i="5" s="1"/>
  <c r="G221" i="5"/>
  <c r="H221" i="5" s="1"/>
  <c r="K214" i="5"/>
  <c r="L214" i="5" s="1"/>
  <c r="G293" i="5"/>
  <c r="H293" i="5" s="1"/>
  <c r="K287" i="5"/>
  <c r="L287" i="5" s="1"/>
  <c r="I282" i="5"/>
  <c r="J282" i="5" s="1"/>
  <c r="O253" i="5"/>
  <c r="P253" i="5" s="1"/>
  <c r="I258" i="5"/>
  <c r="J258" i="5" s="1"/>
  <c r="E248" i="5"/>
  <c r="F248" i="5" s="1"/>
  <c r="K275" i="5"/>
  <c r="L275" i="5" s="1"/>
  <c r="M268" i="5"/>
  <c r="N268" i="5" s="1"/>
  <c r="I245" i="5"/>
  <c r="J245" i="5" s="1"/>
  <c r="G236" i="5"/>
  <c r="H236" i="5" s="1"/>
  <c r="M264" i="5"/>
  <c r="N264" i="5" s="1"/>
  <c r="K302" i="5"/>
  <c r="L302" i="5" s="1"/>
  <c r="G309" i="5"/>
  <c r="H309" i="5" s="1"/>
  <c r="M208" i="5"/>
  <c r="N208" i="5" s="1"/>
  <c r="M199" i="5"/>
  <c r="N199" i="5" s="1"/>
  <c r="G196" i="5"/>
  <c r="H196" i="5" s="1"/>
  <c r="G180" i="5"/>
  <c r="H180" i="5" s="1"/>
  <c r="K184" i="5"/>
  <c r="L184" i="5" s="1"/>
  <c r="I176" i="5"/>
  <c r="J176" i="5" s="1"/>
  <c r="O166" i="5"/>
  <c r="P166" i="5" s="1"/>
  <c r="K153" i="5"/>
  <c r="L153" i="5" s="1"/>
  <c r="K144" i="5"/>
  <c r="L144" i="5" s="1"/>
  <c r="I134" i="5"/>
  <c r="J134" i="5" s="1"/>
  <c r="I123" i="5"/>
  <c r="J123" i="5" s="1"/>
  <c r="E111" i="5"/>
  <c r="F111" i="5" s="1"/>
  <c r="E101" i="5"/>
  <c r="F101" i="5" s="1"/>
  <c r="M311" i="5"/>
  <c r="N311" i="5" s="1"/>
  <c r="K76" i="5"/>
  <c r="L76" i="5" s="1"/>
  <c r="M63" i="5"/>
  <c r="N63" i="5" s="1"/>
  <c r="G46" i="5"/>
  <c r="H46" i="5" s="1"/>
  <c r="K62" i="5"/>
  <c r="L62" i="5" s="1"/>
  <c r="I12" i="5"/>
  <c r="J12" i="5" s="1"/>
  <c r="G340" i="5"/>
  <c r="H340" i="5" s="1"/>
  <c r="O351" i="5"/>
  <c r="P351" i="5" s="1"/>
  <c r="O375" i="5"/>
  <c r="P375" i="5" s="1"/>
  <c r="O370" i="5"/>
  <c r="P370" i="5" s="1"/>
  <c r="O365" i="5"/>
  <c r="P365" i="5" s="1"/>
  <c r="M161" i="5"/>
  <c r="N161" i="5" s="1"/>
  <c r="K355" i="5"/>
  <c r="L355" i="5" s="1"/>
  <c r="I209" i="5"/>
  <c r="J209" i="5" s="1"/>
  <c r="M346" i="5"/>
  <c r="N346" i="5" s="1"/>
  <c r="G342" i="5"/>
  <c r="H342" i="5" s="1"/>
  <c r="K337" i="5"/>
  <c r="L337" i="5" s="1"/>
  <c r="G227" i="5"/>
  <c r="H227" i="5" s="1"/>
  <c r="G224" i="5"/>
  <c r="H224" i="5" s="1"/>
  <c r="K220" i="5"/>
  <c r="L220" i="5" s="1"/>
  <c r="I214" i="5"/>
  <c r="J214" i="5" s="1"/>
  <c r="E293" i="5"/>
  <c r="F293" i="5" s="1"/>
  <c r="G287" i="5"/>
  <c r="H287" i="5" s="1"/>
  <c r="M281" i="5"/>
  <c r="N281" i="5" s="1"/>
  <c r="M253" i="5"/>
  <c r="N253" i="5" s="1"/>
  <c r="O257" i="5"/>
  <c r="P257" i="5" s="1"/>
  <c r="O247" i="5"/>
  <c r="P247" i="5" s="1"/>
  <c r="G275" i="5"/>
  <c r="H275" i="5" s="1"/>
  <c r="E268" i="5"/>
  <c r="F268" i="5" s="1"/>
  <c r="M242" i="5"/>
  <c r="N242" i="5" s="1"/>
  <c r="I235" i="5"/>
  <c r="J235" i="5" s="1"/>
  <c r="K264" i="5"/>
  <c r="L264" i="5" s="1"/>
  <c r="I302" i="5"/>
  <c r="J302" i="5" s="1"/>
  <c r="O308" i="5"/>
  <c r="P308" i="5" s="1"/>
  <c r="O207" i="5"/>
  <c r="P207" i="5" s="1"/>
  <c r="G199" i="5"/>
  <c r="H199" i="5" s="1"/>
  <c r="E196" i="5"/>
  <c r="F196" i="5" s="1"/>
  <c r="I181" i="5"/>
  <c r="J181" i="5" s="1"/>
  <c r="G184" i="5"/>
  <c r="H184" i="5" s="1"/>
  <c r="M175" i="5"/>
  <c r="N175" i="5" s="1"/>
  <c r="K166" i="5"/>
  <c r="L166" i="5" s="1"/>
  <c r="K158" i="5"/>
  <c r="L158" i="5" s="1"/>
  <c r="O143" i="5"/>
  <c r="P143" i="5" s="1"/>
  <c r="O133" i="5"/>
  <c r="P133" i="5" s="1"/>
  <c r="O122" i="5"/>
  <c r="P122" i="5" s="1"/>
  <c r="K110" i="5"/>
  <c r="L110" i="5" s="1"/>
  <c r="E100" i="5"/>
  <c r="F100" i="5" s="1"/>
  <c r="I311" i="5"/>
  <c r="J311" i="5" s="1"/>
  <c r="E76" i="5"/>
  <c r="F76" i="5" s="1"/>
  <c r="K63" i="5"/>
  <c r="L63" i="5" s="1"/>
  <c r="G45" i="5"/>
  <c r="H45" i="5" s="1"/>
  <c r="O59" i="5"/>
  <c r="P59" i="5" s="1"/>
  <c r="K10" i="5"/>
  <c r="L10" i="5" s="1"/>
  <c r="I378" i="5"/>
  <c r="J378" i="5" s="1"/>
  <c r="O357" i="5"/>
  <c r="P357" i="5" s="1"/>
  <c r="O229" i="5"/>
  <c r="P229" i="5" s="1"/>
  <c r="G218" i="5"/>
  <c r="H218" i="5" s="1"/>
  <c r="K256" i="5"/>
  <c r="L256" i="5" s="1"/>
  <c r="G263" i="5"/>
  <c r="H263" i="5" s="1"/>
  <c r="E239" i="5"/>
  <c r="F239" i="5" s="1"/>
  <c r="M316" i="5"/>
  <c r="N316" i="5" s="1"/>
  <c r="E197" i="5"/>
  <c r="F197" i="5" s="1"/>
  <c r="K323" i="5"/>
  <c r="L323" i="5" s="1"/>
  <c r="E149" i="5"/>
  <c r="F149" i="5" s="1"/>
  <c r="I351" i="5"/>
  <c r="J351" i="5" s="1"/>
  <c r="G375" i="5"/>
  <c r="H375" i="5" s="1"/>
  <c r="K370" i="5"/>
  <c r="L370" i="5" s="1"/>
  <c r="G365" i="5"/>
  <c r="H365" i="5" s="1"/>
  <c r="K161" i="5"/>
  <c r="L161" i="5" s="1"/>
  <c r="I355" i="5"/>
  <c r="J355" i="5" s="1"/>
  <c r="G209" i="5"/>
  <c r="H209" i="5" s="1"/>
  <c r="G346" i="5"/>
  <c r="H346" i="5" s="1"/>
  <c r="O341" i="5"/>
  <c r="P341" i="5" s="1"/>
  <c r="G337" i="5"/>
  <c r="H337" i="5" s="1"/>
  <c r="M226" i="5"/>
  <c r="N226" i="5" s="1"/>
  <c r="O216" i="5"/>
  <c r="P216" i="5" s="1"/>
  <c r="E220" i="5"/>
  <c r="F220" i="5" s="1"/>
  <c r="O212" i="5"/>
  <c r="P212" i="5" s="1"/>
  <c r="G292" i="5"/>
  <c r="H292" i="5" s="1"/>
  <c r="E287" i="5"/>
  <c r="F287" i="5" s="1"/>
  <c r="K281" i="5"/>
  <c r="L281" i="5" s="1"/>
  <c r="G253" i="5"/>
  <c r="H253" i="5" s="1"/>
  <c r="K257" i="5"/>
  <c r="L257" i="5" s="1"/>
  <c r="K247" i="5"/>
  <c r="L247" i="5" s="1"/>
  <c r="O274" i="5"/>
  <c r="P274" i="5" s="1"/>
  <c r="M267" i="5"/>
  <c r="N267" i="5" s="1"/>
  <c r="K242" i="5"/>
  <c r="L242" i="5" s="1"/>
  <c r="M234" i="5"/>
  <c r="N234" i="5" s="1"/>
  <c r="M333" i="5"/>
  <c r="N333" i="5" s="1"/>
  <c r="I327" i="5"/>
  <c r="J327" i="5" s="1"/>
  <c r="K308" i="5"/>
  <c r="L308" i="5" s="1"/>
  <c r="M207" i="5"/>
  <c r="N207" i="5" s="1"/>
  <c r="E199" i="5"/>
  <c r="F199" i="5" s="1"/>
  <c r="K195" i="5"/>
  <c r="L195" i="5" s="1"/>
  <c r="E181" i="5"/>
  <c r="F181" i="5" s="1"/>
  <c r="O183" i="5"/>
  <c r="P183" i="5" s="1"/>
  <c r="M174" i="5"/>
  <c r="N174" i="5" s="1"/>
  <c r="I166" i="5"/>
  <c r="J166" i="5" s="1"/>
  <c r="O152" i="5"/>
  <c r="P152" i="5" s="1"/>
  <c r="G143" i="5"/>
  <c r="H143" i="5" s="1"/>
  <c r="K132" i="5"/>
  <c r="L132" i="5" s="1"/>
  <c r="K122" i="5"/>
  <c r="L122" i="5" s="1"/>
  <c r="G110" i="5"/>
  <c r="H110" i="5" s="1"/>
  <c r="M99" i="5"/>
  <c r="N99" i="5" s="1"/>
  <c r="K310" i="5"/>
  <c r="L310" i="5" s="1"/>
  <c r="M74" i="5"/>
  <c r="N74" i="5" s="1"/>
  <c r="M60" i="5"/>
  <c r="N60" i="5" s="1"/>
  <c r="O44" i="5"/>
  <c r="P44" i="5" s="1"/>
  <c r="K59" i="5"/>
  <c r="L59" i="5" s="1"/>
  <c r="I6" i="5"/>
  <c r="J6" i="5" s="1"/>
  <c r="Y220" i="8" l="1"/>
  <c r="AF379" i="8"/>
  <c r="Y107" i="8"/>
  <c r="Y119" i="8"/>
  <c r="Y124" i="8"/>
  <c r="Y300" i="8"/>
  <c r="Y378" i="8"/>
  <c r="Y329" i="8"/>
  <c r="AF149" i="8"/>
  <c r="AF73" i="8"/>
  <c r="AF105" i="8"/>
  <c r="AF298" i="8"/>
  <c r="Y26" i="8"/>
  <c r="Y154" i="8"/>
  <c r="Y134" i="8"/>
  <c r="Y91" i="8"/>
  <c r="Y121" i="8"/>
  <c r="AF363" i="8"/>
  <c r="Y327" i="8"/>
  <c r="Y235" i="8"/>
  <c r="AF264" i="8"/>
  <c r="Y44" i="8"/>
  <c r="Y52" i="8"/>
  <c r="Y19" i="8"/>
  <c r="Y326" i="8"/>
  <c r="Y331" i="8"/>
  <c r="Y60" i="8"/>
  <c r="Y82" i="8"/>
  <c r="Y58" i="8"/>
  <c r="Y233" i="8"/>
  <c r="Y305" i="8"/>
  <c r="Y151" i="8"/>
  <c r="AF199" i="8"/>
  <c r="Y53" i="8"/>
  <c r="Y150" i="8"/>
  <c r="AF342" i="8"/>
  <c r="Y180" i="8"/>
  <c r="Y59" i="8"/>
  <c r="Y310" i="8"/>
  <c r="AF328" i="8"/>
  <c r="Y147" i="8"/>
  <c r="AF65" i="8"/>
  <c r="Y7" i="8"/>
  <c r="AF47" i="8"/>
  <c r="AF237" i="8"/>
  <c r="AF8" i="8"/>
  <c r="Y24" i="8"/>
  <c r="Y50" i="8"/>
  <c r="AF112" i="8"/>
  <c r="AF94" i="8"/>
  <c r="Y222" i="8"/>
  <c r="Y68" i="8"/>
  <c r="Y186" i="8"/>
  <c r="Y98" i="8"/>
  <c r="AF230" i="8"/>
  <c r="AF343" i="8"/>
  <c r="Y84" i="8"/>
  <c r="Y218" i="8"/>
  <c r="Y194" i="8"/>
  <c r="Y348" i="8"/>
  <c r="Y226" i="8"/>
  <c r="Y376" i="8"/>
  <c r="AF153" i="8"/>
  <c r="AF66" i="8"/>
  <c r="Y209" i="8"/>
  <c r="Y25" i="8"/>
  <c r="AF267" i="8"/>
  <c r="Y197" i="8"/>
  <c r="Y200" i="8"/>
  <c r="Y335" i="8"/>
  <c r="Y87" i="8"/>
  <c r="AF297" i="8"/>
  <c r="Y76" i="8"/>
  <c r="Y6" i="8"/>
  <c r="Y144" i="8"/>
  <c r="Y212" i="8"/>
  <c r="AF88" i="8"/>
  <c r="AF202" i="8"/>
  <c r="AF27" i="8"/>
  <c r="Y188" i="8"/>
  <c r="Y204" i="8"/>
  <c r="AF123" i="8"/>
  <c r="Y215" i="8"/>
  <c r="AF330" i="8"/>
  <c r="AF139" i="8"/>
  <c r="Y67" i="8"/>
  <c r="Y155" i="8"/>
  <c r="Y354" i="8"/>
  <c r="AF181" i="8"/>
  <c r="AF213" i="8"/>
  <c r="Y346" i="8"/>
  <c r="AF9" i="8"/>
  <c r="AF295" i="8"/>
  <c r="Y100" i="8"/>
  <c r="Y178" i="8"/>
  <c r="Y214" i="8"/>
  <c r="Y337" i="8"/>
  <c r="Y306" i="8"/>
  <c r="AF41" i="8"/>
  <c r="AF377" i="8"/>
  <c r="AF126" i="8"/>
  <c r="Y32" i="8"/>
  <c r="Y37" i="8"/>
  <c r="Y90" i="8"/>
  <c r="Y358" i="8"/>
  <c r="AF240" i="8"/>
  <c r="AF137" i="8"/>
  <c r="AF16" i="8"/>
  <c r="Y165" i="8"/>
  <c r="Y265" i="8"/>
  <c r="AF169" i="8"/>
  <c r="Y103" i="8"/>
  <c r="Y5" i="8"/>
  <c r="Y332" i="8"/>
  <c r="Y365" i="8"/>
  <c r="AF210" i="8"/>
  <c r="AF117" i="8"/>
  <c r="AF311" i="8"/>
  <c r="Y85" i="8"/>
  <c r="Y193" i="8"/>
  <c r="Y179" i="8"/>
  <c r="Y228" i="8"/>
  <c r="Y39" i="8"/>
  <c r="AF170" i="8"/>
  <c r="Y99" i="8"/>
  <c r="Y28" i="8"/>
  <c r="Y163" i="8"/>
  <c r="Y308" i="8"/>
  <c r="AF79" i="8"/>
  <c r="AF72" i="8"/>
  <c r="AF359" i="8"/>
  <c r="AF207" i="8"/>
  <c r="Y195" i="8"/>
  <c r="Y353" i="8"/>
  <c r="Y340" i="8"/>
  <c r="AF303" i="8"/>
  <c r="AF225" i="8"/>
  <c r="AF241" i="8"/>
  <c r="Y42" i="8"/>
  <c r="Y92" i="8"/>
  <c r="Y38" i="8"/>
  <c r="Y219" i="8"/>
  <c r="Y275" i="8"/>
  <c r="AF368" i="8"/>
  <c r="AF54" i="8"/>
  <c r="Y156" i="8"/>
  <c r="Y109" i="8"/>
  <c r="Y238" i="8"/>
  <c r="Y307" i="8"/>
  <c r="Y361" i="8"/>
  <c r="AF110" i="8"/>
  <c r="AF357" i="8"/>
  <c r="Y164" i="8"/>
  <c r="Y341" i="8"/>
  <c r="AF350" i="8"/>
  <c r="Y96" i="8"/>
  <c r="Y232" i="8"/>
  <c r="AF351" i="8"/>
  <c r="Y14" i="8"/>
  <c r="Y334" i="8"/>
  <c r="Y128" i="8"/>
  <c r="AF272" i="8"/>
  <c r="Y244" i="8"/>
  <c r="AF43" i="8"/>
  <c r="Y106" i="8"/>
  <c r="Y176" i="8"/>
  <c r="AF141" i="8"/>
  <c r="Y40" i="8"/>
  <c r="Y224" i="8"/>
  <c r="AF31" i="8"/>
  <c r="AF374" i="8"/>
  <c r="AF221" i="8"/>
  <c r="Y21" i="8"/>
  <c r="Y95" i="8"/>
  <c r="AF160" i="8"/>
  <c r="Y101" i="8"/>
  <c r="Y49" i="8"/>
  <c r="Y118" i="8"/>
  <c r="AF135" i="8"/>
  <c r="Y129" i="8"/>
  <c r="AF185" i="8"/>
  <c r="Y34" i="8"/>
  <c r="Y349" i="8"/>
  <c r="AF89" i="8"/>
  <c r="Y322" i="8"/>
  <c r="AF269" i="8"/>
  <c r="AF192" i="8"/>
  <c r="Y81" i="8"/>
  <c r="Y191" i="8"/>
  <c r="AF62" i="8"/>
  <c r="AF63" i="8"/>
  <c r="AF17" i="8"/>
  <c r="Y55" i="8"/>
  <c r="Y302" i="8"/>
  <c r="AF145" i="8"/>
  <c r="Y270" i="8"/>
  <c r="AF223" i="8"/>
  <c r="AF312" i="8"/>
  <c r="Y227" i="8"/>
  <c r="Y246" i="8"/>
  <c r="Y3" i="8"/>
  <c r="AF231" i="8"/>
  <c r="AF130" i="8"/>
  <c r="Y245" i="8"/>
  <c r="AF13" i="8"/>
  <c r="Y78" i="8"/>
  <c r="Y325" i="8"/>
  <c r="AF366" i="8"/>
  <c r="AF273" i="8"/>
  <c r="AF29" i="8"/>
  <c r="Y274" i="8"/>
  <c r="AF201" i="8"/>
  <c r="Y355" i="8"/>
  <c r="Y309" i="8"/>
  <c r="AF168" i="8"/>
  <c r="Y4" i="8"/>
  <c r="Y142" i="8"/>
  <c r="AF125" i="8"/>
  <c r="Y158" i="8"/>
  <c r="AF46" i="8"/>
  <c r="Y161" i="8"/>
  <c r="Y22" i="8"/>
  <c r="Y148" i="8"/>
  <c r="AF190" i="8"/>
  <c r="AF18" i="8"/>
  <c r="Y71" i="8"/>
  <c r="Y216" i="8"/>
  <c r="AF146" i="8"/>
  <c r="Y138" i="8"/>
  <c r="Y208" i="8"/>
  <c r="Y268" i="8"/>
  <c r="AF15" i="8"/>
  <c r="AF133" i="8"/>
  <c r="AF75" i="8"/>
  <c r="Y266" i="8"/>
  <c r="Y271" i="8"/>
  <c r="Y333" i="8"/>
  <c r="AF262" i="8"/>
  <c r="AF33" i="8"/>
  <c r="AF127" i="8"/>
  <c r="AF344" i="8"/>
  <c r="AF143" i="8"/>
  <c r="AF189" i="8"/>
  <c r="AF203" i="8"/>
  <c r="Y45" i="8"/>
  <c r="Y217" i="8"/>
  <c r="AF80" i="8"/>
  <c r="AF205" i="8"/>
  <c r="Y20" i="8"/>
  <c r="Y12" i="8"/>
  <c r="Y115" i="8"/>
  <c r="Y167" i="8"/>
  <c r="Y77" i="8"/>
  <c r="Y111" i="8"/>
  <c r="Y243" i="8"/>
  <c r="Y157" i="8"/>
  <c r="Y276" i="8"/>
  <c r="Y10" i="8"/>
  <c r="Y373" i="8"/>
  <c r="M201" i="8"/>
  <c r="AA201" i="8" s="1"/>
  <c r="H199" i="9"/>
  <c r="P355" i="8"/>
  <c r="AD355" i="8" s="1"/>
  <c r="K370" i="9"/>
  <c r="Q39" i="8"/>
  <c r="AE39" i="8" s="1"/>
  <c r="L40" i="9"/>
  <c r="O224" i="8"/>
  <c r="AC224" i="8" s="1"/>
  <c r="J217" i="9"/>
  <c r="L25" i="8"/>
  <c r="Z25" i="8" s="1"/>
  <c r="G29" i="9"/>
  <c r="P75" i="8"/>
  <c r="AD75" i="8" s="1"/>
  <c r="K80" i="9"/>
  <c r="N56" i="8"/>
  <c r="AB56" i="8" s="1"/>
  <c r="I58" i="9"/>
  <c r="L33" i="8"/>
  <c r="Z33" i="8" s="1"/>
  <c r="G64" i="9"/>
  <c r="N338" i="8"/>
  <c r="U338" i="8" s="1"/>
  <c r="I355" i="9"/>
  <c r="Q47" i="8"/>
  <c r="AE47" i="8" s="1"/>
  <c r="L49" i="9"/>
  <c r="M209" i="8"/>
  <c r="AA209" i="8" s="1"/>
  <c r="H344" i="9"/>
  <c r="P327" i="8"/>
  <c r="AD327" i="8" s="1"/>
  <c r="K220" i="9"/>
  <c r="Q308" i="8"/>
  <c r="AE308" i="8" s="1"/>
  <c r="L306" i="9"/>
  <c r="N168" i="8"/>
  <c r="AB168" i="8" s="1"/>
  <c r="I171" i="9"/>
  <c r="P26" i="8"/>
  <c r="AD26" i="8" s="1"/>
  <c r="K30" i="9"/>
  <c r="O340" i="8"/>
  <c r="AC340" i="8" s="1"/>
  <c r="J357" i="9"/>
  <c r="M280" i="8"/>
  <c r="T280" i="8" s="1"/>
  <c r="H260" i="9"/>
  <c r="N199" i="8"/>
  <c r="AB199" i="8" s="1"/>
  <c r="I188" i="9"/>
  <c r="Q77" i="8"/>
  <c r="AE77" i="8" s="1"/>
  <c r="L81" i="9"/>
  <c r="O300" i="8"/>
  <c r="AC300" i="8" s="1"/>
  <c r="J298" i="9"/>
  <c r="N245" i="8"/>
  <c r="AB245" i="8" s="1"/>
  <c r="I348" i="9"/>
  <c r="P177" i="8"/>
  <c r="W177" i="8" s="1"/>
  <c r="K180" i="9"/>
  <c r="Q88" i="8"/>
  <c r="AE88" i="8" s="1"/>
  <c r="L92" i="9"/>
  <c r="N117" i="8"/>
  <c r="AB117" i="8" s="1"/>
  <c r="I115" i="9"/>
  <c r="L11" i="8"/>
  <c r="S11" i="8" s="1"/>
  <c r="G16" i="9"/>
  <c r="Q329" i="8"/>
  <c r="AE329" i="8" s="1"/>
  <c r="L236" i="9"/>
  <c r="P279" i="8"/>
  <c r="W279" i="8" s="1"/>
  <c r="K259" i="9"/>
  <c r="N220" i="8"/>
  <c r="AB220" i="8" s="1"/>
  <c r="I211" i="9"/>
  <c r="Q144" i="8"/>
  <c r="AE144" i="8" s="1"/>
  <c r="L143" i="9"/>
  <c r="Q50" i="8"/>
  <c r="AE50" i="8" s="1"/>
  <c r="L52" i="9"/>
  <c r="P232" i="8"/>
  <c r="AD232" i="8" s="1"/>
  <c r="K324" i="9"/>
  <c r="M160" i="8"/>
  <c r="AA160" i="8" s="1"/>
  <c r="H159" i="9"/>
  <c r="P68" i="8"/>
  <c r="AD68" i="8" s="1"/>
  <c r="K72" i="9"/>
  <c r="L56" i="8"/>
  <c r="Z56" i="8" s="1"/>
  <c r="G58" i="9"/>
  <c r="N368" i="8"/>
  <c r="AB368" i="8" s="1"/>
  <c r="I383" i="9"/>
  <c r="P319" i="8"/>
  <c r="W319" i="8" s="1"/>
  <c r="K230" i="9"/>
  <c r="O264" i="8"/>
  <c r="AC264" i="8" s="1"/>
  <c r="J278" i="9"/>
  <c r="Q201" i="8"/>
  <c r="AE201" i="8" s="1"/>
  <c r="L199" i="9"/>
  <c r="N120" i="8"/>
  <c r="AB120" i="8" s="1"/>
  <c r="I118" i="9"/>
  <c r="M16" i="8"/>
  <c r="AA16" i="8" s="1"/>
  <c r="H20" i="9"/>
  <c r="P77" i="8"/>
  <c r="AD77" i="8" s="1"/>
  <c r="K81" i="9"/>
  <c r="L13" i="8"/>
  <c r="Z13" i="8" s="1"/>
  <c r="G18" i="9"/>
  <c r="L278" i="8"/>
  <c r="S278" i="8" s="1"/>
  <c r="G258" i="9"/>
  <c r="Q230" i="8"/>
  <c r="AE230" i="8" s="1"/>
  <c r="L316" i="9"/>
  <c r="P175" i="8"/>
  <c r="W175" i="8" s="1"/>
  <c r="K178" i="9"/>
  <c r="Q117" i="8"/>
  <c r="AE117" i="8" s="1"/>
  <c r="L115" i="9"/>
  <c r="P58" i="8"/>
  <c r="AD58" i="8" s="1"/>
  <c r="K66" i="9"/>
  <c r="N188" i="8"/>
  <c r="AB188" i="8" s="1"/>
  <c r="I167" i="9"/>
  <c r="Q131" i="8"/>
  <c r="X131" i="8" s="1"/>
  <c r="L129" i="9"/>
  <c r="M72" i="8"/>
  <c r="AA72" i="8" s="1"/>
  <c r="H76" i="9"/>
  <c r="M6" i="8"/>
  <c r="AA6" i="8" s="1"/>
  <c r="H11" i="9"/>
  <c r="P364" i="8"/>
  <c r="AD364" i="8" s="1"/>
  <c r="K379" i="9"/>
  <c r="L322" i="8"/>
  <c r="Z322" i="8" s="1"/>
  <c r="G233" i="9"/>
  <c r="N279" i="8"/>
  <c r="U279" i="8" s="1"/>
  <c r="I259" i="9"/>
  <c r="O232" i="8"/>
  <c r="AC232" i="8" s="1"/>
  <c r="J324" i="9"/>
  <c r="O177" i="8"/>
  <c r="V177" i="8" s="1"/>
  <c r="J180" i="9"/>
  <c r="L120" i="8"/>
  <c r="Z120" i="8" s="1"/>
  <c r="G118" i="9"/>
  <c r="O60" i="8"/>
  <c r="AC60" i="8" s="1"/>
  <c r="J60" i="9"/>
  <c r="L170" i="8"/>
  <c r="Z170" i="8" s="1"/>
  <c r="G173" i="9"/>
  <c r="N112" i="8"/>
  <c r="AB112" i="8" s="1"/>
  <c r="I112" i="9"/>
  <c r="O52" i="8"/>
  <c r="AC52" i="8" s="1"/>
  <c r="J54" i="9"/>
  <c r="Q13" i="8"/>
  <c r="AE13" i="8" s="1"/>
  <c r="L18" i="9"/>
  <c r="L340" i="8"/>
  <c r="Z340" i="8" s="1"/>
  <c r="G357" i="9"/>
  <c r="N297" i="8"/>
  <c r="AB297" i="8" s="1"/>
  <c r="I295" i="9"/>
  <c r="L253" i="8"/>
  <c r="S253" i="8" s="1"/>
  <c r="G246" i="9"/>
  <c r="P200" i="8"/>
  <c r="AD200" i="8" s="1"/>
  <c r="K197" i="9"/>
  <c r="L145" i="8"/>
  <c r="Z145" i="8" s="1"/>
  <c r="G144" i="9"/>
  <c r="O85" i="8"/>
  <c r="AC85" i="8" s="1"/>
  <c r="J89" i="9"/>
  <c r="M22" i="8"/>
  <c r="AA22" i="8" s="1"/>
  <c r="H26" i="9"/>
  <c r="O14" i="8"/>
  <c r="AC14" i="8" s="1"/>
  <c r="J19" i="9"/>
  <c r="P237" i="8"/>
  <c r="AD237" i="8" s="1"/>
  <c r="K337" i="9"/>
  <c r="Q186" i="8"/>
  <c r="AE186" i="8" s="1"/>
  <c r="L339" i="9"/>
  <c r="Q134" i="8"/>
  <c r="AE134" i="8" s="1"/>
  <c r="L132" i="9"/>
  <c r="Q82" i="8"/>
  <c r="AE82" i="8" s="1"/>
  <c r="L86" i="9"/>
  <c r="P29" i="8"/>
  <c r="AD29" i="8" s="1"/>
  <c r="K33" i="9"/>
  <c r="O121" i="8"/>
  <c r="AC121" i="8" s="1"/>
  <c r="J119" i="9"/>
  <c r="O69" i="8"/>
  <c r="V69" i="8" s="1"/>
  <c r="J73" i="9"/>
  <c r="N15" i="8"/>
  <c r="AB15" i="8" s="1"/>
  <c r="I313" i="9"/>
  <c r="O6" i="8"/>
  <c r="AC6" i="8" s="1"/>
  <c r="J11" i="9"/>
  <c r="M216" i="8"/>
  <c r="AA216" i="8" s="1"/>
  <c r="H209" i="9"/>
  <c r="N167" i="8"/>
  <c r="AB167" i="8" s="1"/>
  <c r="I170" i="9"/>
  <c r="O118" i="8"/>
  <c r="AC118" i="8" s="1"/>
  <c r="J116" i="9"/>
  <c r="Q69" i="8"/>
  <c r="X69" i="8" s="1"/>
  <c r="L73" i="9"/>
  <c r="M21" i="8"/>
  <c r="AA21" i="8" s="1"/>
  <c r="H25" i="9"/>
  <c r="O215" i="8"/>
  <c r="AC215" i="8" s="1"/>
  <c r="J208" i="9"/>
  <c r="Q172" i="8"/>
  <c r="X172" i="8" s="1"/>
  <c r="L175" i="9"/>
  <c r="M130" i="8"/>
  <c r="AA130" i="8" s="1"/>
  <c r="H128" i="9"/>
  <c r="O87" i="8"/>
  <c r="AC87" i="8" s="1"/>
  <c r="J91" i="9"/>
  <c r="Q44" i="8"/>
  <c r="AE44" i="8" s="1"/>
  <c r="L46" i="9"/>
  <c r="L228" i="8"/>
  <c r="Z228" i="8" s="1"/>
  <c r="G321" i="9"/>
  <c r="N185" i="8"/>
  <c r="AB185" i="8" s="1"/>
  <c r="I338" i="9"/>
  <c r="P142" i="8"/>
  <c r="AD142" i="8" s="1"/>
  <c r="K141" i="9"/>
  <c r="L100" i="8"/>
  <c r="Z100" i="8" s="1"/>
  <c r="G101" i="9"/>
  <c r="N57" i="8"/>
  <c r="AB57" i="8" s="1"/>
  <c r="I62" i="9"/>
  <c r="P14" i="8"/>
  <c r="AD14" i="8" s="1"/>
  <c r="K19" i="9"/>
  <c r="P99" i="8"/>
  <c r="AD99" i="8" s="1"/>
  <c r="K100" i="9"/>
  <c r="N147" i="8"/>
  <c r="AB147" i="8" s="1"/>
  <c r="I146" i="9"/>
  <c r="M196" i="8"/>
  <c r="T196" i="8" s="1"/>
  <c r="H340" i="9"/>
  <c r="L307" i="8"/>
  <c r="Z307" i="8" s="1"/>
  <c r="G305" i="9"/>
  <c r="Q138" i="8"/>
  <c r="AE138" i="8" s="1"/>
  <c r="L136" i="9"/>
  <c r="N87" i="8"/>
  <c r="AB87" i="8" s="1"/>
  <c r="I91" i="9"/>
  <c r="Q244" i="8"/>
  <c r="AE244" i="8" s="1"/>
  <c r="L336" i="9"/>
  <c r="M339" i="8"/>
  <c r="AA339" i="8" s="1"/>
  <c r="H356" i="9"/>
  <c r="N127" i="8"/>
  <c r="AB127" i="8" s="1"/>
  <c r="I125" i="9"/>
  <c r="M329" i="8"/>
  <c r="AA329" i="8" s="1"/>
  <c r="H236" i="9"/>
  <c r="O353" i="8"/>
  <c r="AC353" i="8" s="1"/>
  <c r="J368" i="9"/>
  <c r="O237" i="8"/>
  <c r="AC237" i="8" s="1"/>
  <c r="J337" i="9"/>
  <c r="M358" i="8"/>
  <c r="AA358" i="8" s="1"/>
  <c r="H373" i="9"/>
  <c r="O250" i="8"/>
  <c r="V250" i="8" s="1"/>
  <c r="J243" i="9"/>
  <c r="O363" i="8"/>
  <c r="AC363" i="8" s="1"/>
  <c r="J378" i="9"/>
  <c r="O295" i="8"/>
  <c r="AC295" i="8" s="1"/>
  <c r="J311" i="9"/>
  <c r="O32" i="8"/>
  <c r="AC32" i="8" s="1"/>
  <c r="J36" i="9"/>
  <c r="M328" i="8"/>
  <c r="AA328" i="8" s="1"/>
  <c r="H235" i="9"/>
  <c r="L343" i="8"/>
  <c r="Z343" i="8" s="1"/>
  <c r="G359" i="9"/>
  <c r="N54" i="8"/>
  <c r="AB54" i="8" s="1"/>
  <c r="I56" i="9"/>
  <c r="N205" i="8"/>
  <c r="AB205" i="8" s="1"/>
  <c r="I343" i="9"/>
  <c r="M165" i="8"/>
  <c r="AA165" i="8" s="1"/>
  <c r="H163" i="9"/>
  <c r="L282" i="8"/>
  <c r="S282" i="8" s="1"/>
  <c r="G262" i="9"/>
  <c r="P18" i="8"/>
  <c r="AD18" i="8" s="1"/>
  <c r="K22" i="9"/>
  <c r="O18" i="8"/>
  <c r="AC18" i="8" s="1"/>
  <c r="J22" i="9"/>
  <c r="Q9" i="8"/>
  <c r="AE9" i="8" s="1"/>
  <c r="L14" i="9"/>
  <c r="Q4" i="8"/>
  <c r="AE4" i="8" s="1"/>
  <c r="L9" i="9"/>
  <c r="M237" i="8"/>
  <c r="AA237" i="8" s="1"/>
  <c r="H337" i="9"/>
  <c r="Q324" i="8"/>
  <c r="X324" i="8" s="1"/>
  <c r="L226" i="9"/>
  <c r="Q216" i="8"/>
  <c r="AE216" i="8" s="1"/>
  <c r="L209" i="9"/>
  <c r="Q83" i="8"/>
  <c r="X83" i="8" s="1"/>
  <c r="L87" i="9"/>
  <c r="P329" i="8"/>
  <c r="AD329" i="8" s="1"/>
  <c r="K236" i="9"/>
  <c r="L321" i="8"/>
  <c r="S321" i="8" s="1"/>
  <c r="G232" i="9"/>
  <c r="O332" i="8"/>
  <c r="AC332" i="8" s="1"/>
  <c r="J239" i="9"/>
  <c r="M362" i="8"/>
  <c r="AA362" i="8" s="1"/>
  <c r="H377" i="9"/>
  <c r="L376" i="8"/>
  <c r="Z376" i="8" s="1"/>
  <c r="G391" i="9"/>
  <c r="Q319" i="8"/>
  <c r="X319" i="8" s="1"/>
  <c r="L230" i="9"/>
  <c r="O253" i="8"/>
  <c r="V253" i="8" s="1"/>
  <c r="J246" i="9"/>
  <c r="P161" i="8"/>
  <c r="AD161" i="8" s="1"/>
  <c r="K166" i="9"/>
  <c r="M11" i="8"/>
  <c r="T11" i="8" s="1"/>
  <c r="H16" i="9"/>
  <c r="L337" i="8"/>
  <c r="Z337" i="8" s="1"/>
  <c r="G354" i="9"/>
  <c r="M276" i="8"/>
  <c r="AA276" i="8" s="1"/>
  <c r="H292" i="9"/>
  <c r="L193" i="8"/>
  <c r="Z193" i="8" s="1"/>
  <c r="G168" i="9"/>
  <c r="N68" i="8"/>
  <c r="AB68" i="8" s="1"/>
  <c r="I72" i="9"/>
  <c r="M297" i="8"/>
  <c r="AA297" i="8" s="1"/>
  <c r="H295" i="9"/>
  <c r="P241" i="8"/>
  <c r="AD241" i="8" s="1"/>
  <c r="K320" i="9"/>
  <c r="N172" i="8"/>
  <c r="U172" i="8" s="1"/>
  <c r="I175" i="9"/>
  <c r="N83" i="8"/>
  <c r="U83" i="8" s="1"/>
  <c r="I87" i="9"/>
  <c r="M111" i="8"/>
  <c r="AA111" i="8" s="1"/>
  <c r="H333" i="9"/>
  <c r="P375" i="8"/>
  <c r="AD375" i="8" s="1"/>
  <c r="K390" i="9"/>
  <c r="Q326" i="8"/>
  <c r="AE326" i="8" s="1"/>
  <c r="L219" i="9"/>
  <c r="N276" i="8"/>
  <c r="AB276" i="8" s="1"/>
  <c r="I292" i="9"/>
  <c r="N216" i="8"/>
  <c r="AB216" i="8" s="1"/>
  <c r="I209" i="9"/>
  <c r="O139" i="8"/>
  <c r="AC139" i="8" s="1"/>
  <c r="J135" i="9"/>
  <c r="O44" i="8"/>
  <c r="AC44" i="8" s="1"/>
  <c r="J46" i="9"/>
  <c r="P228" i="8"/>
  <c r="AD228" i="8" s="1"/>
  <c r="K321" i="9"/>
  <c r="L155" i="8"/>
  <c r="Z155" i="8" s="1"/>
  <c r="G154" i="9"/>
  <c r="N62" i="8"/>
  <c r="AB62" i="8" s="1"/>
  <c r="I63" i="9"/>
  <c r="Q49" i="8"/>
  <c r="AE49" i="8" s="1"/>
  <c r="L51" i="9"/>
  <c r="N365" i="8"/>
  <c r="AB365" i="8" s="1"/>
  <c r="I380" i="9"/>
  <c r="O316" i="8"/>
  <c r="V316" i="8" s="1"/>
  <c r="J227" i="9"/>
  <c r="L261" i="8"/>
  <c r="S261" i="8" s="1"/>
  <c r="G256" i="9"/>
  <c r="M197" i="8"/>
  <c r="AA197" i="8" s="1"/>
  <c r="H341" i="9"/>
  <c r="L114" i="8"/>
  <c r="Z114" i="8" s="1"/>
  <c r="G334" i="9"/>
  <c r="P5" i="8"/>
  <c r="AD5" i="8" s="1"/>
  <c r="K10" i="9"/>
  <c r="L74" i="8"/>
  <c r="S74" i="8" s="1"/>
  <c r="G78" i="9"/>
  <c r="O8" i="8"/>
  <c r="AC8" i="8" s="1"/>
  <c r="J13" i="9"/>
  <c r="N275" i="8"/>
  <c r="AB275" i="8" s="1"/>
  <c r="I289" i="9"/>
  <c r="O227" i="8"/>
  <c r="AC227" i="8" s="1"/>
  <c r="J315" i="9"/>
  <c r="M172" i="8"/>
  <c r="T172" i="8" s="1"/>
  <c r="H175" i="9"/>
  <c r="N114" i="8"/>
  <c r="AB114" i="8" s="1"/>
  <c r="I334" i="9"/>
  <c r="L55" i="8"/>
  <c r="Z55" i="8" s="1"/>
  <c r="G57" i="9"/>
  <c r="Q184" i="8"/>
  <c r="X184" i="8" s="1"/>
  <c r="L187" i="9"/>
  <c r="L128" i="8"/>
  <c r="Z128" i="8" s="1"/>
  <c r="G126" i="9"/>
  <c r="O68" i="8"/>
  <c r="AC68" i="8" s="1"/>
  <c r="J72" i="9"/>
  <c r="Q5" i="8"/>
  <c r="AE5" i="8" s="1"/>
  <c r="L10" i="9"/>
  <c r="L362" i="8"/>
  <c r="Z362" i="8" s="1"/>
  <c r="G377" i="9"/>
  <c r="N319" i="8"/>
  <c r="U319" i="8" s="1"/>
  <c r="I230" i="9"/>
  <c r="P276" i="8"/>
  <c r="AD276" i="8" s="1"/>
  <c r="K292" i="9"/>
  <c r="O229" i="8"/>
  <c r="AC229" i="8" s="1"/>
  <c r="J322" i="9"/>
  <c r="L174" i="8"/>
  <c r="S174" i="8" s="1"/>
  <c r="G177" i="9"/>
  <c r="N116" i="8"/>
  <c r="AB116" i="8" s="1"/>
  <c r="I114" i="9"/>
  <c r="Q56" i="8"/>
  <c r="AE56" i="8" s="1"/>
  <c r="L58" i="9"/>
  <c r="O166" i="8"/>
  <c r="V166" i="8" s="1"/>
  <c r="J164" i="9"/>
  <c r="N108" i="8"/>
  <c r="AB108" i="8" s="1"/>
  <c r="I109" i="9"/>
  <c r="P48" i="8"/>
  <c r="AD48" i="8" s="1"/>
  <c r="K50" i="9"/>
  <c r="O9" i="8"/>
  <c r="AC9" i="8" s="1"/>
  <c r="J14" i="9"/>
  <c r="L380" i="8"/>
  <c r="S380" i="8" s="1"/>
  <c r="G366" i="9"/>
  <c r="N337" i="8"/>
  <c r="AB337" i="8" s="1"/>
  <c r="I354" i="9"/>
  <c r="P294" i="8"/>
  <c r="W294" i="8" s="1"/>
  <c r="K268" i="9"/>
  <c r="L250" i="8"/>
  <c r="G243" i="9"/>
  <c r="N197" i="8"/>
  <c r="AB197" i="8" s="1"/>
  <c r="I341" i="9"/>
  <c r="O141" i="8"/>
  <c r="AC141" i="8" s="1"/>
  <c r="J139" i="9"/>
  <c r="P81" i="8"/>
  <c r="AD81" i="8" s="1"/>
  <c r="K85" i="9"/>
  <c r="Q17" i="8"/>
  <c r="AE17" i="8" s="1"/>
  <c r="L21" i="9"/>
  <c r="Q10" i="8"/>
  <c r="AE10" i="8" s="1"/>
  <c r="L15" i="9"/>
  <c r="Q234" i="8"/>
  <c r="AE234" i="8" s="1"/>
  <c r="L330" i="9"/>
  <c r="P183" i="8"/>
  <c r="W183" i="8" s="1"/>
  <c r="K186" i="9"/>
  <c r="O131" i="8"/>
  <c r="V131" i="8" s="1"/>
  <c r="J129" i="9"/>
  <c r="P79" i="8"/>
  <c r="AD79" i="8" s="1"/>
  <c r="K83" i="9"/>
  <c r="N26" i="8"/>
  <c r="AB26" i="8" s="1"/>
  <c r="I30" i="9"/>
  <c r="M118" i="8"/>
  <c r="AA118" i="8" s="1"/>
  <c r="H116" i="9"/>
  <c r="N66" i="8"/>
  <c r="AB66" i="8" s="1"/>
  <c r="I70" i="9"/>
  <c r="P11" i="8"/>
  <c r="W11" i="8" s="1"/>
  <c r="K16" i="9"/>
  <c r="Q257" i="8"/>
  <c r="X257" i="8" s="1"/>
  <c r="L250" i="9"/>
  <c r="M213" i="8"/>
  <c r="AA213" i="8" s="1"/>
  <c r="H346" i="9"/>
  <c r="N164" i="8"/>
  <c r="AB164" i="8" s="1"/>
  <c r="I162" i="9"/>
  <c r="O115" i="8"/>
  <c r="AC115" i="8" s="1"/>
  <c r="J335" i="9"/>
  <c r="Q66" i="8"/>
  <c r="AE66" i="8" s="1"/>
  <c r="L70" i="9"/>
  <c r="L18" i="8"/>
  <c r="Z18" i="8" s="1"/>
  <c r="G22" i="9"/>
  <c r="Q212" i="8"/>
  <c r="AE212" i="8" s="1"/>
  <c r="L207" i="9"/>
  <c r="M170" i="8"/>
  <c r="AA170" i="8" s="1"/>
  <c r="H173" i="9"/>
  <c r="O127" i="8"/>
  <c r="AC127" i="8" s="1"/>
  <c r="J125" i="9"/>
  <c r="Q84" i="8"/>
  <c r="AE84" i="8" s="1"/>
  <c r="L88" i="9"/>
  <c r="M42" i="8"/>
  <c r="AA42" i="8" s="1"/>
  <c r="H44" i="9"/>
  <c r="N225" i="8"/>
  <c r="AB225" i="8" s="1"/>
  <c r="I349" i="9"/>
  <c r="P182" i="8"/>
  <c r="W182" i="8" s="1"/>
  <c r="K185" i="9"/>
  <c r="L140" i="8"/>
  <c r="S140" i="8" s="1"/>
  <c r="G138" i="9"/>
  <c r="N97" i="8"/>
  <c r="U97" i="8" s="1"/>
  <c r="I98" i="9"/>
  <c r="P54" i="8"/>
  <c r="AD54" i="8" s="1"/>
  <c r="K56" i="9"/>
  <c r="L12" i="8"/>
  <c r="Z12" i="8" s="1"/>
  <c r="G17" i="9"/>
  <c r="M112" i="8"/>
  <c r="AA112" i="8" s="1"/>
  <c r="H112" i="9"/>
  <c r="Q157" i="8"/>
  <c r="AE157" i="8" s="1"/>
  <c r="L156" i="9"/>
  <c r="O204" i="8"/>
  <c r="AC204" i="8" s="1"/>
  <c r="J202" i="9"/>
  <c r="O312" i="8"/>
  <c r="AC312" i="8" s="1"/>
  <c r="J310" i="9"/>
  <c r="O188" i="8"/>
  <c r="AC188" i="8" s="1"/>
  <c r="J167" i="9"/>
  <c r="P101" i="8"/>
  <c r="AD101" i="8" s="1"/>
  <c r="K102" i="9"/>
  <c r="P251" i="8"/>
  <c r="W251" i="8" s="1"/>
  <c r="K244" i="9"/>
  <c r="Q343" i="8"/>
  <c r="AE343" i="8" s="1"/>
  <c r="L359" i="9"/>
  <c r="O150" i="8"/>
  <c r="AC150" i="8" s="1"/>
  <c r="J149" i="9"/>
  <c r="Q185" i="8"/>
  <c r="AE185" i="8" s="1"/>
  <c r="L338" i="9"/>
  <c r="P373" i="8"/>
  <c r="AD373" i="8" s="1"/>
  <c r="K388" i="9"/>
  <c r="N277" i="8"/>
  <c r="U277" i="8" s="1"/>
  <c r="I275" i="9"/>
  <c r="O378" i="8"/>
  <c r="AC378" i="8" s="1"/>
  <c r="J393" i="9"/>
  <c r="O283" i="8"/>
  <c r="V283" i="8" s="1"/>
  <c r="J263" i="9"/>
  <c r="O324" i="8"/>
  <c r="V324" i="8" s="1"/>
  <c r="J226" i="9"/>
  <c r="N46" i="8"/>
  <c r="AB46" i="8" s="1"/>
  <c r="I48" i="9"/>
  <c r="Y299" i="8"/>
  <c r="AF296" i="8"/>
  <c r="AF229" i="8"/>
  <c r="AF30" i="8"/>
  <c r="P224" i="8"/>
  <c r="AD224" i="8" s="1"/>
  <c r="K217" i="9"/>
  <c r="L195" i="8"/>
  <c r="Z195" i="8" s="1"/>
  <c r="G196" i="9"/>
  <c r="L224" i="8"/>
  <c r="Z224" i="8" s="1"/>
  <c r="G217" i="9"/>
  <c r="Q248" i="8"/>
  <c r="X248" i="8" s="1"/>
  <c r="L255" i="9"/>
  <c r="P271" i="8"/>
  <c r="AD271" i="8" s="1"/>
  <c r="K285" i="9"/>
  <c r="P324" i="8"/>
  <c r="W324" i="8" s="1"/>
  <c r="K226" i="9"/>
  <c r="P148" i="8"/>
  <c r="AD148" i="8" s="1"/>
  <c r="K147" i="9"/>
  <c r="M219" i="8"/>
  <c r="AA219" i="8" s="1"/>
  <c r="H214" i="9"/>
  <c r="N145" i="8"/>
  <c r="AB145" i="8" s="1"/>
  <c r="I144" i="9"/>
  <c r="P195" i="8"/>
  <c r="AD195" i="8" s="1"/>
  <c r="K196" i="9"/>
  <c r="P235" i="8"/>
  <c r="AD235" i="8" s="1"/>
  <c r="K331" i="9"/>
  <c r="M52" i="8"/>
  <c r="AA52" i="8" s="1"/>
  <c r="H54" i="9"/>
  <c r="P219" i="8"/>
  <c r="AD219" i="8" s="1"/>
  <c r="K214" i="9"/>
  <c r="O218" i="8"/>
  <c r="AC218" i="8" s="1"/>
  <c r="J213" i="9"/>
  <c r="N91" i="8"/>
  <c r="AB91" i="8" s="1"/>
  <c r="I326" i="9"/>
  <c r="N52" i="8"/>
  <c r="AB52" i="8" s="1"/>
  <c r="I54" i="9"/>
  <c r="N67" i="8"/>
  <c r="AB67" i="8" s="1"/>
  <c r="I71" i="9"/>
  <c r="L349" i="8"/>
  <c r="Z349" i="8" s="1"/>
  <c r="G365" i="9"/>
  <c r="N340" i="8"/>
  <c r="AB340" i="8" s="1"/>
  <c r="I357" i="9"/>
  <c r="P336" i="8"/>
  <c r="W336" i="8" s="1"/>
  <c r="K353" i="9"/>
  <c r="M264" i="8"/>
  <c r="AA264" i="8" s="1"/>
  <c r="H278" i="9"/>
  <c r="N95" i="8"/>
  <c r="AB95" i="8" s="1"/>
  <c r="I96" i="9"/>
  <c r="N249" i="8"/>
  <c r="U249" i="8" s="1"/>
  <c r="I242" i="9"/>
  <c r="N342" i="8"/>
  <c r="AB342" i="8" s="1"/>
  <c r="I358" i="9"/>
  <c r="P83" i="8"/>
  <c r="W83" i="8" s="1"/>
  <c r="K87" i="9"/>
  <c r="M242" i="8"/>
  <c r="AA242" i="8" s="1"/>
  <c r="H319" i="9"/>
  <c r="M337" i="8"/>
  <c r="AA337" i="8" s="1"/>
  <c r="H354" i="9"/>
  <c r="Q335" i="8"/>
  <c r="AE335" i="8" s="1"/>
  <c r="L352" i="9"/>
  <c r="P274" i="8"/>
  <c r="AD274" i="8" s="1"/>
  <c r="K288" i="9"/>
  <c r="Q190" i="8"/>
  <c r="AE190" i="8" s="1"/>
  <c r="L192" i="9"/>
  <c r="L65" i="8"/>
  <c r="Z65" i="8" s="1"/>
  <c r="G69" i="9"/>
  <c r="O345" i="8"/>
  <c r="V345" i="8" s="1"/>
  <c r="J361" i="9"/>
  <c r="P285" i="8"/>
  <c r="W285" i="8" s="1"/>
  <c r="K269" i="9"/>
  <c r="M207" i="8"/>
  <c r="AA207" i="8" s="1"/>
  <c r="H203" i="9"/>
  <c r="L91" i="8"/>
  <c r="Z91" i="8" s="1"/>
  <c r="G326" i="9"/>
  <c r="O358" i="8"/>
  <c r="AC358" i="8" s="1"/>
  <c r="J373" i="9"/>
  <c r="M301" i="8"/>
  <c r="AA301" i="8" s="1"/>
  <c r="H299" i="9"/>
  <c r="N229" i="8"/>
  <c r="AB229" i="8" s="1"/>
  <c r="I322" i="9"/>
  <c r="N125" i="8"/>
  <c r="AB125" i="8" s="1"/>
  <c r="I123" i="9"/>
  <c r="N372" i="8"/>
  <c r="AB372" i="8" s="1"/>
  <c r="I387" i="9"/>
  <c r="Q315" i="8"/>
  <c r="X315" i="8" s="1"/>
  <c r="L225" i="9"/>
  <c r="O248" i="8"/>
  <c r="V248" i="8" s="1"/>
  <c r="J255" i="9"/>
  <c r="P154" i="8"/>
  <c r="AD154" i="8" s="1"/>
  <c r="K153" i="9"/>
  <c r="P333" i="8"/>
  <c r="AD333" i="8" s="1"/>
  <c r="K240" i="9"/>
  <c r="L272" i="8"/>
  <c r="Z272" i="8" s="1"/>
  <c r="G286" i="9"/>
  <c r="M187" i="8"/>
  <c r="T187" i="8" s="1"/>
  <c r="H190" i="9"/>
  <c r="Q58" i="8"/>
  <c r="AE58" i="8" s="1"/>
  <c r="L66" i="9"/>
  <c r="Q293" i="8"/>
  <c r="L267" i="9"/>
  <c r="L238" i="8"/>
  <c r="Z238" i="8" s="1"/>
  <c r="G342" i="9"/>
  <c r="P167" i="8"/>
  <c r="AD167" i="8" s="1"/>
  <c r="K170" i="9"/>
  <c r="M77" i="8"/>
  <c r="AA77" i="8" s="1"/>
  <c r="H81" i="9"/>
  <c r="P105" i="8"/>
  <c r="AD105" i="8" s="1"/>
  <c r="K106" i="9"/>
  <c r="O372" i="8"/>
  <c r="AC372" i="8" s="1"/>
  <c r="J387" i="9"/>
  <c r="P323" i="8"/>
  <c r="W323" i="8" s="1"/>
  <c r="K223" i="9"/>
  <c r="Q272" i="8"/>
  <c r="AE272" i="8" s="1"/>
  <c r="L286" i="9"/>
  <c r="P211" i="8"/>
  <c r="W211" i="8" s="1"/>
  <c r="K206" i="9"/>
  <c r="L134" i="8"/>
  <c r="Z134" i="8" s="1"/>
  <c r="G132" i="9"/>
  <c r="P37" i="8"/>
  <c r="AD37" i="8" s="1"/>
  <c r="K41" i="9"/>
  <c r="N224" i="8"/>
  <c r="AB224" i="8" s="1"/>
  <c r="I217" i="9"/>
  <c r="L150" i="8"/>
  <c r="Z150" i="8" s="1"/>
  <c r="G149" i="9"/>
  <c r="L57" i="8"/>
  <c r="Z57" i="8" s="1"/>
  <c r="G62" i="9"/>
  <c r="L43" i="8"/>
  <c r="Z43" i="8" s="1"/>
  <c r="G45" i="9"/>
  <c r="N362" i="8"/>
  <c r="AB362" i="8" s="1"/>
  <c r="I377" i="9"/>
  <c r="O313" i="8"/>
  <c r="V313" i="8" s="1"/>
  <c r="J222" i="9"/>
  <c r="N257" i="8"/>
  <c r="U257" i="8" s="1"/>
  <c r="I250" i="9"/>
  <c r="O192" i="8"/>
  <c r="AC192" i="8" s="1"/>
  <c r="J194" i="9"/>
  <c r="M108" i="8"/>
  <c r="AA108" i="8" s="1"/>
  <c r="H109" i="9"/>
  <c r="P129" i="8"/>
  <c r="AD129" i="8" s="1"/>
  <c r="K127" i="9"/>
  <c r="N70" i="8"/>
  <c r="U70" i="8" s="1"/>
  <c r="I74" i="9"/>
  <c r="N30" i="8"/>
  <c r="AB30" i="8" s="1"/>
  <c r="I34" i="9"/>
  <c r="O272" i="8"/>
  <c r="AC272" i="8" s="1"/>
  <c r="J286" i="9"/>
  <c r="M224" i="8"/>
  <c r="AA224" i="8" s="1"/>
  <c r="H217" i="9"/>
  <c r="P168" i="8"/>
  <c r="AD168" i="8" s="1"/>
  <c r="K171" i="9"/>
  <c r="O110" i="8"/>
  <c r="AC110" i="8" s="1"/>
  <c r="J111" i="9"/>
  <c r="L51" i="8"/>
  <c r="S51" i="8" s="1"/>
  <c r="G53" i="9"/>
  <c r="O181" i="8"/>
  <c r="AC181" i="8" s="1"/>
  <c r="J184" i="9"/>
  <c r="M124" i="8"/>
  <c r="AA124" i="8" s="1"/>
  <c r="H122" i="9"/>
  <c r="Q64" i="8"/>
  <c r="X64" i="8" s="1"/>
  <c r="L68" i="9"/>
  <c r="N359" i="8"/>
  <c r="AB359" i="8" s="1"/>
  <c r="I374" i="9"/>
  <c r="P316" i="8"/>
  <c r="W316" i="8" s="1"/>
  <c r="K227" i="9"/>
  <c r="L274" i="8"/>
  <c r="Z274" i="8" s="1"/>
  <c r="G288" i="9"/>
  <c r="L226" i="8"/>
  <c r="Z226" i="8" s="1"/>
  <c r="G314" i="9"/>
  <c r="N170" i="8"/>
  <c r="AB170" i="8" s="1"/>
  <c r="I173" i="9"/>
  <c r="P112" i="8"/>
  <c r="AD112" i="8" s="1"/>
  <c r="K112" i="9"/>
  <c r="L53" i="8"/>
  <c r="Z53" i="8" s="1"/>
  <c r="G55" i="9"/>
  <c r="M163" i="8"/>
  <c r="AA163" i="8" s="1"/>
  <c r="H161" i="9"/>
  <c r="P104" i="8"/>
  <c r="W104" i="8" s="1"/>
  <c r="K105" i="9"/>
  <c r="P44" i="8"/>
  <c r="AD44" i="8" s="1"/>
  <c r="K46" i="9"/>
  <c r="M5" i="8"/>
  <c r="AA5" i="8" s="1"/>
  <c r="H10" i="9"/>
  <c r="N377" i="8"/>
  <c r="AB377" i="8" s="1"/>
  <c r="I392" i="9"/>
  <c r="P334" i="8"/>
  <c r="AD334" i="8" s="1"/>
  <c r="K351" i="9"/>
  <c r="L292" i="8"/>
  <c r="S292" i="8" s="1"/>
  <c r="G266" i="9"/>
  <c r="Q246" i="8"/>
  <c r="AE246" i="8" s="1"/>
  <c r="L276" i="9"/>
  <c r="Q193" i="8"/>
  <c r="AE193" i="8" s="1"/>
  <c r="L168" i="9"/>
  <c r="O137" i="8"/>
  <c r="AC137" i="8" s="1"/>
  <c r="J137" i="9"/>
  <c r="L78" i="8"/>
  <c r="Z78" i="8" s="1"/>
  <c r="G82" i="9"/>
  <c r="O13" i="8"/>
  <c r="AC13" i="8" s="1"/>
  <c r="J18" i="9"/>
  <c r="M7" i="8"/>
  <c r="AA7" i="8" s="1"/>
  <c r="H12" i="9"/>
  <c r="L232" i="8"/>
  <c r="Z232" i="8" s="1"/>
  <c r="G324" i="9"/>
  <c r="N180" i="8"/>
  <c r="AB180" i="8" s="1"/>
  <c r="I183" i="9"/>
  <c r="N128" i="8"/>
  <c r="AB128" i="8" s="1"/>
  <c r="I126" i="9"/>
  <c r="N76" i="8"/>
  <c r="AB76" i="8" s="1"/>
  <c r="I79" i="9"/>
  <c r="Q22" i="8"/>
  <c r="AE22" i="8" s="1"/>
  <c r="L26" i="9"/>
  <c r="L115" i="8"/>
  <c r="Z115" i="8" s="1"/>
  <c r="G335" i="9"/>
  <c r="L63" i="8"/>
  <c r="Z63" i="8" s="1"/>
  <c r="G65" i="9"/>
  <c r="Q7" i="8"/>
  <c r="AE7" i="8" s="1"/>
  <c r="L12" i="9"/>
  <c r="M255" i="8"/>
  <c r="T255" i="8" s="1"/>
  <c r="H248" i="9"/>
  <c r="L210" i="8"/>
  <c r="Z210" i="8" s="1"/>
  <c r="G345" i="9"/>
  <c r="M161" i="8"/>
  <c r="AA161" i="8" s="1"/>
  <c r="H166" i="9"/>
  <c r="O112" i="8"/>
  <c r="AC112" i="8" s="1"/>
  <c r="J112" i="9"/>
  <c r="Q63" i="8"/>
  <c r="AE63" i="8" s="1"/>
  <c r="L65" i="9"/>
  <c r="Q14" i="8"/>
  <c r="AE14" i="8" s="1"/>
  <c r="L19" i="9"/>
  <c r="M210" i="8"/>
  <c r="AA210" i="8" s="1"/>
  <c r="H345" i="9"/>
  <c r="O167" i="8"/>
  <c r="AC167" i="8" s="1"/>
  <c r="J170" i="9"/>
  <c r="Q124" i="8"/>
  <c r="AE124" i="8" s="1"/>
  <c r="L122" i="9"/>
  <c r="M82" i="8"/>
  <c r="AA82" i="8" s="1"/>
  <c r="H86" i="9"/>
  <c r="O39" i="8"/>
  <c r="AC39" i="8" s="1"/>
  <c r="J40" i="9"/>
  <c r="P222" i="8"/>
  <c r="AD222" i="8" s="1"/>
  <c r="K215" i="9"/>
  <c r="L180" i="8"/>
  <c r="Z180" i="8" s="1"/>
  <c r="G183" i="9"/>
  <c r="N137" i="8"/>
  <c r="AB137" i="8" s="1"/>
  <c r="I137" i="9"/>
  <c r="P94" i="8"/>
  <c r="AD94" i="8" s="1"/>
  <c r="K95" i="9"/>
  <c r="L52" i="8"/>
  <c r="Z52" i="8" s="1"/>
  <c r="G54" i="9"/>
  <c r="N9" i="8"/>
  <c r="AB9" i="8" s="1"/>
  <c r="I14" i="9"/>
  <c r="Q123" i="8"/>
  <c r="AE123" i="8" s="1"/>
  <c r="L121" i="9"/>
  <c r="L167" i="8"/>
  <c r="Z167" i="8" s="1"/>
  <c r="G170" i="9"/>
  <c r="N213" i="8"/>
  <c r="AB213" i="8" s="1"/>
  <c r="I346" i="9"/>
  <c r="L318" i="8"/>
  <c r="S318" i="8" s="1"/>
  <c r="G229" i="9"/>
  <c r="L214" i="8"/>
  <c r="Z214" i="8" s="1"/>
  <c r="G347" i="9"/>
  <c r="P113" i="8"/>
  <c r="AD113" i="8" s="1"/>
  <c r="K113" i="9"/>
  <c r="N259" i="8"/>
  <c r="U259" i="8" s="1"/>
  <c r="I252" i="9"/>
  <c r="N349" i="8"/>
  <c r="AB349" i="8" s="1"/>
  <c r="I365" i="9"/>
  <c r="N159" i="8"/>
  <c r="AB159" i="8" s="1"/>
  <c r="I158" i="9"/>
  <c r="P229" i="8"/>
  <c r="AD229" i="8" s="1"/>
  <c r="K322" i="9"/>
  <c r="P61" i="8"/>
  <c r="W61" i="8" s="1"/>
  <c r="K61" i="9"/>
  <c r="Q306" i="8"/>
  <c r="AE306" i="8" s="1"/>
  <c r="L304" i="9"/>
  <c r="Q114" i="8"/>
  <c r="AE114" i="8" s="1"/>
  <c r="L334" i="9"/>
  <c r="P313" i="8"/>
  <c r="W313" i="8" s="1"/>
  <c r="K222" i="9"/>
  <c r="N344" i="8"/>
  <c r="AB344" i="8" s="1"/>
  <c r="I360" i="9"/>
  <c r="Q348" i="8"/>
  <c r="AE348" i="8" s="1"/>
  <c r="L363" i="9"/>
  <c r="L265" i="8"/>
  <c r="Z265" i="8" s="1"/>
  <c r="G279" i="9"/>
  <c r="Y93" i="8"/>
  <c r="Y57" i="8"/>
  <c r="Y339" i="8"/>
  <c r="L319" i="8"/>
  <c r="S319" i="8" s="1"/>
  <c r="G230" i="9"/>
  <c r="Q208" i="8"/>
  <c r="AE208" i="8" s="1"/>
  <c r="L205" i="9"/>
  <c r="M56" i="8"/>
  <c r="AA56" i="8" s="1"/>
  <c r="H58" i="9"/>
  <c r="M322" i="8"/>
  <c r="AA322" i="8" s="1"/>
  <c r="H233" i="9"/>
  <c r="L94" i="8"/>
  <c r="Z94" i="8" s="1"/>
  <c r="G95" i="9"/>
  <c r="M344" i="8"/>
  <c r="AA344" i="8" s="1"/>
  <c r="H360" i="9"/>
  <c r="M123" i="8"/>
  <c r="AA123" i="8" s="1"/>
  <c r="H121" i="9"/>
  <c r="P74" i="8"/>
  <c r="W74" i="8" s="1"/>
  <c r="K78" i="9"/>
  <c r="N367" i="8"/>
  <c r="AB367" i="8" s="1"/>
  <c r="I382" i="9"/>
  <c r="O89" i="8"/>
  <c r="AC89" i="8" s="1"/>
  <c r="J93" i="9"/>
  <c r="L19" i="8"/>
  <c r="Z19" i="8" s="1"/>
  <c r="G23" i="9"/>
  <c r="M218" i="8"/>
  <c r="AA218" i="8" s="1"/>
  <c r="H213" i="9"/>
  <c r="P102" i="8"/>
  <c r="W102" i="8" s="1"/>
  <c r="K103" i="9"/>
  <c r="M343" i="8"/>
  <c r="AA343" i="8" s="1"/>
  <c r="H359" i="9"/>
  <c r="O330" i="8"/>
  <c r="AC330" i="8" s="1"/>
  <c r="J237" i="9"/>
  <c r="M315" i="8"/>
  <c r="T315" i="8" s="1"/>
  <c r="H225" i="9"/>
  <c r="M332" i="8"/>
  <c r="AA332" i="8" s="1"/>
  <c r="H239" i="9"/>
  <c r="P365" i="8"/>
  <c r="AD365" i="8" s="1"/>
  <c r="K380" i="9"/>
  <c r="L257" i="8"/>
  <c r="S257" i="8" s="1"/>
  <c r="G250" i="9"/>
  <c r="O239" i="8"/>
  <c r="AC239" i="8" s="1"/>
  <c r="J317" i="9"/>
  <c r="N242" i="8"/>
  <c r="AB242" i="8" s="1"/>
  <c r="I319" i="9"/>
  <c r="M69" i="8"/>
  <c r="T69" i="8" s="1"/>
  <c r="H73" i="9"/>
  <c r="Q304" i="8"/>
  <c r="AE304" i="8" s="1"/>
  <c r="L302" i="9"/>
  <c r="P345" i="8"/>
  <c r="W345" i="8" s="1"/>
  <c r="K361" i="9"/>
  <c r="N226" i="8"/>
  <c r="AB226" i="8" s="1"/>
  <c r="I314" i="9"/>
  <c r="O90" i="8"/>
  <c r="AC90" i="8" s="1"/>
  <c r="J325" i="9"/>
  <c r="O294" i="8"/>
  <c r="V294" i="8" s="1"/>
  <c r="J268" i="9"/>
  <c r="O117" i="8"/>
  <c r="AC117" i="8" s="1"/>
  <c r="J115" i="9"/>
  <c r="Q345" i="8"/>
  <c r="X345" i="8" s="1"/>
  <c r="L361" i="9"/>
  <c r="N93" i="8"/>
  <c r="AB93" i="8" s="1"/>
  <c r="I94" i="9"/>
  <c r="N80" i="8"/>
  <c r="AB80" i="8" s="1"/>
  <c r="I84" i="9"/>
  <c r="N233" i="8"/>
  <c r="AB233" i="8" s="1"/>
  <c r="I329" i="9"/>
  <c r="M95" i="8"/>
  <c r="AA95" i="8" s="1"/>
  <c r="H96" i="9"/>
  <c r="O288" i="8"/>
  <c r="V288" i="8" s="1"/>
  <c r="J272" i="9"/>
  <c r="Q109" i="8"/>
  <c r="AE109" i="8" s="1"/>
  <c r="L110" i="9"/>
  <c r="M96" i="8"/>
  <c r="AA96" i="8" s="1"/>
  <c r="H97" i="9"/>
  <c r="N332" i="8"/>
  <c r="AB332" i="8" s="1"/>
  <c r="I239" i="9"/>
  <c r="Q341" i="8"/>
  <c r="AE341" i="8" s="1"/>
  <c r="L350" i="9"/>
  <c r="Q81" i="8"/>
  <c r="AE81" i="8" s="1"/>
  <c r="L85" i="9"/>
  <c r="N223" i="8"/>
  <c r="AB223" i="8" s="1"/>
  <c r="I216" i="9"/>
  <c r="Q368" i="8"/>
  <c r="AE368" i="8" s="1"/>
  <c r="L383" i="9"/>
  <c r="N330" i="8"/>
  <c r="AB330" i="8" s="1"/>
  <c r="I237" i="9"/>
  <c r="M181" i="8"/>
  <c r="AA181" i="8" s="1"/>
  <c r="H184" i="9"/>
  <c r="L49" i="8"/>
  <c r="Z49" i="8" s="1"/>
  <c r="G51" i="9"/>
  <c r="N162" i="8"/>
  <c r="AB162" i="8" s="1"/>
  <c r="I160" i="9"/>
  <c r="N99" i="8"/>
  <c r="AB99" i="8" s="1"/>
  <c r="I100" i="9"/>
  <c r="O369" i="8"/>
  <c r="V369" i="8" s="1"/>
  <c r="J384" i="9"/>
  <c r="P320" i="8"/>
  <c r="W320" i="8" s="1"/>
  <c r="K231" i="9"/>
  <c r="N269" i="8"/>
  <c r="AB269" i="8" s="1"/>
  <c r="I283" i="9"/>
  <c r="P207" i="8"/>
  <c r="AD207" i="8" s="1"/>
  <c r="K203" i="9"/>
  <c r="P128" i="8"/>
  <c r="AD128" i="8" s="1"/>
  <c r="K126" i="9"/>
  <c r="N29" i="8"/>
  <c r="AB29" i="8" s="1"/>
  <c r="I33" i="9"/>
  <c r="M220" i="8"/>
  <c r="AA220" i="8" s="1"/>
  <c r="H211" i="9"/>
  <c r="P144" i="8"/>
  <c r="AD144" i="8" s="1"/>
  <c r="K143" i="9"/>
  <c r="P50" i="8"/>
  <c r="AD50" i="8" s="1"/>
  <c r="K52" i="9"/>
  <c r="L37" i="8"/>
  <c r="Z37" i="8" s="1"/>
  <c r="G41" i="9"/>
  <c r="M359" i="8"/>
  <c r="AA359" i="8" s="1"/>
  <c r="H374" i="9"/>
  <c r="N310" i="8"/>
  <c r="AB310" i="8" s="1"/>
  <c r="I308" i="9"/>
  <c r="Q253" i="8"/>
  <c r="X253" i="8" s="1"/>
  <c r="L246" i="9"/>
  <c r="Q187" i="8"/>
  <c r="X187" i="8" s="1"/>
  <c r="L190" i="9"/>
  <c r="O102" i="8"/>
  <c r="V102" i="8" s="1"/>
  <c r="J103" i="9"/>
  <c r="L126" i="8"/>
  <c r="Z126" i="8" s="1"/>
  <c r="G124" i="9"/>
  <c r="P66" i="8"/>
  <c r="AD66" i="8" s="1"/>
  <c r="K70" i="9"/>
  <c r="Q25" i="8"/>
  <c r="AE25" i="8" s="1"/>
  <c r="L29" i="9"/>
  <c r="P269" i="8"/>
  <c r="AD269" i="8" s="1"/>
  <c r="K283" i="9"/>
  <c r="P220" i="8"/>
  <c r="AD220" i="8" s="1"/>
  <c r="K211" i="9"/>
  <c r="N165" i="8"/>
  <c r="AB165" i="8" s="1"/>
  <c r="I163" i="9"/>
  <c r="L107" i="8"/>
  <c r="Z107" i="8" s="1"/>
  <c r="G108" i="9"/>
  <c r="M47" i="8"/>
  <c r="AA47" i="8" s="1"/>
  <c r="H49" i="9"/>
  <c r="L178" i="8"/>
  <c r="Z178" i="8" s="1"/>
  <c r="G181" i="9"/>
  <c r="O120" i="8"/>
  <c r="AC120" i="8" s="1"/>
  <c r="J118" i="9"/>
  <c r="N61" i="8"/>
  <c r="U61" i="8" s="1"/>
  <c r="I61" i="9"/>
  <c r="P356" i="8"/>
  <c r="W356" i="8" s="1"/>
  <c r="K371" i="9"/>
  <c r="L314" i="8"/>
  <c r="S314" i="8" s="1"/>
  <c r="G224" i="9"/>
  <c r="M271" i="8"/>
  <c r="AA271" i="8" s="1"/>
  <c r="H285" i="9"/>
  <c r="N222" i="8"/>
  <c r="AB222" i="8" s="1"/>
  <c r="I215" i="9"/>
  <c r="Q166" i="8"/>
  <c r="X166" i="8" s="1"/>
  <c r="L164" i="9"/>
  <c r="L109" i="8"/>
  <c r="Z109" i="8" s="1"/>
  <c r="G110" i="9"/>
  <c r="Q48" i="8"/>
  <c r="AE48" i="8" s="1"/>
  <c r="L50" i="9"/>
  <c r="Q159" i="8"/>
  <c r="AE159" i="8" s="1"/>
  <c r="L158" i="9"/>
  <c r="M101" i="8"/>
  <c r="AA101" i="8" s="1"/>
  <c r="H102" i="9"/>
  <c r="O40" i="8"/>
  <c r="AC40" i="8" s="1"/>
  <c r="J42" i="9"/>
  <c r="M31" i="8"/>
  <c r="AA31" i="8" s="1"/>
  <c r="H35" i="9"/>
  <c r="P374" i="8"/>
  <c r="AD374" i="8" s="1"/>
  <c r="K389" i="9"/>
  <c r="L332" i="8"/>
  <c r="Z332" i="8" s="1"/>
  <c r="G239" i="9"/>
  <c r="N289" i="8"/>
  <c r="U289" i="8" s="1"/>
  <c r="I273" i="9"/>
  <c r="Q243" i="8"/>
  <c r="AE243" i="8" s="1"/>
  <c r="L328" i="9"/>
  <c r="N190" i="8"/>
  <c r="AB190" i="8" s="1"/>
  <c r="I192" i="9"/>
  <c r="P133" i="8"/>
  <c r="AD133" i="8" s="1"/>
  <c r="K131" i="9"/>
  <c r="O74" i="8"/>
  <c r="V74" i="8" s="1"/>
  <c r="J78" i="9"/>
  <c r="L9" i="8"/>
  <c r="Z9" i="8" s="1"/>
  <c r="G14" i="9"/>
  <c r="P273" i="8"/>
  <c r="AD273" i="8" s="1"/>
  <c r="K287" i="9"/>
  <c r="M229" i="8"/>
  <c r="AA229" i="8" s="1"/>
  <c r="H322" i="9"/>
  <c r="L177" i="8"/>
  <c r="S177" i="8" s="1"/>
  <c r="G180" i="9"/>
  <c r="M125" i="8"/>
  <c r="AA125" i="8" s="1"/>
  <c r="H123" i="9"/>
  <c r="L73" i="8"/>
  <c r="Z73" i="8" s="1"/>
  <c r="G77" i="9"/>
  <c r="M19" i="8"/>
  <c r="AA19" i="8" s="1"/>
  <c r="H23" i="9"/>
  <c r="Q111" i="8"/>
  <c r="AE111" i="8" s="1"/>
  <c r="L333" i="9"/>
  <c r="P59" i="8"/>
  <c r="AD59" i="8" s="1"/>
  <c r="K59" i="9"/>
  <c r="M4" i="8"/>
  <c r="AA4" i="8" s="1"/>
  <c r="H9" i="9"/>
  <c r="O252" i="8"/>
  <c r="V252" i="8" s="1"/>
  <c r="J245" i="9"/>
  <c r="L207" i="8"/>
  <c r="Z207" i="8" s="1"/>
  <c r="G203" i="9"/>
  <c r="M158" i="8"/>
  <c r="AA158" i="8" s="1"/>
  <c r="H157" i="9"/>
  <c r="O109" i="8"/>
  <c r="AC109" i="8" s="1"/>
  <c r="J110" i="9"/>
  <c r="P60" i="8"/>
  <c r="AD60" i="8" s="1"/>
  <c r="K60" i="9"/>
  <c r="O11" i="8"/>
  <c r="V11" i="8" s="1"/>
  <c r="J16" i="9"/>
  <c r="O207" i="8"/>
  <c r="AC207" i="8" s="1"/>
  <c r="J203" i="9"/>
  <c r="Q164" i="8"/>
  <c r="AE164" i="8" s="1"/>
  <c r="L162" i="9"/>
  <c r="M122" i="8"/>
  <c r="T122" i="8" s="1"/>
  <c r="H120" i="9"/>
  <c r="O79" i="8"/>
  <c r="AC79" i="8" s="1"/>
  <c r="J83" i="9"/>
  <c r="Q36" i="8"/>
  <c r="X36" i="8" s="1"/>
  <c r="L38" i="9"/>
  <c r="L220" i="8"/>
  <c r="Z220" i="8" s="1"/>
  <c r="G211" i="9"/>
  <c r="N177" i="8"/>
  <c r="U177" i="8" s="1"/>
  <c r="I180" i="9"/>
  <c r="P134" i="8"/>
  <c r="AD134" i="8" s="1"/>
  <c r="K132" i="9"/>
  <c r="L92" i="8"/>
  <c r="Z92" i="8" s="1"/>
  <c r="G327" i="9"/>
  <c r="N49" i="8"/>
  <c r="AB49" i="8" s="1"/>
  <c r="I51" i="9"/>
  <c r="P6" i="8"/>
  <c r="AD6" i="8" s="1"/>
  <c r="K11" i="9"/>
  <c r="N136" i="8"/>
  <c r="U136" i="8" s="1"/>
  <c r="M45" i="8"/>
  <c r="AA45" i="8" s="1"/>
  <c r="H47" i="9"/>
  <c r="M221" i="8"/>
  <c r="AA221" i="8" s="1"/>
  <c r="H212" i="9"/>
  <c r="M323" i="8"/>
  <c r="T323" i="8" s="1"/>
  <c r="H223" i="9"/>
  <c r="N237" i="8"/>
  <c r="AB237" i="8" s="1"/>
  <c r="I337" i="9"/>
  <c r="Q126" i="8"/>
  <c r="AE126" i="8" s="1"/>
  <c r="L124" i="9"/>
  <c r="M266" i="8"/>
  <c r="AA266" i="8" s="1"/>
  <c r="H280" i="9"/>
  <c r="M354" i="8"/>
  <c r="AA354" i="8" s="1"/>
  <c r="H369" i="9"/>
  <c r="M169" i="8"/>
  <c r="AA169" i="8" s="1"/>
  <c r="H172" i="9"/>
  <c r="O266" i="8"/>
  <c r="AC266" i="8" s="1"/>
  <c r="J280" i="9"/>
  <c r="M195" i="8"/>
  <c r="AA195" i="8" s="1"/>
  <c r="H196" i="9"/>
  <c r="O334" i="8"/>
  <c r="AC334" i="8" s="1"/>
  <c r="J351" i="9"/>
  <c r="M204" i="8"/>
  <c r="AA204" i="8" s="1"/>
  <c r="H202" i="9"/>
  <c r="P339" i="8"/>
  <c r="AD339" i="8" s="1"/>
  <c r="K356" i="9"/>
  <c r="O364" i="8"/>
  <c r="AC364" i="8" s="1"/>
  <c r="J379" i="9"/>
  <c r="Q110" i="8"/>
  <c r="AE110" i="8" s="1"/>
  <c r="L111" i="9"/>
  <c r="P368" i="8"/>
  <c r="AD368" i="8" s="1"/>
  <c r="K383" i="9"/>
  <c r="P289" i="8"/>
  <c r="W289" i="8" s="1"/>
  <c r="K273" i="9"/>
  <c r="AF301" i="8"/>
  <c r="Q231" i="8"/>
  <c r="AE231" i="8" s="1"/>
  <c r="L323" i="9"/>
  <c r="N218" i="8"/>
  <c r="AB218" i="8" s="1"/>
  <c r="I213" i="9"/>
  <c r="Q286" i="8"/>
  <c r="X286" i="8" s="1"/>
  <c r="L270" i="9"/>
  <c r="P117" i="8"/>
  <c r="AD117" i="8" s="1"/>
  <c r="K115" i="9"/>
  <c r="L182" i="8"/>
  <c r="S182" i="8" s="1"/>
  <c r="G185" i="9"/>
  <c r="M236" i="8"/>
  <c r="AA236" i="8" s="1"/>
  <c r="H332" i="9"/>
  <c r="O17" i="8"/>
  <c r="AC17" i="8" s="1"/>
  <c r="J21" i="9"/>
  <c r="O235" i="8"/>
  <c r="AC235" i="8" s="1"/>
  <c r="J331" i="9"/>
  <c r="N204" i="8"/>
  <c r="AB204" i="8" s="1"/>
  <c r="I202" i="9"/>
  <c r="P72" i="8"/>
  <c r="AD72" i="8" s="1"/>
  <c r="K76" i="9"/>
  <c r="M90" i="8"/>
  <c r="AA90" i="8" s="1"/>
  <c r="H325" i="9"/>
  <c r="N17" i="8"/>
  <c r="AB17" i="8" s="1"/>
  <c r="I21" i="9"/>
  <c r="N206" i="8"/>
  <c r="U206" i="8" s="1"/>
  <c r="I204" i="9"/>
  <c r="O335" i="8"/>
  <c r="AC335" i="8" s="1"/>
  <c r="J352" i="9"/>
  <c r="Q320" i="8"/>
  <c r="X320" i="8" s="1"/>
  <c r="L231" i="9"/>
  <c r="O234" i="8"/>
  <c r="AC234" i="8" s="1"/>
  <c r="J330" i="9"/>
  <c r="N352" i="8"/>
  <c r="AB352" i="8" s="1"/>
  <c r="I367" i="9"/>
  <c r="L141" i="8"/>
  <c r="Z141" i="8" s="1"/>
  <c r="G139" i="9"/>
  <c r="M340" i="8"/>
  <c r="AA340" i="8" s="1"/>
  <c r="H357" i="9"/>
  <c r="L326" i="8"/>
  <c r="Z326" i="8" s="1"/>
  <c r="G219" i="9"/>
  <c r="Q331" i="8"/>
  <c r="AE331" i="8" s="1"/>
  <c r="L238" i="9"/>
  <c r="N339" i="8"/>
  <c r="AB339" i="8" s="1"/>
  <c r="I356" i="9"/>
  <c r="Q289" i="8"/>
  <c r="X289" i="8" s="1"/>
  <c r="L273" i="9"/>
  <c r="M133" i="8"/>
  <c r="AA133" i="8" s="1"/>
  <c r="H131" i="9"/>
  <c r="P91" i="8"/>
  <c r="AD91" i="8" s="1"/>
  <c r="K326" i="9"/>
  <c r="M78" i="8"/>
  <c r="AA78" i="8" s="1"/>
  <c r="H82" i="9"/>
  <c r="N241" i="8"/>
  <c r="AB241" i="8" s="1"/>
  <c r="I320" i="9"/>
  <c r="Q339" i="8"/>
  <c r="AE339" i="8" s="1"/>
  <c r="L356" i="9"/>
  <c r="P260" i="8"/>
  <c r="W260" i="8" s="1"/>
  <c r="K253" i="9"/>
  <c r="L105" i="8"/>
  <c r="Z105" i="8" s="1"/>
  <c r="G106" i="9"/>
  <c r="L247" i="8"/>
  <c r="S247" i="8" s="1"/>
  <c r="G254" i="9"/>
  <c r="N336" i="8"/>
  <c r="U336" i="8" s="1"/>
  <c r="I353" i="9"/>
  <c r="L66" i="8"/>
  <c r="Z66" i="8" s="1"/>
  <c r="G70" i="9"/>
  <c r="O331" i="8"/>
  <c r="AC331" i="8" s="1"/>
  <c r="J238" i="9"/>
  <c r="N248" i="8"/>
  <c r="I255" i="9"/>
  <c r="N256" i="8"/>
  <c r="U256" i="8" s="1"/>
  <c r="I249" i="9"/>
  <c r="O342" i="8"/>
  <c r="AC342" i="8" s="1"/>
  <c r="J358" i="9"/>
  <c r="O184" i="8"/>
  <c r="V184" i="8" s="1"/>
  <c r="J187" i="9"/>
  <c r="Q281" i="8"/>
  <c r="X281" i="8" s="1"/>
  <c r="L261" i="9"/>
  <c r="M355" i="8"/>
  <c r="AA355" i="8" s="1"/>
  <c r="H370" i="9"/>
  <c r="Q115" i="8"/>
  <c r="AE115" i="8" s="1"/>
  <c r="L335" i="9"/>
  <c r="O243" i="8"/>
  <c r="AC243" i="8" s="1"/>
  <c r="J328" i="9"/>
  <c r="N267" i="8"/>
  <c r="AB267" i="8" s="1"/>
  <c r="I281" i="9"/>
  <c r="P290" i="8"/>
  <c r="W290" i="8" s="1"/>
  <c r="K274" i="9"/>
  <c r="M71" i="8"/>
  <c r="AA71" i="8" s="1"/>
  <c r="H75" i="9"/>
  <c r="P252" i="8"/>
  <c r="W252" i="8" s="1"/>
  <c r="K245" i="9"/>
  <c r="M317" i="8"/>
  <c r="T317" i="8" s="1"/>
  <c r="H228" i="9"/>
  <c r="Q129" i="8"/>
  <c r="AE129" i="8" s="1"/>
  <c r="L127" i="9"/>
  <c r="L267" i="8"/>
  <c r="Z267" i="8" s="1"/>
  <c r="G281" i="9"/>
  <c r="O355" i="8"/>
  <c r="AC355" i="8" s="1"/>
  <c r="J370" i="9"/>
  <c r="L118" i="8"/>
  <c r="Z118" i="8" s="1"/>
  <c r="G116" i="9"/>
  <c r="N261" i="8"/>
  <c r="U261" i="8" s="1"/>
  <c r="I256" i="9"/>
  <c r="O350" i="8"/>
  <c r="AC350" i="8" s="1"/>
  <c r="J218" i="9"/>
  <c r="L106" i="8"/>
  <c r="Z106" i="8" s="1"/>
  <c r="G107" i="9"/>
  <c r="N254" i="8"/>
  <c r="U254" i="8" s="1"/>
  <c r="I247" i="9"/>
  <c r="M346" i="8"/>
  <c r="AA346" i="8" s="1"/>
  <c r="H362" i="9"/>
  <c r="N94" i="8"/>
  <c r="AB94" i="8" s="1"/>
  <c r="I95" i="9"/>
  <c r="N247" i="8"/>
  <c r="U247" i="8" s="1"/>
  <c r="I254" i="9"/>
  <c r="O341" i="8"/>
  <c r="AC341" i="8" s="1"/>
  <c r="J350" i="9"/>
  <c r="L81" i="8"/>
  <c r="Z81" i="8" s="1"/>
  <c r="G85" i="9"/>
  <c r="L241" i="8"/>
  <c r="Z241" i="8" s="1"/>
  <c r="G320" i="9"/>
  <c r="O336" i="8"/>
  <c r="V336" i="8" s="1"/>
  <c r="J353" i="9"/>
  <c r="N250" i="8"/>
  <c r="U250" i="8" s="1"/>
  <c r="I243" i="9"/>
  <c r="M109" i="8"/>
  <c r="AA109" i="8" s="1"/>
  <c r="H110" i="9"/>
  <c r="Q255" i="8"/>
  <c r="X255" i="8" s="1"/>
  <c r="L248" i="9"/>
  <c r="Q346" i="8"/>
  <c r="AE346" i="8" s="1"/>
  <c r="L362" i="9"/>
  <c r="M300" i="8"/>
  <c r="AA300" i="8" s="1"/>
  <c r="H298" i="9"/>
  <c r="L121" i="8"/>
  <c r="Z121" i="8" s="1"/>
  <c r="G119" i="9"/>
  <c r="M263" i="8"/>
  <c r="T263" i="8" s="1"/>
  <c r="H291" i="9"/>
  <c r="O352" i="8"/>
  <c r="AC352" i="8" s="1"/>
  <c r="J367" i="9"/>
  <c r="L110" i="8"/>
  <c r="Z110" i="8" s="1"/>
  <c r="G111" i="9"/>
  <c r="Q256" i="8"/>
  <c r="X256" i="8" s="1"/>
  <c r="L249" i="9"/>
  <c r="N347" i="8"/>
  <c r="U347" i="8" s="1"/>
  <c r="I376" i="9"/>
  <c r="Q328" i="8"/>
  <c r="AE328" i="8" s="1"/>
  <c r="L235" i="9"/>
  <c r="O265" i="8"/>
  <c r="AC265" i="8" s="1"/>
  <c r="J279" i="9"/>
  <c r="O178" i="8"/>
  <c r="AC178" i="8" s="1"/>
  <c r="J181" i="9"/>
  <c r="Q45" i="8"/>
  <c r="AE45" i="8" s="1"/>
  <c r="L47" i="9"/>
  <c r="O338" i="8"/>
  <c r="V338" i="8" s="1"/>
  <c r="J355" i="9"/>
  <c r="P277" i="8"/>
  <c r="W277" i="8" s="1"/>
  <c r="K275" i="9"/>
  <c r="O195" i="8"/>
  <c r="AC195" i="8" s="1"/>
  <c r="J196" i="9"/>
  <c r="L72" i="8"/>
  <c r="Z72" i="8" s="1"/>
  <c r="G76" i="9"/>
  <c r="Q351" i="8"/>
  <c r="AE351" i="8" s="1"/>
  <c r="L364" i="9"/>
  <c r="M293" i="8"/>
  <c r="T293" i="8" s="1"/>
  <c r="H267" i="9"/>
  <c r="O217" i="8"/>
  <c r="AC217" i="8" s="1"/>
  <c r="J210" i="9"/>
  <c r="O107" i="8"/>
  <c r="AC107" i="8" s="1"/>
  <c r="J108" i="9"/>
  <c r="O365" i="8"/>
  <c r="AC365" i="8" s="1"/>
  <c r="J380" i="9"/>
  <c r="N308" i="8"/>
  <c r="AB308" i="8" s="1"/>
  <c r="I306" i="9"/>
  <c r="P238" i="8"/>
  <c r="AD238" i="8" s="1"/>
  <c r="K342" i="9"/>
  <c r="P140" i="8"/>
  <c r="W140" i="8" s="1"/>
  <c r="K138" i="9"/>
  <c r="O326" i="8"/>
  <c r="AC326" i="8" s="1"/>
  <c r="J219" i="9"/>
  <c r="Q262" i="8"/>
  <c r="AE262" i="8" s="1"/>
  <c r="L290" i="9"/>
  <c r="N174" i="8"/>
  <c r="U174" i="8" s="1"/>
  <c r="I177" i="9"/>
  <c r="O38" i="8"/>
  <c r="AC38" i="8" s="1"/>
  <c r="J39" i="9"/>
  <c r="O287" i="8"/>
  <c r="V287" i="8" s="1"/>
  <c r="J271" i="9"/>
  <c r="N230" i="8"/>
  <c r="AB230" i="8" s="1"/>
  <c r="I316" i="9"/>
  <c r="N157" i="8"/>
  <c r="AB157" i="8" s="1"/>
  <c r="I156" i="9"/>
  <c r="M65" i="8"/>
  <c r="AA65" i="8" s="1"/>
  <c r="H69" i="9"/>
  <c r="O93" i="8"/>
  <c r="AC93" i="8" s="1"/>
  <c r="J94" i="9"/>
  <c r="N366" i="8"/>
  <c r="AB366" i="8" s="1"/>
  <c r="I381" i="9"/>
  <c r="P317" i="8"/>
  <c r="W317" i="8" s="1"/>
  <c r="K228" i="9"/>
  <c r="L266" i="8"/>
  <c r="Z266" i="8" s="1"/>
  <c r="G280" i="9"/>
  <c r="M203" i="8"/>
  <c r="AA203" i="8" s="1"/>
  <c r="H201" i="9"/>
  <c r="P122" i="8"/>
  <c r="W122" i="8" s="1"/>
  <c r="K120" i="9"/>
  <c r="N20" i="8"/>
  <c r="AB20" i="8" s="1"/>
  <c r="I24" i="9"/>
  <c r="Q215" i="8"/>
  <c r="AE215" i="8" s="1"/>
  <c r="L208" i="9"/>
  <c r="N139" i="8"/>
  <c r="AB139" i="8" s="1"/>
  <c r="I135" i="9"/>
  <c r="N44" i="8"/>
  <c r="AB44" i="8" s="1"/>
  <c r="I46" i="9"/>
  <c r="M28" i="8"/>
  <c r="AA28" i="8" s="1"/>
  <c r="H32" i="9"/>
  <c r="M356" i="8"/>
  <c r="T356" i="8" s="1"/>
  <c r="H371" i="9"/>
  <c r="N307" i="8"/>
  <c r="AB307" i="8" s="1"/>
  <c r="I305" i="9"/>
  <c r="M250" i="8"/>
  <c r="T250" i="8" s="1"/>
  <c r="H243" i="9"/>
  <c r="M183" i="8"/>
  <c r="T183" i="8" s="1"/>
  <c r="H186" i="9"/>
  <c r="O96" i="8"/>
  <c r="AC96" i="8" s="1"/>
  <c r="J97" i="9"/>
  <c r="O122" i="8"/>
  <c r="V122" i="8" s="1"/>
  <c r="J120" i="9"/>
  <c r="O62" i="8"/>
  <c r="AC62" i="8" s="1"/>
  <c r="J63" i="9"/>
  <c r="O21" i="8"/>
  <c r="AC21" i="8" s="1"/>
  <c r="J25" i="9"/>
  <c r="Q266" i="8"/>
  <c r="AE266" i="8" s="1"/>
  <c r="L280" i="9"/>
  <c r="M217" i="8"/>
  <c r="AA217" i="8" s="1"/>
  <c r="H210" i="9"/>
  <c r="Q161" i="8"/>
  <c r="AE161" i="8" s="1"/>
  <c r="L166" i="9"/>
  <c r="M103" i="8"/>
  <c r="AA103" i="8" s="1"/>
  <c r="H104" i="9"/>
  <c r="P42" i="8"/>
  <c r="AD42" i="8" s="1"/>
  <c r="K44" i="9"/>
  <c r="O174" i="8"/>
  <c r="V174" i="8" s="1"/>
  <c r="J177" i="9"/>
  <c r="L117" i="8"/>
  <c r="Z117" i="8" s="1"/>
  <c r="G115" i="9"/>
  <c r="O57" i="8"/>
  <c r="AC57" i="8" s="1"/>
  <c r="J62" i="9"/>
  <c r="L354" i="8"/>
  <c r="Z354" i="8" s="1"/>
  <c r="G369" i="9"/>
  <c r="N311" i="8"/>
  <c r="AB311" i="8" s="1"/>
  <c r="I309" i="9"/>
  <c r="M268" i="8"/>
  <c r="AA268" i="8" s="1"/>
  <c r="H282" i="9"/>
  <c r="Q218" i="8"/>
  <c r="AE218" i="8" s="1"/>
  <c r="L213" i="9"/>
  <c r="N163" i="8"/>
  <c r="AB163" i="8" s="1"/>
  <c r="I161" i="9"/>
  <c r="Q104" i="8"/>
  <c r="X104" i="8" s="1"/>
  <c r="L105" i="9"/>
  <c r="L45" i="8"/>
  <c r="Z45" i="8" s="1"/>
  <c r="G47" i="9"/>
  <c r="N156" i="8"/>
  <c r="AB156" i="8" s="1"/>
  <c r="I155" i="9"/>
  <c r="O97" i="8"/>
  <c r="V97" i="8" s="1"/>
  <c r="J98" i="9"/>
  <c r="Q35" i="8"/>
  <c r="X35" i="8" s="1"/>
  <c r="L37" i="9"/>
  <c r="L27" i="8"/>
  <c r="Z27" i="8" s="1"/>
  <c r="G31" i="9"/>
  <c r="L372" i="8"/>
  <c r="Z372" i="8" s="1"/>
  <c r="G387" i="9"/>
  <c r="N329" i="8"/>
  <c r="AB329" i="8" s="1"/>
  <c r="I236" i="9"/>
  <c r="P286" i="8"/>
  <c r="W286" i="8" s="1"/>
  <c r="K270" i="9"/>
  <c r="Q240" i="8"/>
  <c r="AE240" i="8" s="1"/>
  <c r="L318" i="9"/>
  <c r="L187" i="8"/>
  <c r="S187" i="8" s="1"/>
  <c r="G190" i="9"/>
  <c r="L130" i="8"/>
  <c r="Z130" i="8" s="1"/>
  <c r="G128" i="9"/>
  <c r="Q70" i="8"/>
  <c r="X70" i="8" s="1"/>
  <c r="L74" i="9"/>
  <c r="O4" i="8"/>
  <c r="AC4" i="8" s="1"/>
  <c r="J9" i="9"/>
  <c r="L271" i="8"/>
  <c r="Z271" i="8" s="1"/>
  <c r="G285" i="9"/>
  <c r="Q225" i="8"/>
  <c r="AE225" i="8" s="1"/>
  <c r="L349" i="9"/>
  <c r="Q173" i="8"/>
  <c r="X173" i="8" s="1"/>
  <c r="L176" i="9"/>
  <c r="Q121" i="8"/>
  <c r="AE121" i="8" s="1"/>
  <c r="L119" i="9"/>
  <c r="P69" i="8"/>
  <c r="W69" i="8" s="1"/>
  <c r="K73" i="9"/>
  <c r="P15" i="8"/>
  <c r="AD15" i="8" s="1"/>
  <c r="K313" i="9"/>
  <c r="O108" i="8"/>
  <c r="AC108" i="8" s="1"/>
  <c r="J109" i="9"/>
  <c r="O56" i="8"/>
  <c r="AC56" i="8" s="1"/>
  <c r="J58" i="9"/>
  <c r="Q43" i="8"/>
  <c r="AE43" i="8" s="1"/>
  <c r="L45" i="9"/>
  <c r="Q249" i="8"/>
  <c r="X249" i="8" s="1"/>
  <c r="L242" i="9"/>
  <c r="Q203" i="8"/>
  <c r="AE203" i="8" s="1"/>
  <c r="L201" i="9"/>
  <c r="M155" i="8"/>
  <c r="AA155" i="8" s="1"/>
  <c r="H154" i="9"/>
  <c r="O106" i="8"/>
  <c r="AC106" i="8" s="1"/>
  <c r="J107" i="9"/>
  <c r="P57" i="8"/>
  <c r="AD57" i="8" s="1"/>
  <c r="K62" i="9"/>
  <c r="M8" i="8"/>
  <c r="AA8" i="8" s="1"/>
  <c r="H13" i="9"/>
  <c r="Q204" i="8"/>
  <c r="AE204" i="8" s="1"/>
  <c r="L202" i="9"/>
  <c r="M162" i="8"/>
  <c r="AA162" i="8" s="1"/>
  <c r="H160" i="9"/>
  <c r="O119" i="8"/>
  <c r="AC119" i="8" s="1"/>
  <c r="J117" i="9"/>
  <c r="Q76" i="8"/>
  <c r="AE76" i="8" s="1"/>
  <c r="L79" i="9"/>
  <c r="N217" i="8"/>
  <c r="AB217" i="8" s="1"/>
  <c r="I210" i="9"/>
  <c r="P174" i="8"/>
  <c r="W174" i="8" s="1"/>
  <c r="K177" i="9"/>
  <c r="L132" i="8"/>
  <c r="S132" i="8" s="1"/>
  <c r="G130" i="9"/>
  <c r="N89" i="8"/>
  <c r="AB89" i="8" s="1"/>
  <c r="I93" i="9"/>
  <c r="P46" i="8"/>
  <c r="AD46" i="8" s="1"/>
  <c r="K48" i="9"/>
  <c r="L4" i="8"/>
  <c r="Z4" i="8" s="1"/>
  <c r="G9" i="9"/>
  <c r="Q146" i="8"/>
  <c r="AE146" i="8" s="1"/>
  <c r="L145" i="9"/>
  <c r="O58" i="8"/>
  <c r="AC58" i="8" s="1"/>
  <c r="J66" i="9"/>
  <c r="Q229" i="8"/>
  <c r="AE229" i="8" s="1"/>
  <c r="L322" i="9"/>
  <c r="O328" i="8"/>
  <c r="AC328" i="8" s="1"/>
  <c r="J235" i="9"/>
  <c r="L252" i="8"/>
  <c r="S252" i="8" s="1"/>
  <c r="G245" i="9"/>
  <c r="N138" i="8"/>
  <c r="AB138" i="8" s="1"/>
  <c r="I136" i="9"/>
  <c r="M272" i="8"/>
  <c r="AA272" i="8" s="1"/>
  <c r="H286" i="9"/>
  <c r="P359" i="8"/>
  <c r="AD359" i="8" s="1"/>
  <c r="K374" i="9"/>
  <c r="M179" i="8"/>
  <c r="AA179" i="8" s="1"/>
  <c r="H182" i="9"/>
  <c r="Q300" i="8"/>
  <c r="AE300" i="8" s="1"/>
  <c r="L298" i="9"/>
  <c r="P236" i="8"/>
  <c r="AD236" i="8" s="1"/>
  <c r="K332" i="9"/>
  <c r="Q354" i="8"/>
  <c r="AE354" i="8" s="1"/>
  <c r="L369" i="9"/>
  <c r="O245" i="8"/>
  <c r="AC245" i="8" s="1"/>
  <c r="J348" i="9"/>
  <c r="L360" i="8"/>
  <c r="Z360" i="8" s="1"/>
  <c r="G169" i="9"/>
  <c r="Q176" i="8"/>
  <c r="AE176" i="8" s="1"/>
  <c r="L179" i="9"/>
  <c r="O296" i="8"/>
  <c r="AC296" i="8" s="1"/>
  <c r="J294" i="9"/>
  <c r="Y159" i="8"/>
  <c r="Y362" i="8"/>
  <c r="AF86" i="8"/>
  <c r="L215" i="8"/>
  <c r="Z215" i="8" s="1"/>
  <c r="G208" i="9"/>
  <c r="O216" i="8"/>
  <c r="AC216" i="8" s="1"/>
  <c r="J209" i="9"/>
  <c r="L38" i="8"/>
  <c r="Z38" i="8" s="1"/>
  <c r="G39" i="9"/>
  <c r="M41" i="8"/>
  <c r="AA41" i="8" s="1"/>
  <c r="H43" i="9"/>
  <c r="N263" i="8"/>
  <c r="U263" i="8" s="1"/>
  <c r="I291" i="9"/>
  <c r="N371" i="8"/>
  <c r="U371" i="8" s="1"/>
  <c r="I386" i="9"/>
  <c r="M81" i="8"/>
  <c r="AA81" i="8" s="1"/>
  <c r="H85" i="9"/>
  <c r="M62" i="8"/>
  <c r="AA62" i="8" s="1"/>
  <c r="H63" i="9"/>
  <c r="L256" i="8"/>
  <c r="S256" i="8" s="1"/>
  <c r="G249" i="9"/>
  <c r="L190" i="8"/>
  <c r="Z190" i="8" s="1"/>
  <c r="G192" i="9"/>
  <c r="L188" i="8"/>
  <c r="Z188" i="8" s="1"/>
  <c r="G167" i="9"/>
  <c r="P84" i="8"/>
  <c r="AD84" i="8" s="1"/>
  <c r="K88" i="9"/>
  <c r="O349" i="8"/>
  <c r="AC349" i="8" s="1"/>
  <c r="J365" i="9"/>
  <c r="P64" i="8"/>
  <c r="W64" i="8" s="1"/>
  <c r="K68" i="9"/>
  <c r="O16" i="8"/>
  <c r="AC16" i="8" s="1"/>
  <c r="J20" i="9"/>
  <c r="L227" i="8"/>
  <c r="Z227" i="8" s="1"/>
  <c r="G315" i="9"/>
  <c r="P202" i="8"/>
  <c r="AD202" i="8" s="1"/>
  <c r="K200" i="9"/>
  <c r="N323" i="8"/>
  <c r="U323" i="8" s="1"/>
  <c r="I223" i="9"/>
  <c r="P335" i="8"/>
  <c r="AD335" i="8" s="1"/>
  <c r="K352" i="9"/>
  <c r="Q217" i="8"/>
  <c r="AE217" i="8" s="1"/>
  <c r="L210" i="9"/>
  <c r="N235" i="8"/>
  <c r="AB235" i="8" s="1"/>
  <c r="I331" i="9"/>
  <c r="N74" i="8"/>
  <c r="U74" i="8" s="1"/>
  <c r="I78" i="9"/>
  <c r="M335" i="8"/>
  <c r="AA335" i="8" s="1"/>
  <c r="H352" i="9"/>
  <c r="N240" i="8"/>
  <c r="AB240" i="8" s="1"/>
  <c r="I318" i="9"/>
  <c r="M326" i="8"/>
  <c r="AA326" i="8" s="1"/>
  <c r="H219" i="9"/>
  <c r="P245" i="8"/>
  <c r="AD245" i="8" s="1"/>
  <c r="K348" i="9"/>
  <c r="N350" i="8"/>
  <c r="AB350" i="8" s="1"/>
  <c r="I218" i="9"/>
  <c r="M254" i="8"/>
  <c r="T254" i="8" s="1"/>
  <c r="H247" i="9"/>
  <c r="Q340" i="8"/>
  <c r="AE340" i="8" s="1"/>
  <c r="L357" i="9"/>
  <c r="P240" i="8"/>
  <c r="AD240" i="8" s="1"/>
  <c r="K318" i="9"/>
  <c r="N227" i="8"/>
  <c r="AB227" i="8" s="1"/>
  <c r="I315" i="9"/>
  <c r="M342" i="8"/>
  <c r="AA342" i="8" s="1"/>
  <c r="H358" i="9"/>
  <c r="M347" i="8"/>
  <c r="T347" i="8" s="1"/>
  <c r="H376" i="9"/>
  <c r="O249" i="8"/>
  <c r="V249" i="8" s="1"/>
  <c r="J242" i="9"/>
  <c r="M270" i="8"/>
  <c r="AA270" i="8" s="1"/>
  <c r="H284" i="9"/>
  <c r="M55" i="8"/>
  <c r="AA55" i="8" s="1"/>
  <c r="H57" i="9"/>
  <c r="O201" i="8"/>
  <c r="AC201" i="8" s="1"/>
  <c r="J199" i="9"/>
  <c r="L297" i="8"/>
  <c r="Z297" i="8" s="1"/>
  <c r="G295" i="9"/>
  <c r="M312" i="8"/>
  <c r="AA312" i="8" s="1"/>
  <c r="H310" i="9"/>
  <c r="M148" i="8"/>
  <c r="AA148" i="8" s="1"/>
  <c r="H147" i="9"/>
  <c r="M234" i="8"/>
  <c r="AA234" i="8" s="1"/>
  <c r="H330" i="9"/>
  <c r="P103" i="8"/>
  <c r="AD103" i="8" s="1"/>
  <c r="K104" i="9"/>
  <c r="M345" i="8"/>
  <c r="T345" i="8" s="1"/>
  <c r="H361" i="9"/>
  <c r="M117" i="8"/>
  <c r="AA117" i="8" s="1"/>
  <c r="H115" i="9"/>
  <c r="O260" i="8"/>
  <c r="V260" i="8" s="1"/>
  <c r="J253" i="9"/>
  <c r="M350" i="8"/>
  <c r="AA350" i="8" s="1"/>
  <c r="H218" i="9"/>
  <c r="Q332" i="8"/>
  <c r="AE332" i="8" s="1"/>
  <c r="L239" i="9"/>
  <c r="Q141" i="8"/>
  <c r="AE141" i="8" s="1"/>
  <c r="L139" i="9"/>
  <c r="M274" i="8"/>
  <c r="AA274" i="8" s="1"/>
  <c r="H288" i="9"/>
  <c r="P360" i="8"/>
  <c r="AD360" i="8" s="1"/>
  <c r="K169" i="9"/>
  <c r="N130" i="8"/>
  <c r="AB130" i="8" s="1"/>
  <c r="I128" i="9"/>
  <c r="P267" i="8"/>
  <c r="AD267" i="8" s="1"/>
  <c r="K281" i="9"/>
  <c r="Q355" i="8"/>
  <c r="AE355" i="8" s="1"/>
  <c r="L370" i="9"/>
  <c r="N119" i="8"/>
  <c r="AB119" i="8" s="1"/>
  <c r="I117" i="9"/>
  <c r="O261" i="8"/>
  <c r="V261" i="8" s="1"/>
  <c r="J256" i="9"/>
  <c r="Q350" i="8"/>
  <c r="AE350" i="8" s="1"/>
  <c r="L218" i="9"/>
  <c r="P106" i="8"/>
  <c r="AD106" i="8" s="1"/>
  <c r="K107" i="9"/>
  <c r="O255" i="8"/>
  <c r="V255" i="8" s="1"/>
  <c r="J248" i="9"/>
  <c r="O346" i="8"/>
  <c r="AC346" i="8" s="1"/>
  <c r="J362" i="9"/>
  <c r="Q94" i="8"/>
  <c r="AE94" i="8" s="1"/>
  <c r="L95" i="9"/>
  <c r="L248" i="8"/>
  <c r="S248" i="8" s="1"/>
  <c r="G255" i="9"/>
  <c r="P341" i="8"/>
  <c r="AD341" i="8" s="1"/>
  <c r="K350" i="9"/>
  <c r="L283" i="8"/>
  <c r="S283" i="8" s="1"/>
  <c r="G263" i="9"/>
  <c r="Q120" i="8"/>
  <c r="AE120" i="8" s="1"/>
  <c r="L118" i="9"/>
  <c r="P262" i="8"/>
  <c r="AD262" i="8" s="1"/>
  <c r="K290" i="9"/>
  <c r="M352" i="8"/>
  <c r="AA352" i="8" s="1"/>
  <c r="H367" i="9"/>
  <c r="M311" i="8"/>
  <c r="AA311" i="8" s="1"/>
  <c r="H309" i="9"/>
  <c r="M134" i="8"/>
  <c r="AA134" i="8" s="1"/>
  <c r="H132" i="9"/>
  <c r="L270" i="8"/>
  <c r="Z270" i="8" s="1"/>
  <c r="G284" i="9"/>
  <c r="O357" i="8"/>
  <c r="AC357" i="8" s="1"/>
  <c r="J372" i="9"/>
  <c r="M121" i="8"/>
  <c r="AA121" i="8" s="1"/>
  <c r="H119" i="9"/>
  <c r="Q263" i="8"/>
  <c r="X263" i="8" s="1"/>
  <c r="L291" i="9"/>
  <c r="P352" i="8"/>
  <c r="AD352" i="8" s="1"/>
  <c r="K367" i="9"/>
  <c r="Q3" i="8"/>
  <c r="AE3" i="8" s="1"/>
  <c r="L8" i="9"/>
  <c r="N325" i="8"/>
  <c r="AB325" i="8" s="1"/>
  <c r="I234" i="9"/>
  <c r="Q260" i="8"/>
  <c r="X260" i="8" s="1"/>
  <c r="L253" i="9"/>
  <c r="P171" i="8"/>
  <c r="W171" i="8" s="1"/>
  <c r="K174" i="9"/>
  <c r="L335" i="8"/>
  <c r="Z335" i="8" s="1"/>
  <c r="G352" i="9"/>
  <c r="O273" i="8"/>
  <c r="AC273" i="8" s="1"/>
  <c r="J287" i="9"/>
  <c r="M189" i="8"/>
  <c r="AA189" i="8" s="1"/>
  <c r="H191" i="9"/>
  <c r="L62" i="8"/>
  <c r="Z62" i="8" s="1"/>
  <c r="G63" i="9"/>
  <c r="N348" i="8"/>
  <c r="AB348" i="8" s="1"/>
  <c r="I363" i="9"/>
  <c r="L289" i="8"/>
  <c r="S289" i="8" s="1"/>
  <c r="G273" i="9"/>
  <c r="M212" i="8"/>
  <c r="AA212" i="8" s="1"/>
  <c r="H207" i="9"/>
  <c r="M99" i="8"/>
  <c r="AA99" i="8" s="1"/>
  <c r="H100" i="9"/>
  <c r="Q361" i="8"/>
  <c r="AE361" i="8" s="1"/>
  <c r="L375" i="9"/>
  <c r="P304" i="8"/>
  <c r="AD304" i="8" s="1"/>
  <c r="K302" i="9"/>
  <c r="O233" i="8"/>
  <c r="AC233" i="8" s="1"/>
  <c r="J329" i="9"/>
  <c r="P132" i="8"/>
  <c r="W132" i="8" s="1"/>
  <c r="K130" i="9"/>
  <c r="Q378" i="8"/>
  <c r="AE378" i="8" s="1"/>
  <c r="L393" i="9"/>
  <c r="L323" i="8"/>
  <c r="S323" i="8" s="1"/>
  <c r="G223" i="9"/>
  <c r="L258" i="8"/>
  <c r="S258" i="8" s="1"/>
  <c r="G251" i="9"/>
  <c r="L168" i="8"/>
  <c r="Z168" i="8" s="1"/>
  <c r="G171" i="9"/>
  <c r="P24" i="8"/>
  <c r="AD24" i="8" s="1"/>
  <c r="K28" i="9"/>
  <c r="M284" i="8"/>
  <c r="T284" i="8" s="1"/>
  <c r="H264" i="9"/>
  <c r="O226" i="8"/>
  <c r="AC226" i="8" s="1"/>
  <c r="J314" i="9"/>
  <c r="L152" i="8"/>
  <c r="S152" i="8" s="1"/>
  <c r="G151" i="9"/>
  <c r="M59" i="8"/>
  <c r="AA59" i="8" s="1"/>
  <c r="H59" i="9"/>
  <c r="P87" i="8"/>
  <c r="AD87" i="8" s="1"/>
  <c r="K91" i="9"/>
  <c r="N363" i="8"/>
  <c r="AB363" i="8" s="1"/>
  <c r="I378" i="9"/>
  <c r="P314" i="8"/>
  <c r="W314" i="8" s="1"/>
  <c r="K224" i="9"/>
  <c r="N262" i="8"/>
  <c r="AB262" i="8" s="1"/>
  <c r="I290" i="9"/>
  <c r="L199" i="8"/>
  <c r="Z199" i="8" s="1"/>
  <c r="G188" i="9"/>
  <c r="P116" i="8"/>
  <c r="AD116" i="8" s="1"/>
  <c r="K114" i="9"/>
  <c r="N10" i="8"/>
  <c r="AB10" i="8" s="1"/>
  <c r="I15" i="9"/>
  <c r="O211" i="8"/>
  <c r="V211" i="8" s="1"/>
  <c r="J206" i="9"/>
  <c r="O133" i="8"/>
  <c r="AC133" i="8" s="1"/>
  <c r="J131" i="9"/>
  <c r="O37" i="8"/>
  <c r="AC37" i="8" s="1"/>
  <c r="J41" i="9"/>
  <c r="P17" i="8"/>
  <c r="AD17" i="8" s="1"/>
  <c r="K21" i="9"/>
  <c r="L353" i="8"/>
  <c r="Z353" i="8" s="1"/>
  <c r="G368" i="9"/>
  <c r="N304" i="8"/>
  <c r="AB304" i="8" s="1"/>
  <c r="I302" i="9"/>
  <c r="N246" i="8"/>
  <c r="AB246" i="8" s="1"/>
  <c r="I276" i="9"/>
  <c r="P178" i="8"/>
  <c r="AD178" i="8" s="1"/>
  <c r="K181" i="9"/>
  <c r="P90" i="8"/>
  <c r="AD90" i="8" s="1"/>
  <c r="K325" i="9"/>
  <c r="Q118" i="8"/>
  <c r="AE118" i="8" s="1"/>
  <c r="L116" i="9"/>
  <c r="L59" i="8"/>
  <c r="Z59" i="8" s="1"/>
  <c r="G59" i="9"/>
  <c r="M17" i="8"/>
  <c r="AA17" i="8" s="1"/>
  <c r="H21" i="9"/>
  <c r="L264" i="8"/>
  <c r="Z264" i="8" s="1"/>
  <c r="G278" i="9"/>
  <c r="Q213" i="8"/>
  <c r="AE213" i="8" s="1"/>
  <c r="L346" i="9"/>
  <c r="N158" i="8"/>
  <c r="AB158" i="8" s="1"/>
  <c r="I157" i="9"/>
  <c r="O99" i="8"/>
  <c r="AC99" i="8" s="1"/>
  <c r="J100" i="9"/>
  <c r="N38" i="8"/>
  <c r="AB38" i="8" s="1"/>
  <c r="I39" i="9"/>
  <c r="M171" i="8"/>
  <c r="T171" i="8" s="1"/>
  <c r="H174" i="9"/>
  <c r="M113" i="8"/>
  <c r="AA113" i="8" s="1"/>
  <c r="H113" i="9"/>
  <c r="Q53" i="8"/>
  <c r="AE53" i="8" s="1"/>
  <c r="L55" i="9"/>
  <c r="N351" i="8"/>
  <c r="AB351" i="8" s="1"/>
  <c r="I364" i="9"/>
  <c r="P308" i="8"/>
  <c r="AD308" i="8" s="1"/>
  <c r="K306" i="9"/>
  <c r="N265" i="8"/>
  <c r="AB265" i="8" s="1"/>
  <c r="I279" i="9"/>
  <c r="N215" i="8"/>
  <c r="AB215" i="8" s="1"/>
  <c r="I208" i="9"/>
  <c r="L160" i="8"/>
  <c r="Z160" i="8" s="1"/>
  <c r="G159" i="9"/>
  <c r="N101" i="8"/>
  <c r="AB101" i="8" s="1"/>
  <c r="I102" i="9"/>
  <c r="P40" i="8"/>
  <c r="AD40" i="8" s="1"/>
  <c r="K42" i="9"/>
  <c r="Q152" i="8"/>
  <c r="X152" i="8" s="1"/>
  <c r="L151" i="9"/>
  <c r="P93" i="8"/>
  <c r="AD93" i="8" s="1"/>
  <c r="K94" i="9"/>
  <c r="P31" i="8"/>
  <c r="AD31" i="8" s="1"/>
  <c r="K35" i="9"/>
  <c r="L23" i="8"/>
  <c r="S23" i="8" s="1"/>
  <c r="G27" i="9"/>
  <c r="N369" i="8"/>
  <c r="U369" i="8" s="1"/>
  <c r="I384" i="9"/>
  <c r="P326" i="8"/>
  <c r="AD326" i="8" s="1"/>
  <c r="K219" i="9"/>
  <c r="L284" i="8"/>
  <c r="S284" i="8" s="1"/>
  <c r="G264" i="9"/>
  <c r="Q237" i="8"/>
  <c r="AE237" i="8" s="1"/>
  <c r="L337" i="9"/>
  <c r="N183" i="8"/>
  <c r="U183" i="8" s="1"/>
  <c r="I186" i="9"/>
  <c r="N126" i="8"/>
  <c r="AB126" i="8" s="1"/>
  <c r="I124" i="9"/>
  <c r="M67" i="8"/>
  <c r="AA67" i="8" s="1"/>
  <c r="H71" i="9"/>
  <c r="P52" i="8"/>
  <c r="AD52" i="8" s="1"/>
  <c r="K54" i="9"/>
  <c r="N268" i="8"/>
  <c r="AB268" i="8" s="1"/>
  <c r="I282" i="9"/>
  <c r="O222" i="8"/>
  <c r="AC222" i="8" s="1"/>
  <c r="J215" i="9"/>
  <c r="P170" i="8"/>
  <c r="AD170" i="8" s="1"/>
  <c r="K173" i="9"/>
  <c r="N118" i="8"/>
  <c r="AB118" i="8" s="1"/>
  <c r="I116" i="9"/>
  <c r="O66" i="8"/>
  <c r="AC66" i="8" s="1"/>
  <c r="J70" i="9"/>
  <c r="Q11" i="8"/>
  <c r="X11" i="8" s="1"/>
  <c r="L16" i="9"/>
  <c r="M105" i="8"/>
  <c r="AA105" i="8" s="1"/>
  <c r="H106" i="9"/>
  <c r="N53" i="8"/>
  <c r="AB53" i="8" s="1"/>
  <c r="I55" i="9"/>
  <c r="Q40" i="8"/>
  <c r="AE40" i="8" s="1"/>
  <c r="L42" i="9"/>
  <c r="M247" i="8"/>
  <c r="T247" i="8" s="1"/>
  <c r="H254" i="9"/>
  <c r="Q200" i="8"/>
  <c r="AE200" i="8" s="1"/>
  <c r="L197" i="9"/>
  <c r="M152" i="8"/>
  <c r="T152" i="8" s="1"/>
  <c r="H151" i="9"/>
  <c r="N103" i="8"/>
  <c r="AB103" i="8" s="1"/>
  <c r="I104" i="9"/>
  <c r="O54" i="8"/>
  <c r="AC54" i="8" s="1"/>
  <c r="J56" i="9"/>
  <c r="L5" i="8"/>
  <c r="Z5" i="8" s="1"/>
  <c r="G10" i="9"/>
  <c r="M202" i="8"/>
  <c r="AA202" i="8" s="1"/>
  <c r="H200" i="9"/>
  <c r="O159" i="8"/>
  <c r="AC159" i="8" s="1"/>
  <c r="J158" i="9"/>
  <c r="Q116" i="8"/>
  <c r="AE116" i="8" s="1"/>
  <c r="L114" i="9"/>
  <c r="M74" i="8"/>
  <c r="T74" i="8" s="1"/>
  <c r="H78" i="9"/>
  <c r="O31" i="8"/>
  <c r="AC31" i="8" s="1"/>
  <c r="J35" i="9"/>
  <c r="P214" i="8"/>
  <c r="AD214" i="8" s="1"/>
  <c r="K347" i="9"/>
  <c r="L172" i="8"/>
  <c r="S172" i="8" s="1"/>
  <c r="G175" i="9"/>
  <c r="N129" i="8"/>
  <c r="AB129" i="8" s="1"/>
  <c r="I127" i="9"/>
  <c r="P86" i="8"/>
  <c r="AD86" i="8" s="1"/>
  <c r="K90" i="9"/>
  <c r="L44" i="8"/>
  <c r="Z44" i="8" s="1"/>
  <c r="G46" i="9"/>
  <c r="L22" i="8"/>
  <c r="Z22" i="8" s="1"/>
  <c r="G26" i="9"/>
  <c r="P157" i="8"/>
  <c r="AD157" i="8" s="1"/>
  <c r="K156" i="9"/>
  <c r="M73" i="8"/>
  <c r="AA73" i="8" s="1"/>
  <c r="H77" i="9"/>
  <c r="Q236" i="8"/>
  <c r="AE236" i="8" s="1"/>
  <c r="L332" i="9"/>
  <c r="O333" i="8"/>
  <c r="AC333" i="8" s="1"/>
  <c r="J240" i="9"/>
  <c r="N266" i="8"/>
  <c r="AB266" i="8" s="1"/>
  <c r="I280" i="9"/>
  <c r="N149" i="8"/>
  <c r="AB149" i="8" s="1"/>
  <c r="I148" i="9"/>
  <c r="O278" i="8"/>
  <c r="V278" i="8" s="1"/>
  <c r="J258" i="9"/>
  <c r="N364" i="8"/>
  <c r="AB364" i="8" s="1"/>
  <c r="I379" i="9"/>
  <c r="O197" i="8"/>
  <c r="AC197" i="8" s="1"/>
  <c r="J341" i="9"/>
  <c r="N328" i="8"/>
  <c r="AB328" i="8" s="1"/>
  <c r="I235" i="9"/>
  <c r="N273" i="8"/>
  <c r="AB273" i="8" s="1"/>
  <c r="I287" i="9"/>
  <c r="L375" i="8"/>
  <c r="Z375" i="8" s="1"/>
  <c r="G390" i="9"/>
  <c r="M283" i="8"/>
  <c r="T283" i="8" s="1"/>
  <c r="H263" i="9"/>
  <c r="M380" i="8"/>
  <c r="T380" i="8" s="1"/>
  <c r="H366" i="9"/>
  <c r="L260" i="8"/>
  <c r="S260" i="8" s="1"/>
  <c r="G253" i="9"/>
  <c r="L221" i="8"/>
  <c r="Z221" i="8" s="1"/>
  <c r="G212" i="9"/>
  <c r="Y56" i="8"/>
  <c r="Y48" i="8"/>
  <c r="O64" i="8"/>
  <c r="V64" i="8" s="1"/>
  <c r="J68" i="9"/>
  <c r="L315" i="8"/>
  <c r="S315" i="8" s="1"/>
  <c r="G225" i="9"/>
  <c r="O219" i="8"/>
  <c r="AC219" i="8" s="1"/>
  <c r="J214" i="9"/>
  <c r="L175" i="8"/>
  <c r="S175" i="8" s="1"/>
  <c r="G178" i="9"/>
  <c r="Q282" i="8"/>
  <c r="X282" i="8" s="1"/>
  <c r="L262" i="9"/>
  <c r="L234" i="8"/>
  <c r="Z234" i="8" s="1"/>
  <c r="G330" i="9"/>
  <c r="P342" i="8"/>
  <c r="AD342" i="8" s="1"/>
  <c r="K358" i="9"/>
  <c r="Q26" i="8"/>
  <c r="AE26" i="8" s="1"/>
  <c r="L30" i="9"/>
  <c r="P121" i="8"/>
  <c r="AD121" i="8" s="1"/>
  <c r="K119" i="9"/>
  <c r="O186" i="8"/>
  <c r="AC186" i="8" s="1"/>
  <c r="J339" i="9"/>
  <c r="Q264" i="8"/>
  <c r="AE264" i="8" s="1"/>
  <c r="L278" i="9"/>
  <c r="P223" i="8"/>
  <c r="AD223" i="8" s="1"/>
  <c r="K216" i="9"/>
  <c r="L225" i="8"/>
  <c r="Z225" i="8" s="1"/>
  <c r="G349" i="9"/>
  <c r="P226" i="8"/>
  <c r="AD226" i="8" s="1"/>
  <c r="K314" i="9"/>
  <c r="P282" i="8"/>
  <c r="W282" i="8" s="1"/>
  <c r="K262" i="9"/>
  <c r="M379" i="8"/>
  <c r="AA379" i="8" s="1"/>
  <c r="H394" i="9"/>
  <c r="O246" i="8"/>
  <c r="AC246" i="8" s="1"/>
  <c r="J276" i="9"/>
  <c r="O65" i="8"/>
  <c r="AC65" i="8" s="1"/>
  <c r="J69" i="9"/>
  <c r="N234" i="8"/>
  <c r="AB234" i="8" s="1"/>
  <c r="I330" i="9"/>
  <c r="L213" i="8"/>
  <c r="Z213" i="8" s="1"/>
  <c r="G346" i="9"/>
  <c r="M277" i="8"/>
  <c r="T277" i="8" s="1"/>
  <c r="H275" i="9"/>
  <c r="M336" i="8"/>
  <c r="T336" i="8" s="1"/>
  <c r="H353" i="9"/>
  <c r="L54" i="8"/>
  <c r="Z54" i="8" s="1"/>
  <c r="G56" i="9"/>
  <c r="O129" i="8"/>
  <c r="AC129" i="8" s="1"/>
  <c r="J127" i="9"/>
  <c r="Q357" i="8"/>
  <c r="AE357" i="8" s="1"/>
  <c r="L372" i="9"/>
  <c r="N142" i="8"/>
  <c r="AB142" i="8" s="1"/>
  <c r="I141" i="9"/>
  <c r="P268" i="8"/>
  <c r="AD268" i="8" s="1"/>
  <c r="K282" i="9"/>
  <c r="O351" i="8"/>
  <c r="AC351" i="8" s="1"/>
  <c r="J364" i="9"/>
  <c r="P346" i="8"/>
  <c r="AD346" i="8" s="1"/>
  <c r="K362" i="9"/>
  <c r="N133" i="8"/>
  <c r="AB133" i="8" s="1"/>
  <c r="I131" i="9"/>
  <c r="P362" i="8"/>
  <c r="AD362" i="8" s="1"/>
  <c r="K377" i="9"/>
  <c r="O270" i="8"/>
  <c r="AC270" i="8" s="1"/>
  <c r="J284" i="9"/>
  <c r="M256" i="8"/>
  <c r="T256" i="8" s="1"/>
  <c r="H249" i="9"/>
  <c r="L183" i="8"/>
  <c r="S183" i="8" s="1"/>
  <c r="G186" i="9"/>
  <c r="M285" i="8"/>
  <c r="T285" i="8" s="1"/>
  <c r="H269" i="9"/>
  <c r="L301" i="8"/>
  <c r="Z301" i="8" s="1"/>
  <c r="G299" i="9"/>
  <c r="L161" i="8"/>
  <c r="Z161" i="8" s="1"/>
  <c r="G166" i="9"/>
  <c r="P53" i="8"/>
  <c r="AD53" i="8" s="1"/>
  <c r="K55" i="9"/>
  <c r="O81" i="8"/>
  <c r="AC81" i="8" s="1"/>
  <c r="J85" i="9"/>
  <c r="N360" i="8"/>
  <c r="AB360" i="8" s="1"/>
  <c r="I169" i="9"/>
  <c r="P311" i="8"/>
  <c r="AD311" i="8" s="1"/>
  <c r="K309" i="9"/>
  <c r="Q258" i="8"/>
  <c r="X258" i="8" s="1"/>
  <c r="L251" i="9"/>
  <c r="N194" i="8"/>
  <c r="AB194" i="8" s="1"/>
  <c r="I195" i="9"/>
  <c r="N110" i="8"/>
  <c r="AB110" i="8" s="1"/>
  <c r="I111" i="9"/>
  <c r="M269" i="8"/>
  <c r="AA269" i="8" s="1"/>
  <c r="H283" i="9"/>
  <c r="N207" i="8"/>
  <c r="AB207" i="8" s="1"/>
  <c r="I203" i="9"/>
  <c r="O128" i="8"/>
  <c r="AC128" i="8" s="1"/>
  <c r="J126" i="9"/>
  <c r="M29" i="8"/>
  <c r="AA29" i="8" s="1"/>
  <c r="H33" i="9"/>
  <c r="L7" i="8"/>
  <c r="Z7" i="8" s="1"/>
  <c r="G12" i="9"/>
  <c r="L350" i="8"/>
  <c r="Z350" i="8" s="1"/>
  <c r="G218" i="9"/>
  <c r="N301" i="8"/>
  <c r="AB301" i="8" s="1"/>
  <c r="I299" i="9"/>
  <c r="O242" i="8"/>
  <c r="AC242" i="8" s="1"/>
  <c r="J319" i="9"/>
  <c r="N173" i="8"/>
  <c r="U173" i="8" s="1"/>
  <c r="I176" i="9"/>
  <c r="N84" i="8"/>
  <c r="AB84" i="8" s="1"/>
  <c r="I88" i="9"/>
  <c r="P114" i="8"/>
  <c r="AD114" i="8" s="1"/>
  <c r="K334" i="9"/>
  <c r="N55" i="8"/>
  <c r="AB55" i="8" s="1"/>
  <c r="I57" i="9"/>
  <c r="P12" i="8"/>
  <c r="AD12" i="8" s="1"/>
  <c r="K17" i="9"/>
  <c r="M261" i="8"/>
  <c r="T261" i="8" s="1"/>
  <c r="H256" i="9"/>
  <c r="O210" i="8"/>
  <c r="AC210" i="8" s="1"/>
  <c r="J345" i="9"/>
  <c r="Q154" i="8"/>
  <c r="AE154" i="8" s="1"/>
  <c r="L153" i="9"/>
  <c r="L96" i="8"/>
  <c r="Z96" i="8" s="1"/>
  <c r="G97" i="9"/>
  <c r="N34" i="8"/>
  <c r="AB34" i="8" s="1"/>
  <c r="I67" i="9"/>
  <c r="Q167" i="8"/>
  <c r="AE167" i="8" s="1"/>
  <c r="L170" i="9"/>
  <c r="P109" i="8"/>
  <c r="AD109" i="8" s="1"/>
  <c r="K110" i="9"/>
  <c r="P49" i="8"/>
  <c r="AD49" i="8" s="1"/>
  <c r="K51" i="9"/>
  <c r="P348" i="8"/>
  <c r="AD348" i="8" s="1"/>
  <c r="K363" i="9"/>
  <c r="L306" i="8"/>
  <c r="Z306" i="8" s="1"/>
  <c r="G304" i="9"/>
  <c r="O262" i="8"/>
  <c r="AC262" i="8" s="1"/>
  <c r="J290" i="9"/>
  <c r="Q211" i="8"/>
  <c r="X211" i="8" s="1"/>
  <c r="L206" i="9"/>
  <c r="O156" i="8"/>
  <c r="AC156" i="8" s="1"/>
  <c r="J155" i="9"/>
  <c r="P97" i="8"/>
  <c r="W97" i="8" s="1"/>
  <c r="K98" i="9"/>
  <c r="M36" i="8"/>
  <c r="T36" i="8" s="1"/>
  <c r="H38" i="9"/>
  <c r="O149" i="8"/>
  <c r="AC149" i="8" s="1"/>
  <c r="J148" i="9"/>
  <c r="L90" i="8"/>
  <c r="Z90" i="8" s="1"/>
  <c r="G325" i="9"/>
  <c r="O27" i="8"/>
  <c r="AC27" i="8" s="1"/>
  <c r="J31" i="9"/>
  <c r="N18" i="8"/>
  <c r="AB18" i="8" s="1"/>
  <c r="I22" i="9"/>
  <c r="P366" i="8"/>
  <c r="AD366" i="8" s="1"/>
  <c r="K381" i="9"/>
  <c r="L324" i="8"/>
  <c r="S324" i="8" s="1"/>
  <c r="G226" i="9"/>
  <c r="N281" i="8"/>
  <c r="U281" i="8" s="1"/>
  <c r="I261" i="9"/>
  <c r="P234" i="8"/>
  <c r="AD234" i="8" s="1"/>
  <c r="K330" i="9"/>
  <c r="Q179" i="8"/>
  <c r="AE179" i="8" s="1"/>
  <c r="L182" i="9"/>
  <c r="Q122" i="8"/>
  <c r="X122" i="8" s="1"/>
  <c r="L120" i="9"/>
  <c r="N63" i="8"/>
  <c r="AB63" i="8" s="1"/>
  <c r="I65" i="9"/>
  <c r="O49" i="8"/>
  <c r="AC49" i="8" s="1"/>
  <c r="J51" i="9"/>
  <c r="P265" i="8"/>
  <c r="AD265" i="8" s="1"/>
  <c r="K279" i="9"/>
  <c r="N219" i="8"/>
  <c r="AB219" i="8" s="1"/>
  <c r="I214" i="9"/>
  <c r="M167" i="8"/>
  <c r="AA167" i="8" s="1"/>
  <c r="H170" i="9"/>
  <c r="M115" i="8"/>
  <c r="AA115" i="8" s="1"/>
  <c r="H335" i="9"/>
  <c r="M63" i="8"/>
  <c r="AA63" i="8" s="1"/>
  <c r="H65" i="9"/>
  <c r="L8" i="8"/>
  <c r="Z8" i="8" s="1"/>
  <c r="G13" i="9"/>
  <c r="L102" i="8"/>
  <c r="S102" i="8" s="1"/>
  <c r="G103" i="9"/>
  <c r="L50" i="8"/>
  <c r="Z50" i="8" s="1"/>
  <c r="G52" i="9"/>
  <c r="Q37" i="8"/>
  <c r="AE37" i="8" s="1"/>
  <c r="L41" i="9"/>
  <c r="O244" i="8"/>
  <c r="AC244" i="8" s="1"/>
  <c r="J336" i="9"/>
  <c r="Q197" i="8"/>
  <c r="AE197" i="8" s="1"/>
  <c r="L341" i="9"/>
  <c r="M149" i="8"/>
  <c r="AA149" i="8" s="1"/>
  <c r="H148" i="9"/>
  <c r="N100" i="8"/>
  <c r="AB100" i="8" s="1"/>
  <c r="I101" i="9"/>
  <c r="O51" i="8"/>
  <c r="V51" i="8" s="1"/>
  <c r="J53" i="9"/>
  <c r="P16" i="8"/>
  <c r="AD16" i="8" s="1"/>
  <c r="K20" i="9"/>
  <c r="O199" i="8"/>
  <c r="AC199" i="8" s="1"/>
  <c r="J188" i="9"/>
  <c r="Q156" i="8"/>
  <c r="AE156" i="8" s="1"/>
  <c r="L155" i="9"/>
  <c r="M114" i="8"/>
  <c r="AA114" i="8" s="1"/>
  <c r="H334" i="9"/>
  <c r="O71" i="8"/>
  <c r="AC71" i="8" s="1"/>
  <c r="J75" i="9"/>
  <c r="Q28" i="8"/>
  <c r="AE28" i="8" s="1"/>
  <c r="L32" i="9"/>
  <c r="L212" i="8"/>
  <c r="Z212" i="8" s="1"/>
  <c r="G207" i="9"/>
  <c r="N169" i="8"/>
  <c r="AB169" i="8" s="1"/>
  <c r="I172" i="9"/>
  <c r="P126" i="8"/>
  <c r="AD126" i="8" s="1"/>
  <c r="K124" i="9"/>
  <c r="L84" i="8"/>
  <c r="Z84" i="8" s="1"/>
  <c r="G88" i="9"/>
  <c r="N41" i="8"/>
  <c r="AB41" i="8" s="1"/>
  <c r="I43" i="9"/>
  <c r="P347" i="8"/>
  <c r="W347" i="8" s="1"/>
  <c r="K376" i="9"/>
  <c r="N166" i="8"/>
  <c r="U166" i="8" s="1"/>
  <c r="I164" i="9"/>
  <c r="M86" i="8"/>
  <c r="AA86" i="8" s="1"/>
  <c r="H90" i="9"/>
  <c r="N244" i="8"/>
  <c r="AB244" i="8" s="1"/>
  <c r="I336" i="9"/>
  <c r="Q338" i="8"/>
  <c r="X338" i="8" s="1"/>
  <c r="L355" i="9"/>
  <c r="L279" i="8"/>
  <c r="S279" i="8" s="1"/>
  <c r="G259" i="9"/>
  <c r="L159" i="8"/>
  <c r="Z159" i="8" s="1"/>
  <c r="G158" i="9"/>
  <c r="Q283" i="8"/>
  <c r="X283" i="8" s="1"/>
  <c r="L263" i="9"/>
  <c r="P369" i="8"/>
  <c r="W369" i="8" s="1"/>
  <c r="K384" i="9"/>
  <c r="O205" i="8"/>
  <c r="AC205" i="8" s="1"/>
  <c r="J343" i="9"/>
  <c r="Q349" i="8"/>
  <c r="AE349" i="8" s="1"/>
  <c r="L365" i="9"/>
  <c r="N47" i="8"/>
  <c r="AB47" i="8" s="1"/>
  <c r="I49" i="9"/>
  <c r="N306" i="8"/>
  <c r="AB306" i="8" s="1"/>
  <c r="I304" i="9"/>
  <c r="L103" i="8"/>
  <c r="Z103" i="8" s="1"/>
  <c r="G104" i="9"/>
  <c r="L312" i="8"/>
  <c r="Z312" i="8" s="1"/>
  <c r="G310" i="9"/>
  <c r="Q150" i="8"/>
  <c r="AE150" i="8" s="1"/>
  <c r="L149" i="9"/>
  <c r="M295" i="8"/>
  <c r="AA295" i="8" s="1"/>
  <c r="H311" i="9"/>
  <c r="P159" i="8"/>
  <c r="AD159" i="8" s="1"/>
  <c r="K158" i="9"/>
  <c r="Y114" i="8"/>
  <c r="Y364" i="8"/>
  <c r="Y304" i="8"/>
  <c r="AF375" i="8"/>
  <c r="O33" i="8"/>
  <c r="AC33" i="8" s="1"/>
  <c r="J64" i="9"/>
  <c r="M49" i="8"/>
  <c r="AA49" i="8" s="1"/>
  <c r="H51" i="9"/>
  <c r="Q226" i="8"/>
  <c r="AE226" i="8" s="1"/>
  <c r="L314" i="9"/>
  <c r="P208" i="8"/>
  <c r="AD208" i="8" s="1"/>
  <c r="K205" i="9"/>
  <c r="O148" i="8"/>
  <c r="AC148" i="8" s="1"/>
  <c r="J147" i="9"/>
  <c r="P303" i="8"/>
  <c r="AD303" i="8" s="1"/>
  <c r="K301" i="9"/>
  <c r="P20" i="8"/>
  <c r="AD20" i="8" s="1"/>
  <c r="K24" i="9"/>
  <c r="Q61" i="8"/>
  <c r="X61" i="8" s="1"/>
  <c r="L61" i="9"/>
  <c r="L179" i="8"/>
  <c r="Z179" i="8" s="1"/>
  <c r="G182" i="9"/>
  <c r="P10" i="8"/>
  <c r="AD10" i="8" s="1"/>
  <c r="K15" i="9"/>
  <c r="O123" i="8"/>
  <c r="AC123" i="8" s="1"/>
  <c r="J121" i="9"/>
  <c r="L138" i="8"/>
  <c r="Z138" i="8" s="1"/>
  <c r="G136" i="9"/>
  <c r="Q132" i="8"/>
  <c r="X132" i="8" s="1"/>
  <c r="L130" i="9"/>
  <c r="L137" i="8"/>
  <c r="Z137" i="8" s="1"/>
  <c r="G137" i="9"/>
  <c r="O73" i="8"/>
  <c r="AC73" i="8" s="1"/>
  <c r="J77" i="9"/>
  <c r="Q113" i="8"/>
  <c r="AE113" i="8" s="1"/>
  <c r="L113" i="9"/>
  <c r="L77" i="8"/>
  <c r="Z77" i="8" s="1"/>
  <c r="G81" i="9"/>
  <c r="O146" i="8"/>
  <c r="AC146" i="8" s="1"/>
  <c r="J145" i="9"/>
  <c r="O67" i="8"/>
  <c r="AC67" i="8" s="1"/>
  <c r="J71" i="9"/>
  <c r="P293" i="8"/>
  <c r="W293" i="8" s="1"/>
  <c r="K267" i="9"/>
  <c r="O231" i="8"/>
  <c r="AC231" i="8" s="1"/>
  <c r="J323" i="9"/>
  <c r="O77" i="8"/>
  <c r="AC77" i="8" s="1"/>
  <c r="J81" i="9"/>
  <c r="O225" i="8"/>
  <c r="AC225" i="8" s="1"/>
  <c r="J349" i="9"/>
  <c r="L242" i="8"/>
  <c r="Z242" i="8" s="1"/>
  <c r="G319" i="9"/>
  <c r="Q278" i="8"/>
  <c r="X278" i="8" s="1"/>
  <c r="L258" i="9"/>
  <c r="N238" i="8"/>
  <c r="AB238" i="8" s="1"/>
  <c r="I342" i="9"/>
  <c r="L104" i="8"/>
  <c r="S104" i="8" s="1"/>
  <c r="G105" i="9"/>
  <c r="P65" i="8"/>
  <c r="AD65" i="8" s="1"/>
  <c r="K69" i="9"/>
  <c r="O203" i="8"/>
  <c r="AC203" i="8" s="1"/>
  <c r="J201" i="9"/>
  <c r="P266" i="8"/>
  <c r="AD266" i="8" s="1"/>
  <c r="K280" i="9"/>
  <c r="Q151" i="8"/>
  <c r="AE151" i="8" s="1"/>
  <c r="L150" i="9"/>
  <c r="N356" i="8"/>
  <c r="U356" i="8" s="1"/>
  <c r="I371" i="9"/>
  <c r="P261" i="8"/>
  <c r="W261" i="8" s="1"/>
  <c r="K256" i="9"/>
  <c r="M306" i="8"/>
  <c r="AA306" i="8" s="1"/>
  <c r="H304" i="9"/>
  <c r="Q275" i="8"/>
  <c r="AE275" i="8" s="1"/>
  <c r="L289" i="9"/>
  <c r="P377" i="8"/>
  <c r="AD377" i="8" s="1"/>
  <c r="K392" i="9"/>
  <c r="L269" i="8"/>
  <c r="Z269" i="8" s="1"/>
  <c r="G283" i="9"/>
  <c r="N358" i="8"/>
  <c r="AB358" i="8" s="1"/>
  <c r="I373" i="9"/>
  <c r="N124" i="8"/>
  <c r="AB124" i="8" s="1"/>
  <c r="I122" i="9"/>
  <c r="M319" i="8"/>
  <c r="T319" i="8" s="1"/>
  <c r="H230" i="9"/>
  <c r="Q221" i="8"/>
  <c r="AE221" i="8" s="1"/>
  <c r="L212" i="9"/>
  <c r="Q273" i="8"/>
  <c r="AE273" i="8" s="1"/>
  <c r="L287" i="9"/>
  <c r="Q285" i="8"/>
  <c r="X285" i="8" s="1"/>
  <c r="L269" i="9"/>
  <c r="L280" i="8"/>
  <c r="S280" i="8" s="1"/>
  <c r="G260" i="9"/>
  <c r="Q274" i="8"/>
  <c r="AE274" i="8" s="1"/>
  <c r="L288" i="9"/>
  <c r="L361" i="8"/>
  <c r="Z361" i="8" s="1"/>
  <c r="G375" i="9"/>
  <c r="P131" i="8"/>
  <c r="W131" i="8" s="1"/>
  <c r="K129" i="9"/>
  <c r="Q268" i="8"/>
  <c r="AE268" i="8" s="1"/>
  <c r="L282" i="9"/>
  <c r="O356" i="8"/>
  <c r="V356" i="8" s="1"/>
  <c r="J371" i="9"/>
  <c r="P120" i="8"/>
  <c r="AD120" i="8" s="1"/>
  <c r="K118" i="9"/>
  <c r="L262" i="8"/>
  <c r="Z262" i="8" s="1"/>
  <c r="G290" i="9"/>
  <c r="L352" i="8"/>
  <c r="Z352" i="8" s="1"/>
  <c r="G367" i="9"/>
  <c r="N322" i="8"/>
  <c r="AB322" i="8" s="1"/>
  <c r="I233" i="9"/>
  <c r="M145" i="8"/>
  <c r="AA145" i="8" s="1"/>
  <c r="H144" i="9"/>
  <c r="P275" i="8"/>
  <c r="AD275" i="8" s="1"/>
  <c r="K289" i="9"/>
  <c r="O362" i="8"/>
  <c r="AC362" i="8" s="1"/>
  <c r="J377" i="9"/>
  <c r="M363" i="8"/>
  <c r="AA363" i="8" s="1"/>
  <c r="H378" i="9"/>
  <c r="Q155" i="8"/>
  <c r="AE155" i="8" s="1"/>
  <c r="L154" i="9"/>
  <c r="N282" i="8"/>
  <c r="U282" i="8" s="1"/>
  <c r="I262" i="9"/>
  <c r="P367" i="8"/>
  <c r="AD367" i="8" s="1"/>
  <c r="K382" i="9"/>
  <c r="N146" i="8"/>
  <c r="AB146" i="8" s="1"/>
  <c r="I145" i="9"/>
  <c r="O276" i="8"/>
  <c r="AC276" i="8" s="1"/>
  <c r="J292" i="9"/>
  <c r="L363" i="8"/>
  <c r="Z363" i="8" s="1"/>
  <c r="G378" i="9"/>
  <c r="L374" i="8"/>
  <c r="Z374" i="8" s="1"/>
  <c r="G389" i="9"/>
  <c r="Q317" i="8"/>
  <c r="X317" i="8" s="1"/>
  <c r="L228" i="9"/>
  <c r="L251" i="8"/>
  <c r="S251" i="8" s="1"/>
  <c r="G244" i="9"/>
  <c r="L158" i="8"/>
  <c r="Z158" i="8" s="1"/>
  <c r="G157" i="9"/>
  <c r="L328" i="8"/>
  <c r="Z328" i="8" s="1"/>
  <c r="G235" i="9"/>
  <c r="N264" i="8"/>
  <c r="AB264" i="8" s="1"/>
  <c r="I278" i="9"/>
  <c r="P176" i="8"/>
  <c r="AD176" i="8" s="1"/>
  <c r="K179" i="9"/>
  <c r="L42" i="8"/>
  <c r="Z42" i="8" s="1"/>
  <c r="G44" i="9"/>
  <c r="N341" i="8"/>
  <c r="AB341" i="8" s="1"/>
  <c r="I350" i="9"/>
  <c r="L281" i="8"/>
  <c r="S281" i="8" s="1"/>
  <c r="G261" i="9"/>
  <c r="N200" i="8"/>
  <c r="AB200" i="8" s="1"/>
  <c r="I197" i="9"/>
  <c r="Q79" i="8"/>
  <c r="AE79" i="8" s="1"/>
  <c r="L83" i="9"/>
  <c r="L355" i="8"/>
  <c r="Z355" i="8" s="1"/>
  <c r="G370" i="9"/>
  <c r="Q296" i="8"/>
  <c r="AE296" i="8" s="1"/>
  <c r="L294" i="9"/>
  <c r="L223" i="8"/>
  <c r="Z223" i="8" s="1"/>
  <c r="G216" i="9"/>
  <c r="P115" i="8"/>
  <c r="AD115" i="8" s="1"/>
  <c r="K335" i="9"/>
  <c r="Q371" i="8"/>
  <c r="X371" i="8" s="1"/>
  <c r="L386" i="9"/>
  <c r="N315" i="8"/>
  <c r="U315" i="8" s="1"/>
  <c r="I225" i="9"/>
  <c r="M248" i="8"/>
  <c r="T248" i="8" s="1"/>
  <c r="H255" i="9"/>
  <c r="L154" i="8"/>
  <c r="Z154" i="8" s="1"/>
  <c r="G153" i="9"/>
  <c r="Q6" i="8"/>
  <c r="AE6" i="8" s="1"/>
  <c r="L11" i="9"/>
  <c r="O277" i="8"/>
  <c r="V277" i="8" s="1"/>
  <c r="J275" i="9"/>
  <c r="P217" i="8"/>
  <c r="AD217" i="8" s="1"/>
  <c r="K210" i="9"/>
  <c r="P141" i="8"/>
  <c r="AD141" i="8" s="1"/>
  <c r="K139" i="9"/>
  <c r="O46" i="8"/>
  <c r="AC46" i="8" s="1"/>
  <c r="J48" i="9"/>
  <c r="O75" i="8"/>
  <c r="AC75" i="8" s="1"/>
  <c r="J80" i="9"/>
  <c r="N357" i="8"/>
  <c r="AB357" i="8" s="1"/>
  <c r="I372" i="9"/>
  <c r="O308" i="8"/>
  <c r="AC308" i="8" s="1"/>
  <c r="J306" i="9"/>
  <c r="L255" i="8"/>
  <c r="S255" i="8" s="1"/>
  <c r="G248" i="9"/>
  <c r="P189" i="8"/>
  <c r="AD189" i="8" s="1"/>
  <c r="K191" i="9"/>
  <c r="O104" i="8"/>
  <c r="V104" i="8" s="1"/>
  <c r="J105" i="9"/>
  <c r="Q265" i="8"/>
  <c r="AE265" i="8" s="1"/>
  <c r="L279" i="9"/>
  <c r="Q202" i="8"/>
  <c r="AE202" i="8" s="1"/>
  <c r="L200" i="9"/>
  <c r="N122" i="8"/>
  <c r="U122" i="8" s="1"/>
  <c r="I120" i="9"/>
  <c r="Q19" i="8"/>
  <c r="AE19" i="8" s="1"/>
  <c r="L23" i="9"/>
  <c r="L347" i="8"/>
  <c r="S347" i="8" s="1"/>
  <c r="G376" i="9"/>
  <c r="M298" i="8"/>
  <c r="AA298" i="8" s="1"/>
  <c r="H296" i="9"/>
  <c r="Q238" i="8"/>
  <c r="AE238" i="8" s="1"/>
  <c r="L342" i="9"/>
  <c r="O168" i="8"/>
  <c r="AC168" i="8" s="1"/>
  <c r="J171" i="9"/>
  <c r="N78" i="8"/>
  <c r="AB78" i="8" s="1"/>
  <c r="I82" i="9"/>
  <c r="L111" i="8"/>
  <c r="Z111" i="8" s="1"/>
  <c r="G333" i="9"/>
  <c r="N51" i="8"/>
  <c r="U51" i="8" s="1"/>
  <c r="I53" i="9"/>
  <c r="N8" i="8"/>
  <c r="AB8" i="8" s="1"/>
  <c r="I13" i="9"/>
  <c r="N258" i="8"/>
  <c r="U258" i="8" s="1"/>
  <c r="I251" i="9"/>
  <c r="Q206" i="8"/>
  <c r="X206" i="8" s="1"/>
  <c r="L204" i="9"/>
  <c r="N151" i="8"/>
  <c r="AB151" i="8" s="1"/>
  <c r="I150" i="9"/>
  <c r="Q91" i="8"/>
  <c r="AE91" i="8" s="1"/>
  <c r="L326" i="9"/>
  <c r="L30" i="8"/>
  <c r="Z30" i="8" s="1"/>
  <c r="G34" i="9"/>
  <c r="M164" i="8"/>
  <c r="AA164" i="8" s="1"/>
  <c r="H162" i="9"/>
  <c r="Q105" i="8"/>
  <c r="AE105" i="8" s="1"/>
  <c r="L106" i="9"/>
  <c r="P45" i="8"/>
  <c r="AD45" i="8" s="1"/>
  <c r="K47" i="9"/>
  <c r="L346" i="8"/>
  <c r="Z346" i="8" s="1"/>
  <c r="G362" i="9"/>
  <c r="N303" i="8"/>
  <c r="AB303" i="8" s="1"/>
  <c r="I301" i="9"/>
  <c r="P259" i="8"/>
  <c r="W259" i="8" s="1"/>
  <c r="K252" i="9"/>
  <c r="O208" i="8"/>
  <c r="AC208" i="8" s="1"/>
  <c r="J205" i="9"/>
  <c r="L153" i="8"/>
  <c r="Z153" i="8" s="1"/>
  <c r="G152" i="9"/>
  <c r="Q93" i="8"/>
  <c r="AE93" i="8" s="1"/>
  <c r="L94" i="9"/>
  <c r="L32" i="8"/>
  <c r="Z32" i="8" s="1"/>
  <c r="G36" i="9"/>
  <c r="P145" i="8"/>
  <c r="AD145" i="8" s="1"/>
  <c r="K144" i="9"/>
  <c r="N86" i="8"/>
  <c r="AB86" i="8" s="1"/>
  <c r="I90" i="9"/>
  <c r="N23" i="8"/>
  <c r="U23" i="8" s="1"/>
  <c r="I27" i="9"/>
  <c r="P13" i="8"/>
  <c r="AD13" i="8" s="1"/>
  <c r="K18" i="9"/>
  <c r="L364" i="8"/>
  <c r="Z364" i="8" s="1"/>
  <c r="G379" i="9"/>
  <c r="N321" i="8"/>
  <c r="U321" i="8" s="1"/>
  <c r="I232" i="9"/>
  <c r="P278" i="8"/>
  <c r="W278" i="8" s="1"/>
  <c r="K258" i="9"/>
  <c r="P231" i="8"/>
  <c r="AD231" i="8" s="1"/>
  <c r="K323" i="9"/>
  <c r="N176" i="8"/>
  <c r="AB176" i="8" s="1"/>
  <c r="I179" i="9"/>
  <c r="M119" i="8"/>
  <c r="AA119" i="8" s="1"/>
  <c r="H117" i="9"/>
  <c r="N59" i="8"/>
  <c r="AB59" i="8" s="1"/>
  <c r="I59" i="9"/>
  <c r="M46" i="8"/>
  <c r="AA46" i="8" s="1"/>
  <c r="H48" i="9"/>
  <c r="L263" i="8"/>
  <c r="S263" i="8" s="1"/>
  <c r="G291" i="9"/>
  <c r="L216" i="8"/>
  <c r="Z216" i="8" s="1"/>
  <c r="G209" i="9"/>
  <c r="Q163" i="8"/>
  <c r="AE163" i="8" s="1"/>
  <c r="L161" i="9"/>
  <c r="L112" i="8"/>
  <c r="Z112" i="8" s="1"/>
  <c r="G112" i="9"/>
  <c r="Q59" i="8"/>
  <c r="AE59" i="8" s="1"/>
  <c r="L59" i="9"/>
  <c r="N4" i="8"/>
  <c r="AB4" i="8" s="1"/>
  <c r="I9" i="9"/>
  <c r="Q98" i="8"/>
  <c r="AE98" i="8" s="1"/>
  <c r="L99" i="9"/>
  <c r="Q46" i="8"/>
  <c r="AE46" i="8" s="1"/>
  <c r="L48" i="9"/>
  <c r="Q34" i="8"/>
  <c r="AE34" i="8" s="1"/>
  <c r="L67" i="9"/>
  <c r="Q241" i="8"/>
  <c r="AE241" i="8" s="1"/>
  <c r="L320" i="9"/>
  <c r="Q194" i="8"/>
  <c r="AE194" i="8" s="1"/>
  <c r="L195" i="9"/>
  <c r="L146" i="8"/>
  <c r="Z146" i="8" s="1"/>
  <c r="G145" i="9"/>
  <c r="M97" i="8"/>
  <c r="T97" i="8" s="1"/>
  <c r="H98" i="9"/>
  <c r="O48" i="8"/>
  <c r="AC48" i="8" s="1"/>
  <c r="J50" i="9"/>
  <c r="L14" i="8"/>
  <c r="Z14" i="8" s="1"/>
  <c r="G19" i="9"/>
  <c r="Q196" i="8"/>
  <c r="X196" i="8" s="1"/>
  <c r="L340" i="9"/>
  <c r="M154" i="8"/>
  <c r="AA154" i="8" s="1"/>
  <c r="H153" i="9"/>
  <c r="O111" i="8"/>
  <c r="AC111" i="8" s="1"/>
  <c r="J333" i="9"/>
  <c r="Q68" i="8"/>
  <c r="AE68" i="8" s="1"/>
  <c r="L72" i="9"/>
  <c r="M26" i="8"/>
  <c r="AA26" i="8" s="1"/>
  <c r="H30" i="9"/>
  <c r="N209" i="8"/>
  <c r="AB209" i="8" s="1"/>
  <c r="I344" i="9"/>
  <c r="P166" i="8"/>
  <c r="W166" i="8" s="1"/>
  <c r="K164" i="9"/>
  <c r="L124" i="8"/>
  <c r="Z124" i="8" s="1"/>
  <c r="G122" i="9"/>
  <c r="N81" i="8"/>
  <c r="AB81" i="8" s="1"/>
  <c r="I85" i="9"/>
  <c r="P38" i="8"/>
  <c r="AD38" i="8" s="1"/>
  <c r="K39" i="9"/>
  <c r="Q270" i="8"/>
  <c r="AE270" i="8" s="1"/>
  <c r="L284" i="9"/>
  <c r="O24" i="8"/>
  <c r="AC24" i="8" s="1"/>
  <c r="J28" i="9"/>
  <c r="O101" i="8"/>
  <c r="AC101" i="8" s="1"/>
  <c r="J102" i="9"/>
  <c r="O251" i="8"/>
  <c r="V251" i="8" s="1"/>
  <c r="J244" i="9"/>
  <c r="P343" i="8"/>
  <c r="AD343" i="8" s="1"/>
  <c r="K359" i="9"/>
  <c r="O290" i="8"/>
  <c r="V290" i="8" s="1"/>
  <c r="J274" i="9"/>
  <c r="L169" i="8"/>
  <c r="Z169" i="8" s="1"/>
  <c r="G172" i="9"/>
  <c r="N290" i="8"/>
  <c r="U290" i="8" s="1"/>
  <c r="I274" i="9"/>
  <c r="O374" i="8"/>
  <c r="AC374" i="8" s="1"/>
  <c r="J389" i="9"/>
  <c r="P221" i="8"/>
  <c r="AD221" i="8" s="1"/>
  <c r="K212" i="9"/>
  <c r="N370" i="8"/>
  <c r="U370" i="8" s="1"/>
  <c r="I385" i="9"/>
  <c r="L189" i="8"/>
  <c r="Z189" i="8" s="1"/>
  <c r="G191" i="9"/>
  <c r="N333" i="8"/>
  <c r="AB333" i="8" s="1"/>
  <c r="I240" i="9"/>
  <c r="P203" i="8"/>
  <c r="AD203" i="8" s="1"/>
  <c r="K201" i="9"/>
  <c r="O339" i="8"/>
  <c r="AC339" i="8" s="1"/>
  <c r="J356" i="9"/>
  <c r="O212" i="8"/>
  <c r="AC212" i="8" s="1"/>
  <c r="J207" i="9"/>
  <c r="Q24" i="8"/>
  <c r="AE24" i="8" s="1"/>
  <c r="L28" i="9"/>
  <c r="O348" i="8"/>
  <c r="AC348" i="8" s="1"/>
  <c r="J363" i="9"/>
  <c r="Q214" i="8"/>
  <c r="AE214" i="8" s="1"/>
  <c r="L347" i="9"/>
  <c r="Y120" i="8"/>
  <c r="AF360" i="8"/>
  <c r="AF242" i="8"/>
  <c r="M330" i="8"/>
  <c r="AA330" i="8" s="1"/>
  <c r="H237" i="9"/>
  <c r="N35" i="8"/>
  <c r="U35" i="8" s="1"/>
  <c r="I37" i="9"/>
  <c r="M321" i="8"/>
  <c r="T321" i="8" s="1"/>
  <c r="H232" i="9"/>
  <c r="Q297" i="8"/>
  <c r="AE297" i="8" s="1"/>
  <c r="L295" i="9"/>
  <c r="N284" i="8"/>
  <c r="U284" i="8" s="1"/>
  <c r="I264" i="9"/>
  <c r="P322" i="8"/>
  <c r="AD322" i="8" s="1"/>
  <c r="K233" i="9"/>
  <c r="L192" i="8"/>
  <c r="Z192" i="8" s="1"/>
  <c r="G194" i="9"/>
  <c r="M116" i="8"/>
  <c r="AA116" i="8" s="1"/>
  <c r="H114" i="9"/>
  <c r="L86" i="8"/>
  <c r="Z86" i="8" s="1"/>
  <c r="G90" i="9"/>
  <c r="O47" i="8"/>
  <c r="AC47" i="8" s="1"/>
  <c r="J49" i="9"/>
  <c r="L60" i="8"/>
  <c r="Z60" i="8" s="1"/>
  <c r="G60" i="9"/>
  <c r="O329" i="8"/>
  <c r="AC329" i="8" s="1"/>
  <c r="J236" i="9"/>
  <c r="N239" i="8"/>
  <c r="AB239" i="8" s="1"/>
  <c r="I317" i="9"/>
  <c r="Q325" i="8"/>
  <c r="AE325" i="8" s="1"/>
  <c r="L234" i="9"/>
  <c r="N326" i="8"/>
  <c r="AB326" i="8" s="1"/>
  <c r="I219" i="9"/>
  <c r="P55" i="8"/>
  <c r="AD55" i="8" s="1"/>
  <c r="K57" i="9"/>
  <c r="L239" i="8"/>
  <c r="Z239" i="8" s="1"/>
  <c r="G317" i="9"/>
  <c r="P63" i="8"/>
  <c r="AD63" i="8" s="1"/>
  <c r="K65" i="9"/>
  <c r="L331" i="8"/>
  <c r="Z331" i="8" s="1"/>
  <c r="G238" i="9"/>
  <c r="M176" i="8"/>
  <c r="AA176" i="8" s="1"/>
  <c r="H179" i="9"/>
  <c r="M83" i="8"/>
  <c r="T83" i="8" s="1"/>
  <c r="H87" i="9"/>
  <c r="L197" i="8"/>
  <c r="Z197" i="8" s="1"/>
  <c r="G341" i="9"/>
  <c r="P100" i="8"/>
  <c r="AD100" i="8" s="1"/>
  <c r="K101" i="9"/>
  <c r="P76" i="8"/>
  <c r="AD76" i="8" s="1"/>
  <c r="K79" i="9"/>
  <c r="P246" i="8"/>
  <c r="AD246" i="8" s="1"/>
  <c r="K276" i="9"/>
  <c r="M331" i="8"/>
  <c r="AA331" i="8" s="1"/>
  <c r="H238" i="9"/>
  <c r="N355" i="8"/>
  <c r="AB355" i="8" s="1"/>
  <c r="I370" i="9"/>
  <c r="Q279" i="8"/>
  <c r="X279" i="8" s="1"/>
  <c r="L259" i="9"/>
  <c r="O274" i="8"/>
  <c r="AC274" i="8" s="1"/>
  <c r="J288" i="9"/>
  <c r="M131" i="8"/>
  <c r="T131" i="8" s="1"/>
  <c r="H129" i="9"/>
  <c r="P255" i="8"/>
  <c r="W255" i="8" s="1"/>
  <c r="K248" i="9"/>
  <c r="M357" i="8"/>
  <c r="AA357" i="8" s="1"/>
  <c r="H372" i="9"/>
  <c r="O145" i="8"/>
  <c r="AC145" i="8" s="1"/>
  <c r="J144" i="9"/>
  <c r="Q135" i="8"/>
  <c r="AE135" i="8" s="1"/>
  <c r="L133" i="9"/>
  <c r="O321" i="8"/>
  <c r="V321" i="8" s="1"/>
  <c r="J232" i="9"/>
  <c r="N331" i="8"/>
  <c r="AB331" i="8" s="1"/>
  <c r="I238" i="9"/>
  <c r="P344" i="8"/>
  <c r="AD344" i="8" s="1"/>
  <c r="K360" i="9"/>
  <c r="P89" i="8"/>
  <c r="AD89" i="8" s="1"/>
  <c r="K93" i="9"/>
  <c r="M228" i="8"/>
  <c r="AA228" i="8" s="1"/>
  <c r="H321" i="9"/>
  <c r="M253" i="8"/>
  <c r="T253" i="8" s="1"/>
  <c r="H246" i="9"/>
  <c r="N7" i="8"/>
  <c r="AB7" i="8" s="1"/>
  <c r="I12" i="9"/>
  <c r="L147" i="8"/>
  <c r="Z147" i="8" s="1"/>
  <c r="G146" i="9"/>
  <c r="N378" i="8"/>
  <c r="AB378" i="8" s="1"/>
  <c r="I393" i="9"/>
  <c r="O161" i="8"/>
  <c r="AC161" i="8" s="1"/>
  <c r="J166" i="9"/>
  <c r="O152" i="8"/>
  <c r="V152" i="8" s="1"/>
  <c r="J151" i="9"/>
  <c r="N143" i="8"/>
  <c r="AB143" i="8" s="1"/>
  <c r="I142" i="9"/>
  <c r="M151" i="8"/>
  <c r="AA151" i="8" s="1"/>
  <c r="H150" i="9"/>
  <c r="O279" i="8"/>
  <c r="V279" i="8" s="1"/>
  <c r="J259" i="9"/>
  <c r="M365" i="8"/>
  <c r="AA365" i="8" s="1"/>
  <c r="H380" i="9"/>
  <c r="O171" i="8"/>
  <c r="V171" i="8" s="1"/>
  <c r="J174" i="9"/>
  <c r="P291" i="8"/>
  <c r="W291" i="8" s="1"/>
  <c r="K265" i="9"/>
  <c r="Q375" i="8"/>
  <c r="AE375" i="8" s="1"/>
  <c r="L390" i="9"/>
  <c r="O162" i="8"/>
  <c r="AC162" i="8" s="1"/>
  <c r="J160" i="9"/>
  <c r="N286" i="8"/>
  <c r="U286" i="8" s="1"/>
  <c r="I270" i="9"/>
  <c r="L371" i="8"/>
  <c r="S371" i="8" s="1"/>
  <c r="G386" i="9"/>
  <c r="P152" i="8"/>
  <c r="W152" i="8" s="1"/>
  <c r="K151" i="9"/>
  <c r="N280" i="8"/>
  <c r="U280" i="8" s="1"/>
  <c r="I260" i="9"/>
  <c r="O366" i="8"/>
  <c r="AC366" i="8" s="1"/>
  <c r="J381" i="9"/>
  <c r="P143" i="8"/>
  <c r="AD143" i="8" s="1"/>
  <c r="K142" i="9"/>
  <c r="M275" i="8"/>
  <c r="AA275" i="8" s="1"/>
  <c r="H289" i="9"/>
  <c r="M361" i="8"/>
  <c r="AA361" i="8" s="1"/>
  <c r="H375" i="9"/>
  <c r="O132" i="8"/>
  <c r="V132" i="8" s="1"/>
  <c r="J130" i="9"/>
  <c r="O269" i="8"/>
  <c r="AC269" i="8" s="1"/>
  <c r="J283" i="9"/>
  <c r="L357" i="8"/>
  <c r="Z357" i="8" s="1"/>
  <c r="G372" i="9"/>
  <c r="Q352" i="8"/>
  <c r="AE352" i="8" s="1"/>
  <c r="L367" i="9"/>
  <c r="O154" i="8"/>
  <c r="AC154" i="8" s="1"/>
  <c r="J153" i="9"/>
  <c r="M282" i="8"/>
  <c r="T282" i="8" s="1"/>
  <c r="H262" i="9"/>
  <c r="O367" i="8"/>
  <c r="AC367" i="8" s="1"/>
  <c r="J382" i="9"/>
  <c r="P165" i="8"/>
  <c r="AD165" i="8" s="1"/>
  <c r="K163" i="9"/>
  <c r="Q287" i="8"/>
  <c r="X287" i="8" s="1"/>
  <c r="L271" i="9"/>
  <c r="L373" i="8"/>
  <c r="Z373" i="8" s="1"/>
  <c r="G388" i="9"/>
  <c r="M156" i="8"/>
  <c r="AA156" i="8" s="1"/>
  <c r="H155" i="9"/>
  <c r="O282" i="8"/>
  <c r="V282" i="8" s="1"/>
  <c r="J262" i="9"/>
  <c r="Q367" i="8"/>
  <c r="AE367" i="8" s="1"/>
  <c r="L382" i="9"/>
  <c r="P370" i="8"/>
  <c r="W370" i="8" s="1"/>
  <c r="K385" i="9"/>
  <c r="M314" i="8"/>
  <c r="T314" i="8" s="1"/>
  <c r="H224" i="9"/>
  <c r="Q245" i="8"/>
  <c r="AE245" i="8" s="1"/>
  <c r="L348" i="9"/>
  <c r="P151" i="8"/>
  <c r="AD151" i="8" s="1"/>
  <c r="K150" i="9"/>
  <c r="Q379" i="8"/>
  <c r="AE379" i="8" s="1"/>
  <c r="L394" i="9"/>
  <c r="N324" i="8"/>
  <c r="U324" i="8" s="1"/>
  <c r="I226" i="9"/>
  <c r="Q259" i="8"/>
  <c r="X259" i="8" s="1"/>
  <c r="L252" i="9"/>
  <c r="P169" i="8"/>
  <c r="AD169" i="8" s="1"/>
  <c r="K172" i="9"/>
  <c r="M32" i="8"/>
  <c r="AA32" i="8" s="1"/>
  <c r="H36" i="9"/>
  <c r="P337" i="8"/>
  <c r="AD337" i="8" s="1"/>
  <c r="K354" i="9"/>
  <c r="L277" i="8"/>
  <c r="S277" i="8" s="1"/>
  <c r="G275" i="9"/>
  <c r="O194" i="8"/>
  <c r="AC194" i="8" s="1"/>
  <c r="J195" i="9"/>
  <c r="O70" i="8"/>
  <c r="V70" i="8" s="1"/>
  <c r="J74" i="9"/>
  <c r="P351" i="8"/>
  <c r="AD351" i="8" s="1"/>
  <c r="K364" i="9"/>
  <c r="L293" i="8"/>
  <c r="S293" i="8" s="1"/>
  <c r="G267" i="9"/>
  <c r="L217" i="8"/>
  <c r="Z217" i="8" s="1"/>
  <c r="G210" i="9"/>
  <c r="M107" i="8"/>
  <c r="AA107" i="8" s="1"/>
  <c r="H108" i="9"/>
  <c r="O368" i="8"/>
  <c r="AC368" i="8" s="1"/>
  <c r="J383" i="9"/>
  <c r="Q311" i="8"/>
  <c r="AE311" i="8" s="1"/>
  <c r="L309" i="9"/>
  <c r="Q242" i="8"/>
  <c r="AE242" i="8" s="1"/>
  <c r="L319" i="9"/>
  <c r="M147" i="8"/>
  <c r="AA147" i="8" s="1"/>
  <c r="H146" i="9"/>
  <c r="L325" i="8"/>
  <c r="Z325" i="8" s="1"/>
  <c r="G234" i="9"/>
  <c r="N274" i="8"/>
  <c r="AB274" i="8" s="1"/>
  <c r="I288" i="9"/>
  <c r="O213" i="8"/>
  <c r="AC213" i="8" s="1"/>
  <c r="J346" i="9"/>
  <c r="M136" i="8"/>
  <c r="T136" i="8" s="1"/>
  <c r="N40" i="8"/>
  <c r="AB40" i="8" s="1"/>
  <c r="I42" i="9"/>
  <c r="N69" i="8"/>
  <c r="U69" i="8" s="1"/>
  <c r="I73" i="9"/>
  <c r="N354" i="8"/>
  <c r="AB354" i="8" s="1"/>
  <c r="I369" i="9"/>
  <c r="O305" i="8"/>
  <c r="AC305" i="8" s="1"/>
  <c r="J303" i="9"/>
  <c r="N251" i="8"/>
  <c r="U251" i="8" s="1"/>
  <c r="I244" i="9"/>
  <c r="L185" i="8"/>
  <c r="Z185" i="8" s="1"/>
  <c r="G338" i="9"/>
  <c r="P98" i="8"/>
  <c r="AD98" i="8" s="1"/>
  <c r="K99" i="9"/>
  <c r="M262" i="8"/>
  <c r="AA262" i="8" s="1"/>
  <c r="H290" i="9"/>
  <c r="O198" i="8"/>
  <c r="V198" i="8" s="1"/>
  <c r="J189" i="9"/>
  <c r="O116" i="8"/>
  <c r="AC116" i="8" s="1"/>
  <c r="J114" i="9"/>
  <c r="Q8" i="8"/>
  <c r="AE8" i="8" s="1"/>
  <c r="L13" i="9"/>
  <c r="L344" i="8"/>
  <c r="Z344" i="8" s="1"/>
  <c r="G360" i="9"/>
  <c r="Q294" i="8"/>
  <c r="X294" i="8" s="1"/>
  <c r="L268" i="9"/>
  <c r="M235" i="8"/>
  <c r="AA235" i="8" s="1"/>
  <c r="H331" i="9"/>
  <c r="O163" i="8"/>
  <c r="AC163" i="8" s="1"/>
  <c r="J161" i="9"/>
  <c r="O72" i="8"/>
  <c r="AC72" i="8" s="1"/>
  <c r="J76" i="9"/>
  <c r="N107" i="8"/>
  <c r="AB107" i="8" s="1"/>
  <c r="I108" i="9"/>
  <c r="P47" i="8"/>
  <c r="AD47" i="8" s="1"/>
  <c r="K49" i="9"/>
  <c r="N299" i="8"/>
  <c r="AB299" i="8" s="1"/>
  <c r="I297" i="9"/>
  <c r="N255" i="8"/>
  <c r="U255" i="8" s="1"/>
  <c r="I248" i="9"/>
  <c r="N203" i="8"/>
  <c r="AB203" i="8" s="1"/>
  <c r="I201" i="9"/>
  <c r="Q147" i="8"/>
  <c r="AE147" i="8" s="1"/>
  <c r="L146" i="9"/>
  <c r="N88" i="8"/>
  <c r="AB88" i="8" s="1"/>
  <c r="I92" i="9"/>
  <c r="O25" i="8"/>
  <c r="AC25" i="8" s="1"/>
  <c r="J29" i="9"/>
  <c r="O160" i="8"/>
  <c r="AC160" i="8" s="1"/>
  <c r="J159" i="9"/>
  <c r="Q101" i="8"/>
  <c r="AE101" i="8" s="1"/>
  <c r="L102" i="9"/>
  <c r="O41" i="8"/>
  <c r="AC41" i="8" s="1"/>
  <c r="J43" i="9"/>
  <c r="N343" i="8"/>
  <c r="AB343" i="8" s="1"/>
  <c r="I359" i="9"/>
  <c r="P300" i="8"/>
  <c r="AD300" i="8" s="1"/>
  <c r="K298" i="9"/>
  <c r="P256" i="8"/>
  <c r="W256" i="8" s="1"/>
  <c r="K249" i="9"/>
  <c r="M205" i="8"/>
  <c r="AA205" i="8" s="1"/>
  <c r="H343" i="9"/>
  <c r="P149" i="8"/>
  <c r="AD149" i="8" s="1"/>
  <c r="K148" i="9"/>
  <c r="N90" i="8"/>
  <c r="AB90" i="8" s="1"/>
  <c r="I325" i="9"/>
  <c r="P27" i="8"/>
  <c r="AD27" i="8" s="1"/>
  <c r="K31" i="9"/>
  <c r="L142" i="8"/>
  <c r="Z142" i="8" s="1"/>
  <c r="G141" i="9"/>
  <c r="O82" i="8"/>
  <c r="AC82" i="8" s="1"/>
  <c r="J86" i="9"/>
  <c r="Q18" i="8"/>
  <c r="AE18" i="8" s="1"/>
  <c r="L22" i="9"/>
  <c r="M9" i="8"/>
  <c r="AA9" i="8" s="1"/>
  <c r="H14" i="9"/>
  <c r="N361" i="8"/>
  <c r="AB361" i="8" s="1"/>
  <c r="I375" i="9"/>
  <c r="P318" i="8"/>
  <c r="W318" i="8" s="1"/>
  <c r="K229" i="9"/>
  <c r="L276" i="8"/>
  <c r="Z276" i="8" s="1"/>
  <c r="G292" i="9"/>
  <c r="O228" i="8"/>
  <c r="AC228" i="8" s="1"/>
  <c r="J321" i="9"/>
  <c r="L173" i="8"/>
  <c r="S173" i="8" s="1"/>
  <c r="G176" i="9"/>
  <c r="N115" i="8"/>
  <c r="AB115" i="8" s="1"/>
  <c r="I335" i="9"/>
  <c r="Q55" i="8"/>
  <c r="AE55" i="8" s="1"/>
  <c r="L57" i="9"/>
  <c r="Q42" i="8"/>
  <c r="AE42" i="8" s="1"/>
  <c r="L44" i="9"/>
  <c r="N260" i="8"/>
  <c r="U260" i="8" s="1"/>
  <c r="I253" i="9"/>
  <c r="P212" i="8"/>
  <c r="AD212" i="8" s="1"/>
  <c r="K207" i="9"/>
  <c r="P160" i="8"/>
  <c r="AD160" i="8" s="1"/>
  <c r="K159" i="9"/>
  <c r="P108" i="8"/>
  <c r="AD108" i="8" s="1"/>
  <c r="K109" i="9"/>
  <c r="P56" i="8"/>
  <c r="AD56" i="8" s="1"/>
  <c r="K58" i="9"/>
  <c r="O147" i="8"/>
  <c r="AC147" i="8" s="1"/>
  <c r="J146" i="9"/>
  <c r="P95" i="8"/>
  <c r="AD95" i="8" s="1"/>
  <c r="K96" i="9"/>
  <c r="N43" i="8"/>
  <c r="AB43" i="8" s="1"/>
  <c r="I45" i="9"/>
  <c r="Q31" i="8"/>
  <c r="AE31" i="8" s="1"/>
  <c r="L35" i="9"/>
  <c r="M239" i="8"/>
  <c r="AA239" i="8" s="1"/>
  <c r="H317" i="9"/>
  <c r="Q191" i="8"/>
  <c r="AE191" i="8" s="1"/>
  <c r="L193" i="9"/>
  <c r="L143" i="8"/>
  <c r="Z143" i="8" s="1"/>
  <c r="G142" i="9"/>
  <c r="M94" i="8"/>
  <c r="AA94" i="8" s="1"/>
  <c r="H95" i="9"/>
  <c r="O45" i="8"/>
  <c r="AC45" i="8" s="1"/>
  <c r="J47" i="9"/>
  <c r="N11" i="8"/>
  <c r="U11" i="8" s="1"/>
  <c r="I16" i="9"/>
  <c r="M194" i="8"/>
  <c r="AA194" i="8" s="1"/>
  <c r="H195" i="9"/>
  <c r="O151" i="8"/>
  <c r="AC151" i="8" s="1"/>
  <c r="J150" i="9"/>
  <c r="Q108" i="8"/>
  <c r="AE108" i="8" s="1"/>
  <c r="L109" i="9"/>
  <c r="M66" i="8"/>
  <c r="AA66" i="8" s="1"/>
  <c r="H70" i="9"/>
  <c r="O23" i="8"/>
  <c r="V23" i="8" s="1"/>
  <c r="J27" i="9"/>
  <c r="P206" i="8"/>
  <c r="W206" i="8" s="1"/>
  <c r="K204" i="9"/>
  <c r="L164" i="8"/>
  <c r="Z164" i="8" s="1"/>
  <c r="G162" i="9"/>
  <c r="N121" i="8"/>
  <c r="AB121" i="8" s="1"/>
  <c r="I119" i="9"/>
  <c r="P78" i="8"/>
  <c r="AD78" i="8" s="1"/>
  <c r="K82" i="9"/>
  <c r="L36" i="8"/>
  <c r="S36" i="8" s="1"/>
  <c r="G38" i="9"/>
  <c r="L368" i="8"/>
  <c r="Z368" i="8" s="1"/>
  <c r="G383" i="9"/>
  <c r="P43" i="8"/>
  <c r="AD43" i="8" s="1"/>
  <c r="K45" i="9"/>
  <c r="O113" i="8"/>
  <c r="AC113" i="8" s="1"/>
  <c r="J113" i="9"/>
  <c r="M258" i="8"/>
  <c r="T258" i="8" s="1"/>
  <c r="H251" i="9"/>
  <c r="M349" i="8"/>
  <c r="AA349" i="8" s="1"/>
  <c r="H365" i="9"/>
  <c r="M302" i="8"/>
  <c r="AA302" i="8" s="1"/>
  <c r="H300" i="9"/>
  <c r="Q178" i="8"/>
  <c r="AE178" i="8" s="1"/>
  <c r="L181" i="9"/>
  <c r="Q295" i="8"/>
  <c r="AE295" i="8" s="1"/>
  <c r="L311" i="9"/>
  <c r="O379" i="8"/>
  <c r="AC379" i="8" s="1"/>
  <c r="J394" i="9"/>
  <c r="O230" i="8"/>
  <c r="AC230" i="8" s="1"/>
  <c r="J316" i="9"/>
  <c r="Q235" i="8"/>
  <c r="AE235" i="8" s="1"/>
  <c r="L331" i="9"/>
  <c r="O354" i="8"/>
  <c r="AC354" i="8" s="1"/>
  <c r="J369" i="9"/>
  <c r="M243" i="8"/>
  <c r="AA243" i="8" s="1"/>
  <c r="H328" i="9"/>
  <c r="Q359" i="8"/>
  <c r="AE359" i="8" s="1"/>
  <c r="L374" i="9"/>
  <c r="N252" i="8"/>
  <c r="U252" i="8" s="1"/>
  <c r="I245" i="9"/>
  <c r="L171" i="8"/>
  <c r="S171" i="8" s="1"/>
  <c r="G174" i="9"/>
  <c r="M368" i="8"/>
  <c r="AA368" i="8" s="1"/>
  <c r="H383" i="9"/>
  <c r="O318" i="8"/>
  <c r="V318" i="8" s="1"/>
  <c r="J229" i="9"/>
  <c r="Y234" i="8"/>
  <c r="L211" i="8"/>
  <c r="S211" i="8" s="1"/>
  <c r="G206" i="9"/>
  <c r="L16" i="8"/>
  <c r="Z16" i="8" s="1"/>
  <c r="G20" i="9"/>
  <c r="N346" i="8"/>
  <c r="AB346" i="8" s="1"/>
  <c r="I362" i="9"/>
  <c r="M327" i="8"/>
  <c r="AA327" i="8" s="1"/>
  <c r="H220" i="9"/>
  <c r="L95" i="8"/>
  <c r="Z95" i="8" s="1"/>
  <c r="G96" i="9"/>
  <c r="M57" i="8"/>
  <c r="AA57" i="8" s="1"/>
  <c r="H62" i="9"/>
  <c r="M126" i="8"/>
  <c r="AA126" i="8" s="1"/>
  <c r="H124" i="9"/>
  <c r="P135" i="8"/>
  <c r="AD135" i="8" s="1"/>
  <c r="K133" i="9"/>
  <c r="P173" i="8"/>
  <c r="W173" i="8" s="1"/>
  <c r="K176" i="9"/>
  <c r="L125" i="8"/>
  <c r="Z125" i="8" s="1"/>
  <c r="G123" i="9"/>
  <c r="Q72" i="8"/>
  <c r="AE72" i="8" s="1"/>
  <c r="L76" i="9"/>
  <c r="P301" i="8"/>
  <c r="AD301" i="8" s="1"/>
  <c r="K299" i="9"/>
  <c r="Q333" i="8"/>
  <c r="AE333" i="8" s="1"/>
  <c r="L240" i="9"/>
  <c r="M232" i="8"/>
  <c r="AA232" i="8" s="1"/>
  <c r="H324" i="9"/>
  <c r="O35" i="8"/>
  <c r="V35" i="8" s="1"/>
  <c r="J37" i="9"/>
  <c r="M54" i="8"/>
  <c r="AA54" i="8" s="1"/>
  <c r="H56" i="9"/>
  <c r="Q342" i="8"/>
  <c r="AE342" i="8" s="1"/>
  <c r="L358" i="9"/>
  <c r="N109" i="8"/>
  <c r="AB109" i="8" s="1"/>
  <c r="I110" i="9"/>
  <c r="O258" i="8"/>
  <c r="V258" i="8" s="1"/>
  <c r="J251" i="9"/>
  <c r="N232" i="8"/>
  <c r="AB232" i="8" s="1"/>
  <c r="I324" i="9"/>
  <c r="M37" i="8"/>
  <c r="AA37" i="8" s="1"/>
  <c r="H41" i="9"/>
  <c r="Q336" i="8"/>
  <c r="X336" i="8" s="1"/>
  <c r="L353" i="9"/>
  <c r="P233" i="8"/>
  <c r="AD233" i="8" s="1"/>
  <c r="K329" i="9"/>
  <c r="N253" i="8"/>
  <c r="U253" i="8" s="1"/>
  <c r="I246" i="9"/>
  <c r="L233" i="8"/>
  <c r="Z233" i="8" s="1"/>
  <c r="G329" i="9"/>
  <c r="N82" i="8"/>
  <c r="AB82" i="8" s="1"/>
  <c r="I86" i="9"/>
  <c r="Q365" i="8"/>
  <c r="AE365" i="8" s="1"/>
  <c r="L380" i="9"/>
  <c r="Q360" i="8"/>
  <c r="AE360" i="8" s="1"/>
  <c r="L169" i="9"/>
  <c r="P119" i="8"/>
  <c r="AD119" i="8" s="1"/>
  <c r="K117" i="9"/>
  <c r="Q107" i="8"/>
  <c r="AE107" i="8" s="1"/>
  <c r="L108" i="9"/>
  <c r="Q269" i="8"/>
  <c r="AE269" i="8" s="1"/>
  <c r="L283" i="9"/>
  <c r="Q327" i="8"/>
  <c r="AE327" i="8" s="1"/>
  <c r="L220" i="9"/>
  <c r="P357" i="8"/>
  <c r="AD357" i="8" s="1"/>
  <c r="K372" i="9"/>
  <c r="L165" i="8"/>
  <c r="Z165" i="8" s="1"/>
  <c r="G163" i="9"/>
  <c r="P19" i="8"/>
  <c r="AD19" i="8" s="1"/>
  <c r="K23" i="9"/>
  <c r="M53" i="8"/>
  <c r="AA53" i="8" s="1"/>
  <c r="H55" i="9"/>
  <c r="L206" i="8"/>
  <c r="S206" i="8" s="1"/>
  <c r="G204" i="9"/>
  <c r="O375" i="8"/>
  <c r="AC375" i="8" s="1"/>
  <c r="J390" i="9"/>
  <c r="Q280" i="8"/>
  <c r="X280" i="8" s="1"/>
  <c r="L260" i="9"/>
  <c r="O140" i="8"/>
  <c r="V140" i="8" s="1"/>
  <c r="J138" i="9"/>
  <c r="O360" i="8"/>
  <c r="AC360" i="8" s="1"/>
  <c r="J169" i="9"/>
  <c r="Q370" i="8"/>
  <c r="X370" i="8" s="1"/>
  <c r="L385" i="9"/>
  <c r="L366" i="8"/>
  <c r="Z366" i="8" s="1"/>
  <c r="G381" i="9"/>
  <c r="Q160" i="8"/>
  <c r="AE160" i="8" s="1"/>
  <c r="L159" i="9"/>
  <c r="O285" i="8"/>
  <c r="V285" i="8" s="1"/>
  <c r="J269" i="9"/>
  <c r="O370" i="8"/>
  <c r="V370" i="8" s="1"/>
  <c r="J385" i="9"/>
  <c r="P180" i="8"/>
  <c r="AD180" i="8" s="1"/>
  <c r="K183" i="9"/>
  <c r="P297" i="8"/>
  <c r="AD297" i="8" s="1"/>
  <c r="K295" i="9"/>
  <c r="Q380" i="8"/>
  <c r="X380" i="8" s="1"/>
  <c r="L366" i="9"/>
  <c r="Q171" i="8"/>
  <c r="X171" i="8" s="1"/>
  <c r="L174" i="9"/>
  <c r="Q291" i="8"/>
  <c r="X291" i="8" s="1"/>
  <c r="L265" i="9"/>
  <c r="N376" i="8"/>
  <c r="AB376" i="8" s="1"/>
  <c r="I391" i="9"/>
  <c r="Q162" i="8"/>
  <c r="AE162" i="8" s="1"/>
  <c r="L160" i="9"/>
  <c r="O286" i="8"/>
  <c r="V286" i="8" s="1"/>
  <c r="J270" i="9"/>
  <c r="M371" i="8"/>
  <c r="T371" i="8" s="1"/>
  <c r="H386" i="9"/>
  <c r="M153" i="8"/>
  <c r="AA153" i="8" s="1"/>
  <c r="H152" i="9"/>
  <c r="M281" i="8"/>
  <c r="T281" i="8" s="1"/>
  <c r="H261" i="9"/>
  <c r="Q366" i="8"/>
  <c r="AE366" i="8" s="1"/>
  <c r="L381" i="9"/>
  <c r="Q143" i="8"/>
  <c r="AE143" i="8" s="1"/>
  <c r="L142" i="9"/>
  <c r="O275" i="8"/>
  <c r="AC275" i="8" s="1"/>
  <c r="J289" i="9"/>
  <c r="P361" i="8"/>
  <c r="AD361" i="8" s="1"/>
  <c r="K375" i="9"/>
  <c r="O373" i="8"/>
  <c r="AC373" i="8" s="1"/>
  <c r="J388" i="9"/>
  <c r="P164" i="8"/>
  <c r="AD164" i="8" s="1"/>
  <c r="K162" i="9"/>
  <c r="P287" i="8"/>
  <c r="W287" i="8" s="1"/>
  <c r="K271" i="9"/>
  <c r="M372" i="8"/>
  <c r="AA372" i="8" s="1"/>
  <c r="H387" i="9"/>
  <c r="Q174" i="8"/>
  <c r="X174" i="8" s="1"/>
  <c r="L177" i="9"/>
  <c r="M294" i="8"/>
  <c r="T294" i="8" s="1"/>
  <c r="H268" i="9"/>
  <c r="Q377" i="8"/>
  <c r="AE377" i="8" s="1"/>
  <c r="L392" i="9"/>
  <c r="Q165" i="8"/>
  <c r="AE165" i="8" s="1"/>
  <c r="L163" i="9"/>
  <c r="L288" i="8"/>
  <c r="S288" i="8" s="1"/>
  <c r="G272" i="9"/>
  <c r="M373" i="8"/>
  <c r="AA373" i="8" s="1"/>
  <c r="H388" i="9"/>
  <c r="M367" i="8"/>
  <c r="AA367" i="8" s="1"/>
  <c r="H382" i="9"/>
  <c r="M310" i="8"/>
  <c r="AA310" i="8" s="1"/>
  <c r="H308" i="9"/>
  <c r="M241" i="8"/>
  <c r="AA241" i="8" s="1"/>
  <c r="H320" i="9"/>
  <c r="M144" i="8"/>
  <c r="AA144" i="8" s="1"/>
  <c r="H143" i="9"/>
  <c r="P376" i="8"/>
  <c r="AD376" i="8" s="1"/>
  <c r="K391" i="9"/>
  <c r="O320" i="8"/>
  <c r="V320" i="8" s="1"/>
  <c r="J231" i="9"/>
  <c r="O254" i="8"/>
  <c r="V254" i="8" s="1"/>
  <c r="J247" i="9"/>
  <c r="L163" i="8"/>
  <c r="Z163" i="8" s="1"/>
  <c r="G161" i="9"/>
  <c r="M15" i="8"/>
  <c r="AA15" i="8" s="1"/>
  <c r="H313" i="9"/>
  <c r="M334" i="8"/>
  <c r="AA334" i="8" s="1"/>
  <c r="H351" i="9"/>
  <c r="P272" i="8"/>
  <c r="AD272" i="8" s="1"/>
  <c r="K286" i="9"/>
  <c r="M188" i="8"/>
  <c r="AA188" i="8" s="1"/>
  <c r="H167" i="9"/>
  <c r="L61" i="8"/>
  <c r="S61" i="8" s="1"/>
  <c r="G61" i="9"/>
  <c r="Q347" i="8"/>
  <c r="X347" i="8" s="1"/>
  <c r="L376" i="9"/>
  <c r="Q288" i="8"/>
  <c r="X288" i="8" s="1"/>
  <c r="L272" i="9"/>
  <c r="N211" i="8"/>
  <c r="U211" i="8" s="1"/>
  <c r="I206" i="9"/>
  <c r="L98" i="8"/>
  <c r="Z98" i="8" s="1"/>
  <c r="G99" i="9"/>
  <c r="L365" i="8"/>
  <c r="Z365" i="8" s="1"/>
  <c r="G380" i="9"/>
  <c r="Q307" i="8"/>
  <c r="AE307" i="8" s="1"/>
  <c r="L305" i="9"/>
  <c r="M238" i="8"/>
  <c r="AA238" i="8" s="1"/>
  <c r="H342" i="9"/>
  <c r="P139" i="8"/>
  <c r="AD139" i="8" s="1"/>
  <c r="K135" i="9"/>
  <c r="Q321" i="8"/>
  <c r="X321" i="8" s="1"/>
  <c r="L232" i="9"/>
  <c r="P270" i="8"/>
  <c r="AD270" i="8" s="1"/>
  <c r="K284" i="9"/>
  <c r="L209" i="8"/>
  <c r="Z209" i="8" s="1"/>
  <c r="G344" i="9"/>
  <c r="O130" i="8"/>
  <c r="AC130" i="8" s="1"/>
  <c r="J128" i="9"/>
  <c r="P33" i="8"/>
  <c r="AD33" i="8" s="1"/>
  <c r="K64" i="9"/>
  <c r="L64" i="8"/>
  <c r="S64" i="8" s="1"/>
  <c r="G68" i="9"/>
  <c r="M351" i="8"/>
  <c r="AA351" i="8" s="1"/>
  <c r="H364" i="9"/>
  <c r="N302" i="8"/>
  <c r="AB302" i="8" s="1"/>
  <c r="I300" i="9"/>
  <c r="Q247" i="8"/>
  <c r="X247" i="8" s="1"/>
  <c r="L254" i="9"/>
  <c r="O180" i="8"/>
  <c r="AC180" i="8" s="1"/>
  <c r="J183" i="9"/>
  <c r="L93" i="8"/>
  <c r="Z93" i="8" s="1"/>
  <c r="G94" i="9"/>
  <c r="P258" i="8"/>
  <c r="W258" i="8" s="1"/>
  <c r="K251" i="9"/>
  <c r="L194" i="8"/>
  <c r="Z194" i="8" s="1"/>
  <c r="G195" i="9"/>
  <c r="M110" i="8"/>
  <c r="AA110" i="8" s="1"/>
  <c r="H111" i="9"/>
  <c r="Q97" i="8"/>
  <c r="X97" i="8" s="1"/>
  <c r="L98" i="9"/>
  <c r="L341" i="8"/>
  <c r="Z341" i="8" s="1"/>
  <c r="G350" i="9"/>
  <c r="O291" i="8"/>
  <c r="V291" i="8" s="1"/>
  <c r="J265" i="9"/>
  <c r="N231" i="8"/>
  <c r="AB231" i="8" s="1"/>
  <c r="I323" i="9"/>
  <c r="O158" i="8"/>
  <c r="AC158" i="8" s="1"/>
  <c r="J157" i="9"/>
  <c r="L67" i="8"/>
  <c r="Z67" i="8" s="1"/>
  <c r="G71" i="9"/>
  <c r="Q103" i="8"/>
  <c r="AE103" i="8" s="1"/>
  <c r="L104" i="9"/>
  <c r="M43" i="8"/>
  <c r="AA43" i="8" s="1"/>
  <c r="H45" i="9"/>
  <c r="P296" i="8"/>
  <c r="AD296" i="8" s="1"/>
  <c r="K294" i="9"/>
  <c r="M252" i="8"/>
  <c r="T252" i="8" s="1"/>
  <c r="H245" i="9"/>
  <c r="L200" i="8"/>
  <c r="Z200" i="8" s="1"/>
  <c r="G197" i="9"/>
  <c r="L144" i="8"/>
  <c r="Z144" i="8" s="1"/>
  <c r="G143" i="9"/>
  <c r="O84" i="8"/>
  <c r="AC84" i="8" s="1"/>
  <c r="J88" i="9"/>
  <c r="N21" i="8"/>
  <c r="AB21" i="8" s="1"/>
  <c r="I25" i="9"/>
  <c r="M157" i="8"/>
  <c r="AA157" i="8" s="1"/>
  <c r="H156" i="9"/>
  <c r="N98" i="8"/>
  <c r="AB98" i="8" s="1"/>
  <c r="I99" i="9"/>
  <c r="N37" i="8"/>
  <c r="AB37" i="8" s="1"/>
  <c r="I41" i="9"/>
  <c r="P340" i="8"/>
  <c r="AD340" i="8" s="1"/>
  <c r="K357" i="9"/>
  <c r="L298" i="8"/>
  <c r="Z298" i="8" s="1"/>
  <c r="G296" i="9"/>
  <c r="P253" i="8"/>
  <c r="W253" i="8" s="1"/>
  <c r="K246" i="9"/>
  <c r="P201" i="8"/>
  <c r="AD201" i="8" s="1"/>
  <c r="K199" i="9"/>
  <c r="Q145" i="8"/>
  <c r="AE145" i="8" s="1"/>
  <c r="L144" i="9"/>
  <c r="O86" i="8"/>
  <c r="AC86" i="8" s="1"/>
  <c r="J90" i="9"/>
  <c r="P23" i="8"/>
  <c r="W23" i="8" s="1"/>
  <c r="K27" i="9"/>
  <c r="O138" i="8"/>
  <c r="AC138" i="8" s="1"/>
  <c r="J136" i="9"/>
  <c r="O78" i="8"/>
  <c r="AC78" i="8" s="1"/>
  <c r="J82" i="9"/>
  <c r="M14" i="8"/>
  <c r="AA14" i="8" s="1"/>
  <c r="H19" i="9"/>
  <c r="P4" i="8"/>
  <c r="AD4" i="8" s="1"/>
  <c r="K9" i="9"/>
  <c r="P358" i="8"/>
  <c r="AD358" i="8" s="1"/>
  <c r="K373" i="9"/>
  <c r="L316" i="8"/>
  <c r="S316" i="8" s="1"/>
  <c r="G227" i="9"/>
  <c r="M273" i="8"/>
  <c r="AA273" i="8" s="1"/>
  <c r="H287" i="9"/>
  <c r="Q224" i="8"/>
  <c r="AE224" i="8" s="1"/>
  <c r="L217" i="9"/>
  <c r="O169" i="8"/>
  <c r="AC169" i="8" s="1"/>
  <c r="J172" i="9"/>
  <c r="N111" i="8"/>
  <c r="AB111" i="8" s="1"/>
  <c r="I333" i="9"/>
  <c r="Q51" i="8"/>
  <c r="X51" i="8" s="1"/>
  <c r="L53" i="9"/>
  <c r="M39" i="8"/>
  <c r="AA39" i="8" s="1"/>
  <c r="H40" i="9"/>
  <c r="O257" i="8"/>
  <c r="V257" i="8" s="1"/>
  <c r="J250" i="9"/>
  <c r="O209" i="8"/>
  <c r="AC209" i="8" s="1"/>
  <c r="J344" i="9"/>
  <c r="O157" i="8"/>
  <c r="AC157" i="8" s="1"/>
  <c r="J156" i="9"/>
  <c r="O105" i="8"/>
  <c r="AC105" i="8" s="1"/>
  <c r="J106" i="9"/>
  <c r="O53" i="8"/>
  <c r="AC53" i="8" s="1"/>
  <c r="J55" i="9"/>
  <c r="N144" i="8"/>
  <c r="AB144" i="8" s="1"/>
  <c r="I143" i="9"/>
  <c r="N92" i="8"/>
  <c r="AB92" i="8" s="1"/>
  <c r="I327" i="9"/>
  <c r="L40" i="8"/>
  <c r="Z40" i="8" s="1"/>
  <c r="G42" i="9"/>
  <c r="P28" i="8"/>
  <c r="AD28" i="8" s="1"/>
  <c r="K32" i="9"/>
  <c r="O236" i="8"/>
  <c r="AC236" i="8" s="1"/>
  <c r="J332" i="9"/>
  <c r="P188" i="8"/>
  <c r="AD188" i="8" s="1"/>
  <c r="K167" i="9"/>
  <c r="Q139" i="8"/>
  <c r="AE139" i="8" s="1"/>
  <c r="L135" i="9"/>
  <c r="M91" i="8"/>
  <c r="AA91" i="8" s="1"/>
  <c r="H326" i="9"/>
  <c r="O42" i="8"/>
  <c r="AC42" i="8" s="1"/>
  <c r="J44" i="9"/>
  <c r="P8" i="8"/>
  <c r="AD8" i="8" s="1"/>
  <c r="K13" i="9"/>
  <c r="O191" i="8"/>
  <c r="AC191" i="8" s="1"/>
  <c r="J193" i="9"/>
  <c r="Q148" i="8"/>
  <c r="AE148" i="8" s="1"/>
  <c r="L147" i="9"/>
  <c r="M106" i="8"/>
  <c r="AA106" i="8" s="1"/>
  <c r="H107" i="9"/>
  <c r="O63" i="8"/>
  <c r="AC63" i="8" s="1"/>
  <c r="J65" i="9"/>
  <c r="Q20" i="8"/>
  <c r="AE20" i="8" s="1"/>
  <c r="L24" i="9"/>
  <c r="L204" i="8"/>
  <c r="Z204" i="8" s="1"/>
  <c r="G202" i="9"/>
  <c r="N161" i="8"/>
  <c r="AB161" i="8" s="1"/>
  <c r="I166" i="9"/>
  <c r="P118" i="8"/>
  <c r="AD118" i="8" s="1"/>
  <c r="K116" i="9"/>
  <c r="L76" i="8"/>
  <c r="Z76" i="8" s="1"/>
  <c r="G79" i="9"/>
  <c r="N33" i="8"/>
  <c r="AB33" i="8" s="1"/>
  <c r="I64" i="9"/>
  <c r="N58" i="8"/>
  <c r="AB58" i="8" s="1"/>
  <c r="I66" i="9"/>
  <c r="Q125" i="8"/>
  <c r="AE125" i="8" s="1"/>
  <c r="L123" i="9"/>
  <c r="M265" i="8"/>
  <c r="AA265" i="8" s="1"/>
  <c r="H279" i="9"/>
  <c r="Q353" i="8"/>
  <c r="AE353" i="8" s="1"/>
  <c r="L368" i="9"/>
  <c r="M313" i="8"/>
  <c r="T313" i="8" s="1"/>
  <c r="H222" i="9"/>
  <c r="N187" i="8"/>
  <c r="U187" i="8" s="1"/>
  <c r="I190" i="9"/>
  <c r="L302" i="8"/>
  <c r="Z302" i="8" s="1"/>
  <c r="G300" i="9"/>
  <c r="M245" i="8"/>
  <c r="AA245" i="8" s="1"/>
  <c r="H348" i="9"/>
  <c r="O271" i="8"/>
  <c r="AC271" i="8" s="1"/>
  <c r="J285" i="9"/>
  <c r="Q374" i="8"/>
  <c r="AE374" i="8" s="1"/>
  <c r="L389" i="9"/>
  <c r="M279" i="8"/>
  <c r="T279" i="8" s="1"/>
  <c r="H259" i="9"/>
  <c r="P379" i="8"/>
  <c r="AD379" i="8" s="1"/>
  <c r="K394" i="9"/>
  <c r="M289" i="8"/>
  <c r="T289" i="8" s="1"/>
  <c r="H273" i="9"/>
  <c r="O220" i="8"/>
  <c r="AC220" i="8" s="1"/>
  <c r="J211" i="9"/>
  <c r="Q322" i="8"/>
  <c r="AE322" i="8" s="1"/>
  <c r="L233" i="9"/>
  <c r="Y116" i="8"/>
  <c r="Y162" i="8"/>
  <c r="Y239" i="8"/>
  <c r="Y352" i="8"/>
  <c r="Y113" i="8"/>
  <c r="N320" i="8"/>
  <c r="U320" i="8" s="1"/>
  <c r="I231" i="9"/>
  <c r="L369" i="8"/>
  <c r="S369" i="8" s="1"/>
  <c r="G384" i="9"/>
  <c r="Q87" i="8"/>
  <c r="AE87" i="8" s="1"/>
  <c r="L91" i="9"/>
  <c r="Q205" i="8"/>
  <c r="AE205" i="8" s="1"/>
  <c r="L343" i="9"/>
  <c r="L181" i="8"/>
  <c r="Z181" i="8" s="1"/>
  <c r="G184" i="9"/>
  <c r="O240" i="8"/>
  <c r="AC240" i="8" s="1"/>
  <c r="J318" i="9"/>
  <c r="O175" i="8"/>
  <c r="V175" i="8" s="1"/>
  <c r="J178" i="9"/>
  <c r="N318" i="8"/>
  <c r="U318" i="8" s="1"/>
  <c r="I229" i="9"/>
  <c r="N171" i="8"/>
  <c r="U171" i="8" s="1"/>
  <c r="I174" i="9"/>
  <c r="M291" i="8"/>
  <c r="T291" i="8" s="1"/>
  <c r="H265" i="9"/>
  <c r="M375" i="8"/>
  <c r="AA375" i="8" s="1"/>
  <c r="H390" i="9"/>
  <c r="M190" i="8"/>
  <c r="AA190" i="8" s="1"/>
  <c r="H192" i="9"/>
  <c r="M303" i="8"/>
  <c r="AA303" i="8" s="1"/>
  <c r="H301" i="9"/>
  <c r="N181" i="8"/>
  <c r="AB181" i="8" s="1"/>
  <c r="I184" i="9"/>
  <c r="N298" i="8"/>
  <c r="AB298" i="8" s="1"/>
  <c r="I296" i="9"/>
  <c r="P3" i="8"/>
  <c r="AD3" i="8" s="1"/>
  <c r="K8" i="9"/>
  <c r="O172" i="8"/>
  <c r="V172" i="8" s="1"/>
  <c r="J175" i="9"/>
  <c r="M292" i="8"/>
  <c r="T292" i="8" s="1"/>
  <c r="H266" i="9"/>
  <c r="O376" i="8"/>
  <c r="AC376" i="8" s="1"/>
  <c r="J391" i="9"/>
  <c r="P163" i="8"/>
  <c r="AD163" i="8" s="1"/>
  <c r="K161" i="9"/>
  <c r="L287" i="8"/>
  <c r="S287" i="8" s="1"/>
  <c r="G271" i="9"/>
  <c r="O371" i="8"/>
  <c r="V371" i="8" s="1"/>
  <c r="J386" i="9"/>
  <c r="Q153" i="8"/>
  <c r="AE153" i="8" s="1"/>
  <c r="L152" i="9"/>
  <c r="O281" i="8"/>
  <c r="V281" i="8" s="1"/>
  <c r="J261" i="9"/>
  <c r="L367" i="8"/>
  <c r="Z367" i="8" s="1"/>
  <c r="G382" i="9"/>
  <c r="M174" i="8"/>
  <c r="T174" i="8" s="1"/>
  <c r="H177" i="9"/>
  <c r="O293" i="8"/>
  <c r="V293" i="8" s="1"/>
  <c r="J267" i="9"/>
  <c r="M377" i="8"/>
  <c r="AA377" i="8" s="1"/>
  <c r="H392" i="9"/>
  <c r="M184" i="8"/>
  <c r="T184" i="8" s="1"/>
  <c r="H187" i="9"/>
  <c r="P299" i="8"/>
  <c r="AD299" i="8" s="1"/>
  <c r="K297" i="9"/>
  <c r="L176" i="8"/>
  <c r="Z176" i="8" s="1"/>
  <c r="G179" i="9"/>
  <c r="N294" i="8"/>
  <c r="U294" i="8" s="1"/>
  <c r="I268" i="9"/>
  <c r="M378" i="8"/>
  <c r="AA378" i="8" s="1"/>
  <c r="H393" i="9"/>
  <c r="P363" i="8"/>
  <c r="AD363" i="8" s="1"/>
  <c r="K378" i="9"/>
  <c r="O306" i="8"/>
  <c r="AC306" i="8" s="1"/>
  <c r="J304" i="9"/>
  <c r="L236" i="8"/>
  <c r="Z236" i="8" s="1"/>
  <c r="G332" i="9"/>
  <c r="P136" i="8"/>
  <c r="W136" i="8" s="1"/>
  <c r="N373" i="8"/>
  <c r="AB373" i="8" s="1"/>
  <c r="I388" i="9"/>
  <c r="L317" i="8"/>
  <c r="S317" i="8" s="1"/>
  <c r="G228" i="9"/>
  <c r="P249" i="8"/>
  <c r="W249" i="8" s="1"/>
  <c r="K242" i="9"/>
  <c r="P156" i="8"/>
  <c r="AD156" i="8" s="1"/>
  <c r="K155" i="9"/>
  <c r="Q330" i="8"/>
  <c r="AE330" i="8" s="1"/>
  <c r="L237" i="9"/>
  <c r="O268" i="8"/>
  <c r="AC268" i="8" s="1"/>
  <c r="J282" i="9"/>
  <c r="Q181" i="8"/>
  <c r="AE181" i="8" s="1"/>
  <c r="L184" i="9"/>
  <c r="M51" i="8"/>
  <c r="T51" i="8" s="1"/>
  <c r="H53" i="9"/>
  <c r="O344" i="8"/>
  <c r="AC344" i="8" s="1"/>
  <c r="J360" i="9"/>
  <c r="Q284" i="8"/>
  <c r="X284" i="8" s="1"/>
  <c r="L264" i="9"/>
  <c r="P205" i="8"/>
  <c r="AD205" i="8" s="1"/>
  <c r="K343" i="9"/>
  <c r="O88" i="8"/>
  <c r="AC88" i="8" s="1"/>
  <c r="J92" i="9"/>
  <c r="O361" i="8"/>
  <c r="AC361" i="8" s="1"/>
  <c r="J375" i="9"/>
  <c r="M304" i="8"/>
  <c r="AA304" i="8" s="1"/>
  <c r="H302" i="9"/>
  <c r="M233" i="8"/>
  <c r="AA233" i="8" s="1"/>
  <c r="H329" i="9"/>
  <c r="M132" i="8"/>
  <c r="T132" i="8" s="1"/>
  <c r="H130" i="9"/>
  <c r="Q318" i="8"/>
  <c r="X318" i="8" s="1"/>
  <c r="L229" i="9"/>
  <c r="M267" i="8"/>
  <c r="AA267" i="8" s="1"/>
  <c r="H281" i="9"/>
  <c r="L205" i="8"/>
  <c r="Z205" i="8" s="1"/>
  <c r="G343" i="9"/>
  <c r="O124" i="8"/>
  <c r="AC124" i="8" s="1"/>
  <c r="J122" i="9"/>
  <c r="L24" i="8"/>
  <c r="Z24" i="8" s="1"/>
  <c r="G28" i="9"/>
  <c r="L58" i="8"/>
  <c r="Z58" i="8" s="1"/>
  <c r="G66" i="9"/>
  <c r="M348" i="8"/>
  <c r="AA348" i="8" s="1"/>
  <c r="H363" i="9"/>
  <c r="M299" i="8"/>
  <c r="AA299" i="8" s="1"/>
  <c r="H297" i="9"/>
  <c r="L244" i="8"/>
  <c r="Z244" i="8" s="1"/>
  <c r="G336" i="9"/>
  <c r="N175" i="8"/>
  <c r="U175" i="8" s="1"/>
  <c r="I178" i="9"/>
  <c r="L87" i="8"/>
  <c r="Z87" i="8" s="1"/>
  <c r="G91" i="9"/>
  <c r="Q254" i="8"/>
  <c r="X254" i="8" s="1"/>
  <c r="L247" i="9"/>
  <c r="N189" i="8"/>
  <c r="AB189" i="8" s="1"/>
  <c r="I191" i="9"/>
  <c r="N104" i="8"/>
  <c r="U104" i="8" s="1"/>
  <c r="I105" i="9"/>
  <c r="O91" i="8"/>
  <c r="AC91" i="8" s="1"/>
  <c r="J326" i="9"/>
  <c r="Q337" i="8"/>
  <c r="AE337" i="8" s="1"/>
  <c r="L354" i="9"/>
  <c r="M288" i="8"/>
  <c r="T288" i="8" s="1"/>
  <c r="H272" i="9"/>
  <c r="M227" i="8"/>
  <c r="AA227" i="8" s="1"/>
  <c r="H315" i="9"/>
  <c r="O153" i="8"/>
  <c r="AC153" i="8" s="1"/>
  <c r="J152" i="9"/>
  <c r="M61" i="8"/>
  <c r="T61" i="8" s="1"/>
  <c r="H61" i="9"/>
  <c r="Q99" i="8"/>
  <c r="AE99" i="8" s="1"/>
  <c r="L100" i="9"/>
  <c r="Q38" i="8"/>
  <c r="AE38" i="8" s="1"/>
  <c r="L39" i="9"/>
  <c r="L294" i="8"/>
  <c r="S294" i="8" s="1"/>
  <c r="G268" i="9"/>
  <c r="M249" i="8"/>
  <c r="T249" i="8" s="1"/>
  <c r="H242" i="9"/>
  <c r="N196" i="8"/>
  <c r="U196" i="8" s="1"/>
  <c r="I340" i="9"/>
  <c r="N140" i="8"/>
  <c r="U140" i="8" s="1"/>
  <c r="I138" i="9"/>
  <c r="Q80" i="8"/>
  <c r="AE80" i="8" s="1"/>
  <c r="L84" i="9"/>
  <c r="L17" i="8"/>
  <c r="Z17" i="8" s="1"/>
  <c r="G21" i="9"/>
  <c r="P153" i="8"/>
  <c r="AD153" i="8" s="1"/>
  <c r="K152" i="9"/>
  <c r="O94" i="8"/>
  <c r="AC94" i="8" s="1"/>
  <c r="J95" i="9"/>
  <c r="P32" i="8"/>
  <c r="AD32" i="8" s="1"/>
  <c r="K36" i="9"/>
  <c r="P380" i="8"/>
  <c r="W380" i="8" s="1"/>
  <c r="K366" i="9"/>
  <c r="L338" i="8"/>
  <c r="S338" i="8" s="1"/>
  <c r="G355" i="9"/>
  <c r="N295" i="8"/>
  <c r="AB295" i="8" s="1"/>
  <c r="I311" i="9"/>
  <c r="P250" i="8"/>
  <c r="W250" i="8" s="1"/>
  <c r="K243" i="9"/>
  <c r="M198" i="8"/>
  <c r="T198" i="8" s="1"/>
  <c r="H189" i="9"/>
  <c r="M142" i="8"/>
  <c r="AA142" i="8" s="1"/>
  <c r="H141" i="9"/>
  <c r="L83" i="8"/>
  <c r="S83" i="8" s="1"/>
  <c r="G87" i="9"/>
  <c r="N19" i="8"/>
  <c r="AB19" i="8" s="1"/>
  <c r="I23" i="9"/>
  <c r="N134" i="8"/>
  <c r="AB134" i="8" s="1"/>
  <c r="I132" i="9"/>
  <c r="L75" i="8"/>
  <c r="Z75" i="8" s="1"/>
  <c r="G80" i="9"/>
  <c r="P9" i="8"/>
  <c r="AD9" i="8" s="1"/>
  <c r="K14" i="9"/>
  <c r="L356" i="8"/>
  <c r="S356" i="8" s="1"/>
  <c r="G371" i="9"/>
  <c r="N313" i="8"/>
  <c r="U313" i="8" s="1"/>
  <c r="I222" i="9"/>
  <c r="N270" i="8"/>
  <c r="AB270" i="8" s="1"/>
  <c r="I284" i="9"/>
  <c r="O221" i="8"/>
  <c r="AC221" i="8" s="1"/>
  <c r="J212" i="9"/>
  <c r="L166" i="8"/>
  <c r="S166" i="8" s="1"/>
  <c r="G164" i="9"/>
  <c r="P107" i="8"/>
  <c r="AD107" i="8" s="1"/>
  <c r="K108" i="9"/>
  <c r="L48" i="8"/>
  <c r="Z48" i="8" s="1"/>
  <c r="G50" i="9"/>
  <c r="P35" i="8"/>
  <c r="W35" i="8" s="1"/>
  <c r="K37" i="9"/>
  <c r="P254" i="8"/>
  <c r="W254" i="8" s="1"/>
  <c r="K247" i="9"/>
  <c r="M206" i="8"/>
  <c r="T206" i="8" s="1"/>
  <c r="H204" i="9"/>
  <c r="N154" i="8"/>
  <c r="AB154" i="8" s="1"/>
  <c r="I153" i="9"/>
  <c r="M102" i="8"/>
  <c r="T102" i="8" s="1"/>
  <c r="H103" i="9"/>
  <c r="N50" i="8"/>
  <c r="AB50" i="8" s="1"/>
  <c r="I52" i="9"/>
  <c r="M141" i="8"/>
  <c r="AA141" i="8" s="1"/>
  <c r="H139" i="9"/>
  <c r="L89" i="8"/>
  <c r="Z89" i="8" s="1"/>
  <c r="G93" i="9"/>
  <c r="O36" i="8"/>
  <c r="V36" i="8" s="1"/>
  <c r="J38" i="9"/>
  <c r="P25" i="8"/>
  <c r="AD25" i="8" s="1"/>
  <c r="K29" i="9"/>
  <c r="Q233" i="8"/>
  <c r="AE233" i="8" s="1"/>
  <c r="L329" i="9"/>
  <c r="P185" i="8"/>
  <c r="AD185" i="8" s="1"/>
  <c r="K338" i="9"/>
  <c r="Q136" i="8"/>
  <c r="X136" i="8" s="1"/>
  <c r="M88" i="8"/>
  <c r="AA88" i="8" s="1"/>
  <c r="H92" i="9"/>
  <c r="N39" i="8"/>
  <c r="AB39" i="8" s="1"/>
  <c r="I40" i="9"/>
  <c r="L6" i="8"/>
  <c r="Z6" i="8" s="1"/>
  <c r="G11" i="9"/>
  <c r="Q188" i="8"/>
  <c r="AE188" i="8" s="1"/>
  <c r="L167" i="9"/>
  <c r="M146" i="8"/>
  <c r="AA146" i="8" s="1"/>
  <c r="H145" i="9"/>
  <c r="O103" i="8"/>
  <c r="AC103" i="8" s="1"/>
  <c r="J104" i="9"/>
  <c r="Q60" i="8"/>
  <c r="AE60" i="8" s="1"/>
  <c r="L60" i="9"/>
  <c r="M18" i="8"/>
  <c r="AA18" i="8" s="1"/>
  <c r="H22" i="9"/>
  <c r="N201" i="8"/>
  <c r="AB201" i="8" s="1"/>
  <c r="I199" i="9"/>
  <c r="P158" i="8"/>
  <c r="AD158" i="8" s="1"/>
  <c r="K157" i="9"/>
  <c r="L116" i="8"/>
  <c r="Z116" i="8" s="1"/>
  <c r="G114" i="9"/>
  <c r="N73" i="8"/>
  <c r="AB73" i="8" s="1"/>
  <c r="I77" i="9"/>
  <c r="P30" i="8"/>
  <c r="AD30" i="8" s="1"/>
  <c r="K34" i="9"/>
  <c r="N72" i="8"/>
  <c r="AB72" i="8" s="1"/>
  <c r="I76" i="9"/>
  <c r="P137" i="8"/>
  <c r="AD137" i="8" s="1"/>
  <c r="K137" i="9"/>
  <c r="Q271" i="8"/>
  <c r="AE271" i="8" s="1"/>
  <c r="L285" i="9"/>
  <c r="L359" i="8"/>
  <c r="Z359" i="8" s="1"/>
  <c r="G374" i="9"/>
  <c r="M324" i="8"/>
  <c r="T324" i="8" s="1"/>
  <c r="H226" i="9"/>
  <c r="P196" i="8"/>
  <c r="W196" i="8" s="1"/>
  <c r="K340" i="9"/>
  <c r="M307" i="8"/>
  <c r="AA307" i="8" s="1"/>
  <c r="H305" i="9"/>
  <c r="Q29" i="8"/>
  <c r="AE29" i="8" s="1"/>
  <c r="L33" i="9"/>
  <c r="O259" i="8"/>
  <c r="V259" i="8" s="1"/>
  <c r="J252" i="9"/>
  <c r="O302" i="8"/>
  <c r="AC302" i="8" s="1"/>
  <c r="J300" i="9"/>
  <c r="Q89" i="8"/>
  <c r="AE89" i="8" s="1"/>
  <c r="L93" i="9"/>
  <c r="O311" i="8"/>
  <c r="AC311" i="8" s="1"/>
  <c r="J309" i="9"/>
  <c r="L139" i="8"/>
  <c r="Z139" i="8" s="1"/>
  <c r="G135" i="9"/>
  <c r="O317" i="8"/>
  <c r="V317" i="8" s="1"/>
  <c r="J228" i="9"/>
  <c r="P257" i="8"/>
  <c r="W257" i="8" s="1"/>
  <c r="K250" i="9"/>
  <c r="N179" i="8"/>
  <c r="AB179" i="8" s="1"/>
  <c r="I182" i="9"/>
  <c r="Y367" i="8"/>
  <c r="O325" i="8"/>
  <c r="AC325" i="8" s="1"/>
  <c r="J234" i="9"/>
  <c r="L327" i="8"/>
  <c r="Z327" i="8" s="1"/>
  <c r="G220" i="9"/>
  <c r="M244" i="8"/>
  <c r="AA244" i="8" s="1"/>
  <c r="H336" i="9"/>
  <c r="L333" i="8"/>
  <c r="Z333" i="8" s="1"/>
  <c r="G240" i="9"/>
  <c r="P280" i="8"/>
  <c r="W280" i="8" s="1"/>
  <c r="K260" i="9"/>
  <c r="L300" i="8"/>
  <c r="Z300" i="8" s="1"/>
  <c r="G298" i="9"/>
  <c r="M24" i="8"/>
  <c r="AA24" i="8" s="1"/>
  <c r="H28" i="9"/>
  <c r="P179" i="8"/>
  <c r="AD179" i="8" s="1"/>
  <c r="K182" i="9"/>
  <c r="O297" i="8"/>
  <c r="AC297" i="8" s="1"/>
  <c r="J295" i="9"/>
  <c r="N380" i="8"/>
  <c r="U380" i="8" s="1"/>
  <c r="I366" i="9"/>
  <c r="N198" i="8"/>
  <c r="U198" i="8" s="1"/>
  <c r="I189" i="9"/>
  <c r="L309" i="8"/>
  <c r="Z309" i="8" s="1"/>
  <c r="G307" i="9"/>
  <c r="L136" i="8"/>
  <c r="S136" i="8" s="1"/>
  <c r="O190" i="8"/>
  <c r="AC190" i="8" s="1"/>
  <c r="J192" i="9"/>
  <c r="O303" i="8"/>
  <c r="AC303" i="8" s="1"/>
  <c r="J301" i="9"/>
  <c r="M182" i="8"/>
  <c r="T182" i="8" s="1"/>
  <c r="H185" i="9"/>
  <c r="O298" i="8"/>
  <c r="AC298" i="8" s="1"/>
  <c r="J296" i="9"/>
  <c r="O3" i="8"/>
  <c r="AC3" i="8" s="1"/>
  <c r="J8" i="9"/>
  <c r="P172" i="8"/>
  <c r="W172" i="8" s="1"/>
  <c r="K175" i="9"/>
  <c r="O292" i="8"/>
  <c r="V292" i="8" s="1"/>
  <c r="J266" i="9"/>
  <c r="Q376" i="8"/>
  <c r="AE376" i="8" s="1"/>
  <c r="L391" i="9"/>
  <c r="O164" i="8"/>
  <c r="AC164" i="8" s="1"/>
  <c r="J162" i="9"/>
  <c r="M287" i="8"/>
  <c r="T287" i="8" s="1"/>
  <c r="H271" i="9"/>
  <c r="P371" i="8"/>
  <c r="W371" i="8" s="1"/>
  <c r="K386" i="9"/>
  <c r="L184" i="8"/>
  <c r="S184" i="8" s="1"/>
  <c r="G187" i="9"/>
  <c r="O299" i="8"/>
  <c r="AC299" i="8" s="1"/>
  <c r="J297" i="9"/>
  <c r="P192" i="8"/>
  <c r="AD192" i="8" s="1"/>
  <c r="K194" i="9"/>
  <c r="M305" i="8"/>
  <c r="AA305" i="8" s="1"/>
  <c r="H303" i="9"/>
  <c r="M185" i="8"/>
  <c r="AA185" i="8" s="1"/>
  <c r="H338" i="9"/>
  <c r="Q299" i="8"/>
  <c r="AE299" i="8" s="1"/>
  <c r="L297" i="9"/>
  <c r="M360" i="8"/>
  <c r="AA360" i="8" s="1"/>
  <c r="H169" i="9"/>
  <c r="Q302" i="8"/>
  <c r="AE302" i="8" s="1"/>
  <c r="L300" i="9"/>
  <c r="L231" i="8"/>
  <c r="Z231" i="8" s="1"/>
  <c r="G323" i="9"/>
  <c r="Q128" i="8"/>
  <c r="AE128" i="8" s="1"/>
  <c r="L126" i="9"/>
  <c r="Q369" i="8"/>
  <c r="X369" i="8" s="1"/>
  <c r="L384" i="9"/>
  <c r="L313" i="8"/>
  <c r="S313" i="8" s="1"/>
  <c r="G222" i="9"/>
  <c r="L245" i="8"/>
  <c r="Z245" i="8" s="1"/>
  <c r="G348" i="9"/>
  <c r="Q149" i="8"/>
  <c r="AE149" i="8" s="1"/>
  <c r="L148" i="9"/>
  <c r="O327" i="8"/>
  <c r="AC327" i="8" s="1"/>
  <c r="J220" i="9"/>
  <c r="O263" i="8"/>
  <c r="V263" i="8" s="1"/>
  <c r="J291" i="9"/>
  <c r="Q175" i="8"/>
  <c r="X175" i="8" s="1"/>
  <c r="L178" i="9"/>
  <c r="L41" i="8"/>
  <c r="Z41" i="8" s="1"/>
  <c r="G43" i="9"/>
  <c r="M341" i="8"/>
  <c r="AA341" i="8" s="1"/>
  <c r="H350" i="9"/>
  <c r="O280" i="8"/>
  <c r="V280" i="8" s="1"/>
  <c r="J260" i="9"/>
  <c r="M200" i="8"/>
  <c r="AA200" i="8" s="1"/>
  <c r="H197" i="9"/>
  <c r="M79" i="8"/>
  <c r="AA79" i="8" s="1"/>
  <c r="H83" i="9"/>
  <c r="L358" i="8"/>
  <c r="Z358" i="8" s="1"/>
  <c r="G373" i="9"/>
  <c r="N300" i="8"/>
  <c r="AB300" i="8" s="1"/>
  <c r="I298" i="9"/>
  <c r="P227" i="8"/>
  <c r="AD227" i="8" s="1"/>
  <c r="K315" i="9"/>
  <c r="P123" i="8"/>
  <c r="AD123" i="8" s="1"/>
  <c r="K121" i="9"/>
  <c r="P315" i="8"/>
  <c r="W315" i="8" s="1"/>
  <c r="K225" i="9"/>
  <c r="P263" i="8"/>
  <c r="W263" i="8" s="1"/>
  <c r="K291" i="9"/>
  <c r="O200" i="8"/>
  <c r="AC200" i="8" s="1"/>
  <c r="J197" i="9"/>
  <c r="L119" i="8"/>
  <c r="Z119" i="8" s="1"/>
  <c r="G117" i="9"/>
  <c r="N13" i="8"/>
  <c r="AB13" i="8" s="1"/>
  <c r="I18" i="9"/>
  <c r="P51" i="8"/>
  <c r="W51" i="8" s="1"/>
  <c r="K53" i="9"/>
  <c r="L345" i="8"/>
  <c r="S345" i="8" s="1"/>
  <c r="G361" i="9"/>
  <c r="L296" i="8"/>
  <c r="Z296" i="8" s="1"/>
  <c r="G294" i="9"/>
  <c r="M240" i="8"/>
  <c r="AA240" i="8" s="1"/>
  <c r="H318" i="9"/>
  <c r="Q170" i="8"/>
  <c r="AE170" i="8" s="1"/>
  <c r="L173" i="9"/>
  <c r="P80" i="8"/>
  <c r="AD80" i="8" s="1"/>
  <c r="K84" i="9"/>
  <c r="M251" i="8"/>
  <c r="T251" i="8" s="1"/>
  <c r="H244" i="9"/>
  <c r="P184" i="8"/>
  <c r="W184" i="8" s="1"/>
  <c r="K187" i="9"/>
  <c r="O98" i="8"/>
  <c r="AC98" i="8" s="1"/>
  <c r="J99" i="9"/>
  <c r="P85" i="8"/>
  <c r="AD85" i="8" s="1"/>
  <c r="K89" i="9"/>
  <c r="Q334" i="8"/>
  <c r="AE334" i="8" s="1"/>
  <c r="L351" i="9"/>
  <c r="L285" i="8"/>
  <c r="S285" i="8" s="1"/>
  <c r="G269" i="9"/>
  <c r="M223" i="8"/>
  <c r="AA223" i="8" s="1"/>
  <c r="H216" i="9"/>
  <c r="N148" i="8"/>
  <c r="AB148" i="8" s="1"/>
  <c r="I147" i="9"/>
  <c r="Q54" i="8"/>
  <c r="AE54" i="8" s="1"/>
  <c r="L56" i="9"/>
  <c r="N96" i="8"/>
  <c r="AB96" i="8" s="1"/>
  <c r="I97" i="9"/>
  <c r="P34" i="8"/>
  <c r="AD34" i="8" s="1"/>
  <c r="K67" i="9"/>
  <c r="N291" i="8"/>
  <c r="U291" i="8" s="1"/>
  <c r="I265" i="9"/>
  <c r="L246" i="8"/>
  <c r="Z246" i="8" s="1"/>
  <c r="G276" i="9"/>
  <c r="Q192" i="8"/>
  <c r="AE192" i="8" s="1"/>
  <c r="L194" i="9"/>
  <c r="O136" i="8"/>
  <c r="V136" i="8" s="1"/>
  <c r="N77" i="8"/>
  <c r="AB77" i="8" s="1"/>
  <c r="I81" i="9"/>
  <c r="O12" i="8"/>
  <c r="AC12" i="8" s="1"/>
  <c r="J17" i="9"/>
  <c r="M150" i="8"/>
  <c r="AA150" i="8" s="1"/>
  <c r="H149" i="9"/>
  <c r="Q90" i="8"/>
  <c r="AE90" i="8" s="1"/>
  <c r="L325" i="9"/>
  <c r="N28" i="8"/>
  <c r="AB28" i="8" s="1"/>
  <c r="I32" i="9"/>
  <c r="L378" i="8"/>
  <c r="Z378" i="8" s="1"/>
  <c r="G393" i="9"/>
  <c r="N335" i="8"/>
  <c r="AB335" i="8" s="1"/>
  <c r="I352" i="9"/>
  <c r="P292" i="8"/>
  <c r="W292" i="8" s="1"/>
  <c r="K266" i="9"/>
  <c r="P247" i="8"/>
  <c r="W247" i="8" s="1"/>
  <c r="K254" i="9"/>
  <c r="P194" i="8"/>
  <c r="AD194" i="8" s="1"/>
  <c r="K195" i="9"/>
  <c r="P138" i="8"/>
  <c r="AD138" i="8" s="1"/>
  <c r="K136" i="9"/>
  <c r="Q78" i="8"/>
  <c r="AE78" i="8" s="1"/>
  <c r="L82" i="9"/>
  <c r="N14" i="8"/>
  <c r="AB14" i="8" s="1"/>
  <c r="I19" i="9"/>
  <c r="P130" i="8"/>
  <c r="AD130" i="8" s="1"/>
  <c r="K128" i="9"/>
  <c r="N71" i="8"/>
  <c r="AB71" i="8" s="1"/>
  <c r="I75" i="9"/>
  <c r="N5" i="8"/>
  <c r="AB5" i="8" s="1"/>
  <c r="I10" i="9"/>
  <c r="N353" i="8"/>
  <c r="AB353" i="8" s="1"/>
  <c r="I368" i="9"/>
  <c r="P310" i="8"/>
  <c r="AD310" i="8" s="1"/>
  <c r="K308" i="9"/>
  <c r="O267" i="8"/>
  <c r="AC267" i="8" s="1"/>
  <c r="J281" i="9"/>
  <c r="L218" i="8"/>
  <c r="Z218" i="8" s="1"/>
  <c r="G213" i="9"/>
  <c r="P162" i="8"/>
  <c r="AD162" i="8" s="1"/>
  <c r="K160" i="9"/>
  <c r="M104" i="8"/>
  <c r="T104" i="8" s="1"/>
  <c r="H105" i="9"/>
  <c r="M44" i="8"/>
  <c r="AA44" i="8" s="1"/>
  <c r="H46" i="9"/>
  <c r="N32" i="8"/>
  <c r="AB32" i="8" s="1"/>
  <c r="I36" i="9"/>
  <c r="Q251" i="8"/>
  <c r="X251" i="8" s="1"/>
  <c r="L244" i="9"/>
  <c r="L203" i="8"/>
  <c r="Z203" i="8" s="1"/>
  <c r="G201" i="9"/>
  <c r="L151" i="8"/>
  <c r="Z151" i="8" s="1"/>
  <c r="G150" i="9"/>
  <c r="L99" i="8"/>
  <c r="Z99" i="8" s="1"/>
  <c r="G100" i="9"/>
  <c r="L47" i="8"/>
  <c r="Z47" i="8" s="1"/>
  <c r="G49" i="9"/>
  <c r="Q137" i="8"/>
  <c r="AE137" i="8" s="1"/>
  <c r="L137" i="9"/>
  <c r="Q85" i="8"/>
  <c r="AE85" i="8" s="1"/>
  <c r="L89" i="9"/>
  <c r="Q32" i="8"/>
  <c r="AE32" i="8" s="1"/>
  <c r="L36" i="9"/>
  <c r="O22" i="8"/>
  <c r="AC22" i="8" s="1"/>
  <c r="J26" i="9"/>
  <c r="M231" i="8"/>
  <c r="AA231" i="8" s="1"/>
  <c r="H323" i="9"/>
  <c r="O182" i="8"/>
  <c r="V182" i="8" s="1"/>
  <c r="J185" i="9"/>
  <c r="Q133" i="8"/>
  <c r="AE133" i="8" s="1"/>
  <c r="L131" i="9"/>
  <c r="M85" i="8"/>
  <c r="AA85" i="8" s="1"/>
  <c r="H89" i="9"/>
  <c r="N36" i="8"/>
  <c r="U36" i="8" s="1"/>
  <c r="I38" i="9"/>
  <c r="Q228" i="8"/>
  <c r="AE228" i="8" s="1"/>
  <c r="L321" i="9"/>
  <c r="M186" i="8"/>
  <c r="AA186" i="8" s="1"/>
  <c r="H339" i="9"/>
  <c r="O143" i="8"/>
  <c r="AC143" i="8" s="1"/>
  <c r="J142" i="9"/>
  <c r="Q100" i="8"/>
  <c r="AE100" i="8" s="1"/>
  <c r="L101" i="9"/>
  <c r="M58" i="8"/>
  <c r="AA58" i="8" s="1"/>
  <c r="H66" i="9"/>
  <c r="O15" i="8"/>
  <c r="AC15" i="8" s="1"/>
  <c r="J313" i="9"/>
  <c r="P198" i="8"/>
  <c r="W198" i="8" s="1"/>
  <c r="K189" i="9"/>
  <c r="L156" i="8"/>
  <c r="Z156" i="8" s="1"/>
  <c r="G155" i="9"/>
  <c r="N113" i="8"/>
  <c r="AB113" i="8" s="1"/>
  <c r="I113" i="9"/>
  <c r="P70" i="8"/>
  <c r="W70" i="8" s="1"/>
  <c r="K74" i="9"/>
  <c r="L28" i="8"/>
  <c r="Z28" i="8" s="1"/>
  <c r="G32" i="9"/>
  <c r="Q23" i="8"/>
  <c r="X23" i="8" s="1"/>
  <c r="L27" i="9"/>
  <c r="N85" i="8"/>
  <c r="AB85" i="8" s="1"/>
  <c r="I89" i="9"/>
  <c r="L149" i="8"/>
  <c r="Z149" i="8" s="1"/>
  <c r="G148" i="9"/>
  <c r="M278" i="8"/>
  <c r="T278" i="8" s="1"/>
  <c r="H258" i="9"/>
  <c r="M364" i="8"/>
  <c r="AA364" i="8" s="1"/>
  <c r="H379" i="9"/>
  <c r="N334" i="8"/>
  <c r="AB334" i="8" s="1"/>
  <c r="I351" i="9"/>
  <c r="P204" i="8"/>
  <c r="AD204" i="8" s="1"/>
  <c r="K202" i="9"/>
  <c r="Q312" i="8"/>
  <c r="AE312" i="8" s="1"/>
  <c r="L310" i="9"/>
  <c r="O61" i="8"/>
  <c r="V61" i="8" s="1"/>
  <c r="J61" i="9"/>
  <c r="L273" i="8"/>
  <c r="Z273" i="8" s="1"/>
  <c r="G287" i="9"/>
  <c r="N186" i="8"/>
  <c r="AB186" i="8" s="1"/>
  <c r="I339" i="9"/>
  <c r="M333" i="8"/>
  <c r="AA333" i="8" s="1"/>
  <c r="H240" i="9"/>
  <c r="P197" i="8"/>
  <c r="AD197" i="8" s="1"/>
  <c r="K341" i="9"/>
  <c r="P338" i="8"/>
  <c r="W338" i="8" s="1"/>
  <c r="K355" i="9"/>
  <c r="N212" i="8"/>
  <c r="AB212" i="8" s="1"/>
  <c r="I207" i="9"/>
  <c r="O343" i="8"/>
  <c r="AC343" i="8" s="1"/>
  <c r="J359" i="9"/>
  <c r="L291" i="8"/>
  <c r="S291" i="8" s="1"/>
  <c r="G265" i="9"/>
  <c r="Y372" i="8"/>
  <c r="L310" i="8"/>
  <c r="Z310" i="8" s="1"/>
  <c r="G308" i="9"/>
  <c r="N312" i="8"/>
  <c r="AB312" i="8" s="1"/>
  <c r="I310" i="9"/>
  <c r="N150" i="8"/>
  <c r="AB150" i="8" s="1"/>
  <c r="I149" i="9"/>
  <c r="L122" i="8"/>
  <c r="S122" i="8" s="1"/>
  <c r="G120" i="9"/>
  <c r="N64" i="8"/>
  <c r="U64" i="8" s="1"/>
  <c r="I68" i="9"/>
  <c r="O170" i="8"/>
  <c r="AC170" i="8" s="1"/>
  <c r="J173" i="9"/>
  <c r="Q189" i="8"/>
  <c r="AE189" i="8" s="1"/>
  <c r="L191" i="9"/>
  <c r="L303" i="8"/>
  <c r="Z303" i="8" s="1"/>
  <c r="G301" i="9"/>
  <c r="O10" i="8"/>
  <c r="AC10" i="8" s="1"/>
  <c r="J15" i="9"/>
  <c r="L208" i="8"/>
  <c r="Z208" i="8" s="1"/>
  <c r="G205" i="9"/>
  <c r="N314" i="8"/>
  <c r="U314" i="8" s="1"/>
  <c r="I224" i="9"/>
  <c r="M338" i="8"/>
  <c r="T338" i="8" s="1"/>
  <c r="H355" i="9"/>
  <c r="M199" i="8"/>
  <c r="AA199" i="8" s="1"/>
  <c r="H188" i="9"/>
  <c r="M309" i="8"/>
  <c r="AA309" i="8" s="1"/>
  <c r="H307" i="9"/>
  <c r="L123" i="8"/>
  <c r="Z123" i="8" s="1"/>
  <c r="G121" i="9"/>
  <c r="L191" i="8"/>
  <c r="Z191" i="8" s="1"/>
  <c r="G193" i="9"/>
  <c r="Q303" i="8"/>
  <c r="AE303" i="8" s="1"/>
  <c r="L301" i="9"/>
  <c r="Q182" i="8"/>
  <c r="X182" i="8" s="1"/>
  <c r="L185" i="9"/>
  <c r="P298" i="8"/>
  <c r="AD298" i="8" s="1"/>
  <c r="K296" i="9"/>
  <c r="N3" i="8"/>
  <c r="AB3" i="8" s="1"/>
  <c r="I8" i="9"/>
  <c r="M173" i="8"/>
  <c r="T173" i="8" s="1"/>
  <c r="H176" i="9"/>
  <c r="N293" i="8"/>
  <c r="U293" i="8" s="1"/>
  <c r="I267" i="9"/>
  <c r="L377" i="8"/>
  <c r="Z377" i="8" s="1"/>
  <c r="G392" i="9"/>
  <c r="N192" i="8"/>
  <c r="AB192" i="8" s="1"/>
  <c r="I194" i="9"/>
  <c r="L305" i="8"/>
  <c r="Z305" i="8" s="1"/>
  <c r="G303" i="9"/>
  <c r="N202" i="8"/>
  <c r="AB202" i="8" s="1"/>
  <c r="I200" i="9"/>
  <c r="Q310" i="8"/>
  <c r="AE310" i="8" s="1"/>
  <c r="L308" i="9"/>
  <c r="P41" i="8"/>
  <c r="AD41" i="8" s="1"/>
  <c r="K43" i="9"/>
  <c r="O193" i="8"/>
  <c r="AC193" i="8" s="1"/>
  <c r="J168" i="9"/>
  <c r="Q305" i="8"/>
  <c r="AE305" i="8" s="1"/>
  <c r="L303" i="9"/>
  <c r="Q356" i="8"/>
  <c r="X356" i="8" s="1"/>
  <c r="L371" i="9"/>
  <c r="Q298" i="8"/>
  <c r="AE298" i="8" s="1"/>
  <c r="L296" i="9"/>
  <c r="P225" i="8"/>
  <c r="AD225" i="8" s="1"/>
  <c r="K349" i="9"/>
  <c r="M120" i="8"/>
  <c r="AA120" i="8" s="1"/>
  <c r="H118" i="9"/>
  <c r="M366" i="8"/>
  <c r="AA366" i="8" s="1"/>
  <c r="H381" i="9"/>
  <c r="N309" i="8"/>
  <c r="AB309" i="8" s="1"/>
  <c r="I307" i="9"/>
  <c r="P239" i="8"/>
  <c r="AD239" i="8" s="1"/>
  <c r="K317" i="9"/>
  <c r="O142" i="8"/>
  <c r="AC142" i="8" s="1"/>
  <c r="J141" i="9"/>
  <c r="N379" i="8"/>
  <c r="AB379" i="8" s="1"/>
  <c r="I394" i="9"/>
  <c r="O323" i="8"/>
  <c r="V323" i="8" s="1"/>
  <c r="J223" i="9"/>
  <c r="M259" i="8"/>
  <c r="T259" i="8" s="1"/>
  <c r="H252" i="9"/>
  <c r="Q168" i="8"/>
  <c r="AE168" i="8" s="1"/>
  <c r="L171" i="9"/>
  <c r="Q27" i="8"/>
  <c r="AE27" i="8" s="1"/>
  <c r="L31" i="9"/>
  <c r="O337" i="8"/>
  <c r="AC337" i="8" s="1"/>
  <c r="J354" i="9"/>
  <c r="Q276" i="8"/>
  <c r="AE276" i="8" s="1"/>
  <c r="L292" i="9"/>
  <c r="P193" i="8"/>
  <c r="AD193" i="8" s="1"/>
  <c r="K168" i="9"/>
  <c r="M70" i="8"/>
  <c r="T70" i="8" s="1"/>
  <c r="H74" i="9"/>
  <c r="P354" i="8"/>
  <c r="AD354" i="8" s="1"/>
  <c r="K369" i="9"/>
  <c r="N296" i="8"/>
  <c r="AB296" i="8" s="1"/>
  <c r="I294" i="9"/>
  <c r="L222" i="8"/>
  <c r="Z222" i="8" s="1"/>
  <c r="G215" i="9"/>
  <c r="O114" i="8"/>
  <c r="AC114" i="8" s="1"/>
  <c r="J334" i="9"/>
  <c r="P312" i="8"/>
  <c r="AD312" i="8" s="1"/>
  <c r="K310" i="9"/>
  <c r="M260" i="8"/>
  <c r="T260" i="8" s="1"/>
  <c r="H253" i="9"/>
  <c r="Q195" i="8"/>
  <c r="AE195" i="8" s="1"/>
  <c r="L196" i="9"/>
  <c r="L113" i="8"/>
  <c r="Z113" i="8" s="1"/>
  <c r="G113" i="9"/>
  <c r="M140" i="8"/>
  <c r="T140" i="8" s="1"/>
  <c r="H138" i="9"/>
  <c r="N45" i="8"/>
  <c r="AB45" i="8" s="1"/>
  <c r="I47" i="9"/>
  <c r="L342" i="8"/>
  <c r="Z342" i="8" s="1"/>
  <c r="G358" i="9"/>
  <c r="Q292" i="8"/>
  <c r="X292" i="8" s="1"/>
  <c r="L266" i="9"/>
  <c r="N236" i="8"/>
  <c r="AB236" i="8" s="1"/>
  <c r="I332" i="9"/>
  <c r="O165" i="8"/>
  <c r="AC165" i="8" s="1"/>
  <c r="J163" i="9"/>
  <c r="Q74" i="8"/>
  <c r="X74" i="8" s="1"/>
  <c r="L78" i="9"/>
  <c r="O247" i="8"/>
  <c r="V247" i="8" s="1"/>
  <c r="J254" i="9"/>
  <c r="M180" i="8"/>
  <c r="AA180" i="8" s="1"/>
  <c r="H183" i="9"/>
  <c r="M92" i="8"/>
  <c r="AA92" i="8" s="1"/>
  <c r="H327" i="9"/>
  <c r="M80" i="8"/>
  <c r="AA80" i="8" s="1"/>
  <c r="H84" i="9"/>
  <c r="O380" i="8"/>
  <c r="V380" i="8" s="1"/>
  <c r="J366" i="9"/>
  <c r="P331" i="8"/>
  <c r="AD331" i="8" s="1"/>
  <c r="K238" i="9"/>
  <c r="P281" i="8"/>
  <c r="W281" i="8" s="1"/>
  <c r="K261" i="9"/>
  <c r="P218" i="8"/>
  <c r="AD218" i="8" s="1"/>
  <c r="K213" i="9"/>
  <c r="M143" i="8"/>
  <c r="AA143" i="8" s="1"/>
  <c r="H142" i="9"/>
  <c r="N48" i="8"/>
  <c r="AB48" i="8" s="1"/>
  <c r="I50" i="9"/>
  <c r="P92" i="8"/>
  <c r="AD92" i="8" s="1"/>
  <c r="K327" i="9"/>
  <c r="O30" i="8"/>
  <c r="AC30" i="8" s="1"/>
  <c r="J34" i="9"/>
  <c r="P288" i="8"/>
  <c r="W288" i="8" s="1"/>
  <c r="K272" i="9"/>
  <c r="L243" i="8"/>
  <c r="Z243" i="8" s="1"/>
  <c r="G328" i="9"/>
  <c r="O189" i="8"/>
  <c r="AC189" i="8" s="1"/>
  <c r="J191" i="9"/>
  <c r="L133" i="8"/>
  <c r="Z133" i="8" s="1"/>
  <c r="G131" i="9"/>
  <c r="P73" i="8"/>
  <c r="AD73" i="8" s="1"/>
  <c r="K77" i="9"/>
  <c r="P7" i="8"/>
  <c r="AD7" i="8" s="1"/>
  <c r="K12" i="9"/>
  <c r="P146" i="8"/>
  <c r="AD146" i="8" s="1"/>
  <c r="K145" i="9"/>
  <c r="M87" i="8"/>
  <c r="AA87" i="8" s="1"/>
  <c r="H91" i="9"/>
  <c r="N24" i="8"/>
  <c r="AB24" i="8" s="1"/>
  <c r="I28" i="9"/>
  <c r="N375" i="8"/>
  <c r="AB375" i="8" s="1"/>
  <c r="I390" i="9"/>
  <c r="P332" i="8"/>
  <c r="AD332" i="8" s="1"/>
  <c r="K239" i="9"/>
  <c r="L290" i="8"/>
  <c r="S290" i="8" s="1"/>
  <c r="G274" i="9"/>
  <c r="P244" i="8"/>
  <c r="AD244" i="8" s="1"/>
  <c r="K336" i="9"/>
  <c r="M191" i="8"/>
  <c r="AA191" i="8" s="1"/>
  <c r="H193" i="9"/>
  <c r="L135" i="8"/>
  <c r="Z135" i="8" s="1"/>
  <c r="G133" i="9"/>
  <c r="M75" i="8"/>
  <c r="AA75" i="8" s="1"/>
  <c r="H80" i="9"/>
  <c r="L10" i="8"/>
  <c r="Z10" i="8" s="1"/>
  <c r="G15" i="9"/>
  <c r="L127" i="8"/>
  <c r="Z127" i="8" s="1"/>
  <c r="G125" i="9"/>
  <c r="P67" i="8"/>
  <c r="AD67" i="8" s="1"/>
  <c r="K71" i="9"/>
  <c r="N31" i="8"/>
  <c r="AB31" i="8" s="1"/>
  <c r="I35" i="9"/>
  <c r="P350" i="8"/>
  <c r="AD350" i="8" s="1"/>
  <c r="K218" i="9"/>
  <c r="L308" i="8"/>
  <c r="Z308" i="8" s="1"/>
  <c r="G306" i="9"/>
  <c r="P264" i="8"/>
  <c r="AD264" i="8" s="1"/>
  <c r="K278" i="9"/>
  <c r="O214" i="8"/>
  <c r="AC214" i="8" s="1"/>
  <c r="J347" i="9"/>
  <c r="M159" i="8"/>
  <c r="AA159" i="8" s="1"/>
  <c r="H158" i="9"/>
  <c r="O100" i="8"/>
  <c r="AC100" i="8" s="1"/>
  <c r="J101" i="9"/>
  <c r="P39" i="8"/>
  <c r="AD39" i="8" s="1"/>
  <c r="K40" i="9"/>
  <c r="L29" i="8"/>
  <c r="Z29" i="8" s="1"/>
  <c r="G33" i="9"/>
  <c r="L249" i="8"/>
  <c r="S249" i="8" s="1"/>
  <c r="G242" i="9"/>
  <c r="Q199" i="8"/>
  <c r="AE199" i="8" s="1"/>
  <c r="L188" i="9"/>
  <c r="P147" i="8"/>
  <c r="AD147" i="8" s="1"/>
  <c r="K146" i="9"/>
  <c r="Q95" i="8"/>
  <c r="AE95" i="8" s="1"/>
  <c r="L96" i="9"/>
  <c r="O43" i="8"/>
  <c r="AC43" i="8" s="1"/>
  <c r="J45" i="9"/>
  <c r="O134" i="8"/>
  <c r="AC134" i="8" s="1"/>
  <c r="J132" i="9"/>
  <c r="P82" i="8"/>
  <c r="AD82" i="8" s="1"/>
  <c r="K86" i="9"/>
  <c r="O29" i="8"/>
  <c r="AC29" i="8" s="1"/>
  <c r="J33" i="9"/>
  <c r="O19" i="8"/>
  <c r="AC19" i="8" s="1"/>
  <c r="J23" i="9"/>
  <c r="N228" i="8"/>
  <c r="AB228" i="8" s="1"/>
  <c r="I321" i="9"/>
  <c r="O179" i="8"/>
  <c r="AC179" i="8" s="1"/>
  <c r="J182" i="9"/>
  <c r="Q130" i="8"/>
  <c r="AE130" i="8" s="1"/>
  <c r="L128" i="9"/>
  <c r="L82" i="8"/>
  <c r="Z82" i="8" s="1"/>
  <c r="G86" i="9"/>
  <c r="M33" i="8"/>
  <c r="AA33" i="8" s="1"/>
  <c r="H64" i="9"/>
  <c r="M226" i="8"/>
  <c r="AA226" i="8" s="1"/>
  <c r="H314" i="9"/>
  <c r="O183" i="8"/>
  <c r="V183" i="8" s="1"/>
  <c r="J186" i="9"/>
  <c r="Q140" i="8"/>
  <c r="X140" i="8" s="1"/>
  <c r="L138" i="9"/>
  <c r="M98" i="8"/>
  <c r="AA98" i="8" s="1"/>
  <c r="H99" i="9"/>
  <c r="O55" i="8"/>
  <c r="AC55" i="8" s="1"/>
  <c r="J57" i="9"/>
  <c r="Q12" i="8"/>
  <c r="AE12" i="8" s="1"/>
  <c r="L17" i="9"/>
  <c r="L196" i="8"/>
  <c r="S196" i="8" s="1"/>
  <c r="G340" i="9"/>
  <c r="N153" i="8"/>
  <c r="AB153" i="8" s="1"/>
  <c r="I152" i="9"/>
  <c r="P110" i="8"/>
  <c r="AD110" i="8" s="1"/>
  <c r="K111" i="9"/>
  <c r="L68" i="8"/>
  <c r="Z68" i="8" s="1"/>
  <c r="G72" i="9"/>
  <c r="N25" i="8"/>
  <c r="AB25" i="8" s="1"/>
  <c r="I29" i="9"/>
  <c r="N42" i="8"/>
  <c r="AB42" i="8" s="1"/>
  <c r="I44" i="9"/>
  <c r="M100" i="8"/>
  <c r="AA100" i="8" s="1"/>
  <c r="H101" i="9"/>
  <c r="Q158" i="8"/>
  <c r="AE158" i="8" s="1"/>
  <c r="L157" i="9"/>
  <c r="P283" i="8"/>
  <c r="W283" i="8" s="1"/>
  <c r="K263" i="9"/>
  <c r="M369" i="8"/>
  <c r="T369" i="8" s="1"/>
  <c r="H384" i="9"/>
  <c r="O28" i="8"/>
  <c r="AC28" i="8" s="1"/>
  <c r="J32" i="9"/>
  <c r="P213" i="8"/>
  <c r="AD213" i="8" s="1"/>
  <c r="K346" i="9"/>
  <c r="M318" i="8"/>
  <c r="T318" i="8" s="1"/>
  <c r="H229" i="9"/>
  <c r="N75" i="8"/>
  <c r="AB75" i="8" s="1"/>
  <c r="I80" i="9"/>
  <c r="O284" i="8"/>
  <c r="V284" i="8" s="1"/>
  <c r="J264" i="9"/>
  <c r="P230" i="8"/>
  <c r="AD230" i="8" s="1"/>
  <c r="K316" i="9"/>
  <c r="P353" i="8"/>
  <c r="AD353" i="8" s="1"/>
  <c r="K368" i="9"/>
  <c r="P242" i="8"/>
  <c r="AD242" i="8" s="1"/>
  <c r="K319" i="9"/>
  <c r="Q358" i="8"/>
  <c r="AE358" i="8" s="1"/>
  <c r="L373" i="9"/>
  <c r="Q250" i="8"/>
  <c r="X250" i="8" s="1"/>
  <c r="L243" i="9"/>
  <c r="Q363" i="8"/>
  <c r="AE363" i="8" s="1"/>
  <c r="L378" i="9"/>
  <c r="O322" i="8"/>
  <c r="AC322" i="8" s="1"/>
  <c r="J233" i="9"/>
  <c r="Q227" i="8"/>
  <c r="AE227" i="8" s="1"/>
  <c r="L315" i="9"/>
  <c r="L268" i="8"/>
  <c r="Z268" i="8" s="1"/>
  <c r="G282" i="9"/>
  <c r="L198" i="8"/>
  <c r="S198" i="8" s="1"/>
  <c r="G189" i="9"/>
  <c r="L157" i="8"/>
  <c r="Z157" i="8" s="1"/>
  <c r="G156" i="9"/>
  <c r="O319" i="8"/>
  <c r="V319" i="8" s="1"/>
  <c r="J230" i="9"/>
  <c r="M208" i="8"/>
  <c r="AA208" i="8" s="1"/>
  <c r="H205" i="9"/>
  <c r="P199" i="8"/>
  <c r="AD199" i="8" s="1"/>
  <c r="K188" i="9"/>
  <c r="O309" i="8"/>
  <c r="AC309" i="8" s="1"/>
  <c r="J307" i="9"/>
  <c r="L97" i="8"/>
  <c r="S97" i="8" s="1"/>
  <c r="G98" i="9"/>
  <c r="P191" i="8"/>
  <c r="AD191" i="8" s="1"/>
  <c r="K193" i="9"/>
  <c r="L304" i="8"/>
  <c r="Z304" i="8" s="1"/>
  <c r="G302" i="9"/>
  <c r="Q183" i="8"/>
  <c r="X183" i="8" s="1"/>
  <c r="L186" i="9"/>
  <c r="L299" i="8"/>
  <c r="Z299" i="8" s="1"/>
  <c r="G297" i="9"/>
  <c r="M3" i="8"/>
  <c r="AA3" i="8" s="1"/>
  <c r="H8" i="9"/>
  <c r="L202" i="8"/>
  <c r="Z202" i="8" s="1"/>
  <c r="G200" i="9"/>
  <c r="O310" i="8"/>
  <c r="AC310" i="8" s="1"/>
  <c r="J308" i="9"/>
  <c r="L71" i="8"/>
  <c r="Z71" i="8" s="1"/>
  <c r="G75" i="9"/>
  <c r="O20" i="8"/>
  <c r="AC20" i="8" s="1"/>
  <c r="J24" i="9"/>
  <c r="Q209" i="8"/>
  <c r="AE209" i="8" s="1"/>
  <c r="L344" i="9"/>
  <c r="N316" i="8"/>
  <c r="U316" i="8" s="1"/>
  <c r="I227" i="9"/>
  <c r="O202" i="8"/>
  <c r="AC202" i="8" s="1"/>
  <c r="J200" i="9"/>
  <c r="L311" i="8"/>
  <c r="Z311" i="8" s="1"/>
  <c r="G309" i="9"/>
  <c r="M353" i="8"/>
  <c r="AA353" i="8" s="1"/>
  <c r="H368" i="9"/>
  <c r="L295" i="8"/>
  <c r="Z295" i="8" s="1"/>
  <c r="G311" i="9"/>
  <c r="Q219" i="8"/>
  <c r="AE219" i="8" s="1"/>
  <c r="L214" i="9"/>
  <c r="P111" i="8"/>
  <c r="AD111" i="8" s="1"/>
  <c r="K333" i="9"/>
  <c r="Q362" i="8"/>
  <c r="AE362" i="8" s="1"/>
  <c r="L377" i="9"/>
  <c r="P305" i="8"/>
  <c r="AD305" i="8" s="1"/>
  <c r="K303" i="9"/>
  <c r="L235" i="8"/>
  <c r="Z235" i="8" s="1"/>
  <c r="G331" i="9"/>
  <c r="N135" i="8"/>
  <c r="AB135" i="8" s="1"/>
  <c r="I133" i="9"/>
  <c r="M376" i="8"/>
  <c r="AA376" i="8" s="1"/>
  <c r="H391" i="9"/>
  <c r="L320" i="8"/>
  <c r="S320" i="8" s="1"/>
  <c r="G231" i="9"/>
  <c r="L254" i="8"/>
  <c r="S254" i="8" s="1"/>
  <c r="G247" i="9"/>
  <c r="L162" i="8"/>
  <c r="Z162" i="8" s="1"/>
  <c r="G160" i="9"/>
  <c r="M12" i="8"/>
  <c r="AA12" i="8" s="1"/>
  <c r="H17" i="9"/>
  <c r="L334" i="8"/>
  <c r="Z334" i="8" s="1"/>
  <c r="G351" i="9"/>
  <c r="N272" i="8"/>
  <c r="AB272" i="8" s="1"/>
  <c r="I286" i="9"/>
  <c r="O187" i="8"/>
  <c r="V187" i="8" s="1"/>
  <c r="J190" i="9"/>
  <c r="M60" i="8"/>
  <c r="AA60" i="8" s="1"/>
  <c r="H60" i="9"/>
  <c r="L351" i="8"/>
  <c r="Z351" i="8" s="1"/>
  <c r="G364" i="9"/>
  <c r="N292" i="8"/>
  <c r="U292" i="8" s="1"/>
  <c r="I266" i="9"/>
  <c r="P216" i="8"/>
  <c r="AD216" i="8" s="1"/>
  <c r="K209" i="9"/>
  <c r="N106" i="8"/>
  <c r="AB106" i="8" s="1"/>
  <c r="I107" i="9"/>
  <c r="P309" i="8"/>
  <c r="AD309" i="8" s="1"/>
  <c r="K307" i="9"/>
  <c r="O256" i="8"/>
  <c r="V256" i="8" s="1"/>
  <c r="J249" i="9"/>
  <c r="N191" i="8"/>
  <c r="AB191" i="8" s="1"/>
  <c r="I193" i="9"/>
  <c r="Q106" i="8"/>
  <c r="AE106" i="8" s="1"/>
  <c r="L107" i="9"/>
  <c r="M135" i="8"/>
  <c r="AA135" i="8" s="1"/>
  <c r="H133" i="9"/>
  <c r="M38" i="8"/>
  <c r="AA38" i="8" s="1"/>
  <c r="H39" i="9"/>
  <c r="L339" i="8"/>
  <c r="Z339" i="8" s="1"/>
  <c r="G356" i="9"/>
  <c r="O289" i="8"/>
  <c r="V289" i="8" s="1"/>
  <c r="J273" i="9"/>
  <c r="Q232" i="8"/>
  <c r="AE232" i="8" s="1"/>
  <c r="L324" i="9"/>
  <c r="N160" i="8"/>
  <c r="AB160" i="8" s="1"/>
  <c r="I159" i="9"/>
  <c r="L69" i="8"/>
  <c r="S69" i="8" s="1"/>
  <c r="G73" i="9"/>
  <c r="P243" i="8"/>
  <c r="AD243" i="8" s="1"/>
  <c r="K328" i="9"/>
  <c r="M175" i="8"/>
  <c r="T175" i="8" s="1"/>
  <c r="H178" i="9"/>
  <c r="Q86" i="8"/>
  <c r="AE86" i="8" s="1"/>
  <c r="L90" i="9"/>
  <c r="Q73" i="8"/>
  <c r="AE73" i="8" s="1"/>
  <c r="L77" i="9"/>
  <c r="O377" i="8"/>
  <c r="AC377" i="8" s="1"/>
  <c r="J392" i="9"/>
  <c r="P328" i="8"/>
  <c r="AD328" i="8" s="1"/>
  <c r="K235" i="9"/>
  <c r="N278" i="8"/>
  <c r="U278" i="8" s="1"/>
  <c r="I258" i="9"/>
  <c r="N214" i="8"/>
  <c r="AB214" i="8" s="1"/>
  <c r="I347" i="9"/>
  <c r="M137" i="8"/>
  <c r="AA137" i="8" s="1"/>
  <c r="H137" i="9"/>
  <c r="Q41" i="8"/>
  <c r="AE41" i="8" s="1"/>
  <c r="L43" i="9"/>
  <c r="P88" i="8"/>
  <c r="AD88" i="8" s="1"/>
  <c r="K92" i="9"/>
  <c r="O26" i="8"/>
  <c r="AC26" i="8" s="1"/>
  <c r="J30" i="9"/>
  <c r="L286" i="8"/>
  <c r="S286" i="8" s="1"/>
  <c r="G270" i="9"/>
  <c r="L240" i="8"/>
  <c r="Z240" i="8" s="1"/>
  <c r="G318" i="9"/>
  <c r="L186" i="8"/>
  <c r="Z186" i="8" s="1"/>
  <c r="G339" i="9"/>
  <c r="M129" i="8"/>
  <c r="AA129" i="8" s="1"/>
  <c r="H127" i="9"/>
  <c r="L70" i="8"/>
  <c r="S70" i="8" s="1"/>
  <c r="G74" i="9"/>
  <c r="Q198" i="8"/>
  <c r="X198" i="8" s="1"/>
  <c r="L189" i="9"/>
  <c r="Q142" i="8"/>
  <c r="AE142" i="8" s="1"/>
  <c r="L141" i="9"/>
  <c r="O83" i="8"/>
  <c r="V83" i="8" s="1"/>
  <c r="J87" i="9"/>
  <c r="M20" i="8"/>
  <c r="AA20" i="8" s="1"/>
  <c r="H24" i="9"/>
  <c r="P372" i="8"/>
  <c r="AD372" i="8" s="1"/>
  <c r="K387" i="9"/>
  <c r="L330" i="8"/>
  <c r="Z330" i="8" s="1"/>
  <c r="G237" i="9"/>
  <c r="N287" i="8"/>
  <c r="U287" i="8" s="1"/>
  <c r="I271" i="9"/>
  <c r="O241" i="8"/>
  <c r="AC241" i="8" s="1"/>
  <c r="J320" i="9"/>
  <c r="P187" i="8"/>
  <c r="W187" i="8" s="1"/>
  <c r="K190" i="9"/>
  <c r="L131" i="8"/>
  <c r="S131" i="8" s="1"/>
  <c r="G129" i="9"/>
  <c r="P71" i="8"/>
  <c r="AD71" i="8" s="1"/>
  <c r="K75" i="9"/>
  <c r="O5" i="8"/>
  <c r="AC5" i="8" s="1"/>
  <c r="J10" i="9"/>
  <c r="N123" i="8"/>
  <c r="AB123" i="8" s="1"/>
  <c r="I121" i="9"/>
  <c r="M64" i="8"/>
  <c r="T64" i="8" s="1"/>
  <c r="H68" i="9"/>
  <c r="N27" i="8"/>
  <c r="AB27" i="8" s="1"/>
  <c r="I31" i="9"/>
  <c r="L348" i="8"/>
  <c r="Z348" i="8" s="1"/>
  <c r="G363" i="9"/>
  <c r="N305" i="8"/>
  <c r="AB305" i="8" s="1"/>
  <c r="I303" i="9"/>
  <c r="Q261" i="8"/>
  <c r="X261" i="8" s="1"/>
  <c r="L256" i="9"/>
  <c r="M211" i="8"/>
  <c r="T211" i="8" s="1"/>
  <c r="H206" i="9"/>
  <c r="P155" i="8"/>
  <c r="AD155" i="8" s="1"/>
  <c r="K154" i="9"/>
  <c r="P96" i="8"/>
  <c r="AD96" i="8" s="1"/>
  <c r="K97" i="9"/>
  <c r="M35" i="8"/>
  <c r="T35" i="8" s="1"/>
  <c r="H37" i="9"/>
  <c r="M25" i="8"/>
  <c r="AA25" i="8" s="1"/>
  <c r="H29" i="9"/>
  <c r="M246" i="8"/>
  <c r="AA246" i="8" s="1"/>
  <c r="H276" i="9"/>
  <c r="O196" i="8"/>
  <c r="V196" i="8" s="1"/>
  <c r="J340" i="9"/>
  <c r="O144" i="8"/>
  <c r="AC144" i="8" s="1"/>
  <c r="J143" i="9"/>
  <c r="O92" i="8"/>
  <c r="AC92" i="8" s="1"/>
  <c r="J327" i="9"/>
  <c r="M40" i="8"/>
  <c r="AA40" i="8" s="1"/>
  <c r="H42" i="9"/>
  <c r="N131" i="8"/>
  <c r="U131" i="8" s="1"/>
  <c r="I129" i="9"/>
  <c r="N79" i="8"/>
  <c r="AB79" i="8" s="1"/>
  <c r="I83" i="9"/>
  <c r="L26" i="8"/>
  <c r="Z26" i="8" s="1"/>
  <c r="G30" i="9"/>
  <c r="N16" i="8"/>
  <c r="AB16" i="8" s="1"/>
  <c r="I20" i="9"/>
  <c r="M225" i="8"/>
  <c r="AA225" i="8" s="1"/>
  <c r="H349" i="9"/>
  <c r="O176" i="8"/>
  <c r="AC176" i="8" s="1"/>
  <c r="J179" i="9"/>
  <c r="Q127" i="8"/>
  <c r="AE127" i="8" s="1"/>
  <c r="L125" i="9"/>
  <c r="L79" i="8"/>
  <c r="Z79" i="8" s="1"/>
  <c r="G83" i="9"/>
  <c r="M30" i="8"/>
  <c r="AA30" i="8" s="1"/>
  <c r="H34" i="9"/>
  <c r="O223" i="8"/>
  <c r="AC223" i="8" s="1"/>
  <c r="J216" i="9"/>
  <c r="Q180" i="8"/>
  <c r="AE180" i="8" s="1"/>
  <c r="L183" i="9"/>
  <c r="M138" i="8"/>
  <c r="AA138" i="8" s="1"/>
  <c r="H136" i="9"/>
  <c r="O95" i="8"/>
  <c r="AC95" i="8" s="1"/>
  <c r="J96" i="9"/>
  <c r="Q52" i="8"/>
  <c r="AE52" i="8" s="1"/>
  <c r="L54" i="9"/>
  <c r="M10" i="8"/>
  <c r="AA10" i="8" s="1"/>
  <c r="H15" i="9"/>
  <c r="N193" i="8"/>
  <c r="AB193" i="8" s="1"/>
  <c r="I168" i="9"/>
  <c r="P150" i="8"/>
  <c r="AD150" i="8" s="1"/>
  <c r="K149" i="9"/>
  <c r="L108" i="8"/>
  <c r="Z108" i="8" s="1"/>
  <c r="G109" i="9"/>
  <c r="N65" i="8"/>
  <c r="AB65" i="8" s="1"/>
  <c r="I69" i="9"/>
  <c r="P22" i="8"/>
  <c r="AD22" i="8" s="1"/>
  <c r="K26" i="9"/>
  <c r="Q57" i="8"/>
  <c r="AE57" i="8" s="1"/>
  <c r="L62" i="9"/>
  <c r="Q112" i="8"/>
  <c r="AE112" i="8" s="1"/>
  <c r="L112" i="9"/>
  <c r="M168" i="8"/>
  <c r="AA168" i="8" s="1"/>
  <c r="H171" i="9"/>
  <c r="M290" i="8"/>
  <c r="T290" i="8" s="1"/>
  <c r="H274" i="9"/>
  <c r="M374" i="8"/>
  <c r="AA374" i="8" s="1"/>
  <c r="H389" i="9"/>
  <c r="L46" i="8"/>
  <c r="Z46" i="8" s="1"/>
  <c r="G48" i="9"/>
  <c r="N221" i="8"/>
  <c r="AB221" i="8" s="1"/>
  <c r="I212" i="9"/>
  <c r="Q323" i="8"/>
  <c r="X323" i="8" s="1"/>
  <c r="L223" i="9"/>
  <c r="L88" i="8"/>
  <c r="Z88" i="8" s="1"/>
  <c r="G92" i="9"/>
  <c r="M296" i="8"/>
  <c r="AA296" i="8" s="1"/>
  <c r="H294" i="9"/>
  <c r="N271" i="8"/>
  <c r="AB271" i="8" s="1"/>
  <c r="I285" i="9"/>
  <c r="Q373" i="8"/>
  <c r="AE373" i="8" s="1"/>
  <c r="L388" i="9"/>
  <c r="Q277" i="8"/>
  <c r="X277" i="8" s="1"/>
  <c r="L275" i="9"/>
  <c r="P378" i="8"/>
  <c r="AD378" i="8" s="1"/>
  <c r="K393" i="9"/>
  <c r="N285" i="8"/>
  <c r="U285" i="8" s="1"/>
  <c r="I269" i="9"/>
  <c r="Q344" i="8"/>
  <c r="AE344" i="8" s="1"/>
  <c r="L360" i="9"/>
  <c r="Q177" i="8"/>
  <c r="X177" i="8" s="1"/>
  <c r="L180" i="9"/>
  <c r="Y108" i="8"/>
  <c r="M308" i="8"/>
  <c r="AA308" i="8" s="1"/>
  <c r="H306" i="9"/>
  <c r="Q33" i="8"/>
  <c r="AE33" i="8" s="1"/>
  <c r="L64" i="9"/>
  <c r="M215" i="8"/>
  <c r="AA215" i="8" s="1"/>
  <c r="H208" i="9"/>
  <c r="N12" i="8"/>
  <c r="AB12" i="8" s="1"/>
  <c r="I17" i="9"/>
  <c r="O314" i="8"/>
  <c r="V314" i="8" s="1"/>
  <c r="J224" i="9"/>
  <c r="N6" i="8"/>
  <c r="AB6" i="8" s="1"/>
  <c r="I11" i="9"/>
  <c r="O206" i="8"/>
  <c r="V206" i="8" s="1"/>
  <c r="J204" i="9"/>
  <c r="Q313" i="8"/>
  <c r="X313" i="8" s="1"/>
  <c r="L222" i="9"/>
  <c r="O185" i="8"/>
  <c r="AC185" i="8" s="1"/>
  <c r="J338" i="9"/>
  <c r="M48" i="8"/>
  <c r="AA48" i="8" s="1"/>
  <c r="H50" i="9"/>
  <c r="Q223" i="8"/>
  <c r="AE223" i="8" s="1"/>
  <c r="L216" i="9"/>
  <c r="M325" i="8"/>
  <c r="AA325" i="8" s="1"/>
  <c r="H234" i="9"/>
  <c r="O34" i="8"/>
  <c r="AC34" i="8" s="1"/>
  <c r="J67" i="9"/>
  <c r="P215" i="8"/>
  <c r="AD215" i="8" s="1"/>
  <c r="K208" i="9"/>
  <c r="M320" i="8"/>
  <c r="T320" i="8" s="1"/>
  <c r="H231" i="9"/>
  <c r="L15" i="8"/>
  <c r="Z15" i="8" s="1"/>
  <c r="G313" i="9"/>
  <c r="N208" i="8"/>
  <c r="AB208" i="8" s="1"/>
  <c r="I205" i="9"/>
  <c r="Q314" i="8"/>
  <c r="X314" i="8" s="1"/>
  <c r="L224" i="9"/>
  <c r="L201" i="8"/>
  <c r="Z201" i="8" s="1"/>
  <c r="G199" i="9"/>
  <c r="Q309" i="8"/>
  <c r="AE309" i="8" s="1"/>
  <c r="L307" i="9"/>
  <c r="M84" i="8"/>
  <c r="AA84" i="8" s="1"/>
  <c r="H88" i="9"/>
  <c r="M192" i="8"/>
  <c r="AA192" i="8" s="1"/>
  <c r="H194" i="9"/>
  <c r="O304" i="8"/>
  <c r="AC304" i="8" s="1"/>
  <c r="J302" i="9"/>
  <c r="Q16" i="8"/>
  <c r="AE16" i="8" s="1"/>
  <c r="L20" i="9"/>
  <c r="P209" i="8"/>
  <c r="AD209" i="8" s="1"/>
  <c r="K344" i="9"/>
  <c r="O315" i="8"/>
  <c r="V315" i="8" s="1"/>
  <c r="J225" i="9"/>
  <c r="M166" i="8"/>
  <c r="T166" i="8" s="1"/>
  <c r="H164" i="9"/>
  <c r="L39" i="8"/>
  <c r="Z39" i="8" s="1"/>
  <c r="G40" i="9"/>
  <c r="L219" i="8"/>
  <c r="Z219" i="8" s="1"/>
  <c r="G214" i="9"/>
  <c r="P321" i="8"/>
  <c r="W321" i="8" s="1"/>
  <c r="K232" i="9"/>
  <c r="L21" i="8"/>
  <c r="Z21" i="8" s="1"/>
  <c r="G25" i="9"/>
  <c r="P210" i="8"/>
  <c r="AD210" i="8" s="1"/>
  <c r="K345" i="9"/>
  <c r="Q316" i="8"/>
  <c r="X316" i="8" s="1"/>
  <c r="L227" i="9"/>
  <c r="P349" i="8"/>
  <c r="AD349" i="8" s="1"/>
  <c r="K365" i="9"/>
  <c r="Q290" i="8"/>
  <c r="X290" i="8" s="1"/>
  <c r="L274" i="9"/>
  <c r="M214" i="8"/>
  <c r="AA214" i="8" s="1"/>
  <c r="H347" i="9"/>
  <c r="Q102" i="8"/>
  <c r="X102" i="8" s="1"/>
  <c r="L103" i="9"/>
  <c r="O359" i="8"/>
  <c r="AC359" i="8" s="1"/>
  <c r="J374" i="9"/>
  <c r="Q301" i="8"/>
  <c r="AE301" i="8" s="1"/>
  <c r="L299" i="9"/>
  <c r="L230" i="8"/>
  <c r="Z230" i="8" s="1"/>
  <c r="G316" i="9"/>
  <c r="O126" i="8"/>
  <c r="AC126" i="8" s="1"/>
  <c r="J124" i="9"/>
  <c r="Q372" i="8"/>
  <c r="AE372" i="8" s="1"/>
  <c r="L387" i="9"/>
  <c r="M316" i="8"/>
  <c r="T316" i="8" s="1"/>
  <c r="H227" i="9"/>
  <c r="P248" i="8"/>
  <c r="W248" i="8" s="1"/>
  <c r="K255" i="9"/>
  <c r="O155" i="8"/>
  <c r="AC155" i="8" s="1"/>
  <c r="J154" i="9"/>
  <c r="P330" i="8"/>
  <c r="AD330" i="8" s="1"/>
  <c r="K237" i="9"/>
  <c r="Q267" i="8"/>
  <c r="AE267" i="8" s="1"/>
  <c r="L281" i="9"/>
  <c r="P181" i="8"/>
  <c r="AD181" i="8" s="1"/>
  <c r="K184" i="9"/>
  <c r="O50" i="8"/>
  <c r="AC50" i="8" s="1"/>
  <c r="J52" i="9"/>
  <c r="O347" i="8"/>
  <c r="V347" i="8" s="1"/>
  <c r="J376" i="9"/>
  <c r="N288" i="8"/>
  <c r="U288" i="8" s="1"/>
  <c r="I272" i="9"/>
  <c r="Q210" i="8"/>
  <c r="AE210" i="8" s="1"/>
  <c r="L345" i="9"/>
  <c r="Q96" i="8"/>
  <c r="AE96" i="8" s="1"/>
  <c r="L97" i="9"/>
  <c r="P306" i="8"/>
  <c r="AD306" i="8" s="1"/>
  <c r="K304" i="9"/>
  <c r="Q252" i="8"/>
  <c r="X252" i="8" s="1"/>
  <c r="L245" i="9"/>
  <c r="P186" i="8"/>
  <c r="AD186" i="8" s="1"/>
  <c r="K339" i="9"/>
  <c r="L101" i="8"/>
  <c r="Z101" i="8" s="1"/>
  <c r="G102" i="9"/>
  <c r="L129" i="8"/>
  <c r="Z129" i="8" s="1"/>
  <c r="G127" i="9"/>
  <c r="Q30" i="8"/>
  <c r="AE30" i="8" s="1"/>
  <c r="L34" i="9"/>
  <c r="L336" i="8"/>
  <c r="S336" i="8" s="1"/>
  <c r="G353" i="9"/>
  <c r="M286" i="8"/>
  <c r="T286" i="8" s="1"/>
  <c r="H270" i="9"/>
  <c r="L229" i="8"/>
  <c r="Z229" i="8" s="1"/>
  <c r="G322" i="9"/>
  <c r="N155" i="8"/>
  <c r="AB155" i="8" s="1"/>
  <c r="I154" i="9"/>
  <c r="Q62" i="8"/>
  <c r="AE62" i="8" s="1"/>
  <c r="L63" i="9"/>
  <c r="Q239" i="8"/>
  <c r="AE239" i="8" s="1"/>
  <c r="L317" i="9"/>
  <c r="Q169" i="8"/>
  <c r="AE169" i="8" s="1"/>
  <c r="L172" i="9"/>
  <c r="O80" i="8"/>
  <c r="AC80" i="8" s="1"/>
  <c r="J84" i="9"/>
  <c r="M68" i="8"/>
  <c r="AA68" i="8" s="1"/>
  <c r="H72" i="9"/>
  <c r="N374" i="8"/>
  <c r="AB374" i="8" s="1"/>
  <c r="I389" i="9"/>
  <c r="P325" i="8"/>
  <c r="AD325" i="8" s="1"/>
  <c r="K234" i="9"/>
  <c r="L275" i="8"/>
  <c r="Z275" i="8" s="1"/>
  <c r="G289" i="9"/>
  <c r="N210" i="8"/>
  <c r="AB210" i="8" s="1"/>
  <c r="I345" i="9"/>
  <c r="N132" i="8"/>
  <c r="U132" i="8" s="1"/>
  <c r="I130" i="9"/>
  <c r="L35" i="8"/>
  <c r="S35" i="8" s="1"/>
  <c r="G37" i="9"/>
  <c r="L85" i="8"/>
  <c r="Z85" i="8" s="1"/>
  <c r="G89" i="9"/>
  <c r="P21" i="8"/>
  <c r="AD21" i="8" s="1"/>
  <c r="K25" i="9"/>
  <c r="N283" i="8"/>
  <c r="U283" i="8" s="1"/>
  <c r="I263" i="9"/>
  <c r="L237" i="8"/>
  <c r="Z237" i="8" s="1"/>
  <c r="G337" i="9"/>
  <c r="N182" i="8"/>
  <c r="U182" i="8" s="1"/>
  <c r="I185" i="9"/>
  <c r="P125" i="8"/>
  <c r="AD125" i="8" s="1"/>
  <c r="K123" i="9"/>
  <c r="Q65" i="8"/>
  <c r="AE65" i="8" s="1"/>
  <c r="L69" i="9"/>
  <c r="N195" i="8"/>
  <c r="AB195" i="8" s="1"/>
  <c r="I196" i="9"/>
  <c r="M139" i="8"/>
  <c r="AA139" i="8" s="1"/>
  <c r="H135" i="9"/>
  <c r="L80" i="8"/>
  <c r="Z80" i="8" s="1"/>
  <c r="G84" i="9"/>
  <c r="Q15" i="8"/>
  <c r="AE15" i="8" s="1"/>
  <c r="L313" i="9"/>
  <c r="L370" i="8"/>
  <c r="S370" i="8" s="1"/>
  <c r="G385" i="9"/>
  <c r="N327" i="8"/>
  <c r="AB327" i="8" s="1"/>
  <c r="I220" i="9"/>
  <c r="P284" i="8"/>
  <c r="W284" i="8" s="1"/>
  <c r="K264" i="9"/>
  <c r="O238" i="8"/>
  <c r="AC238" i="8" s="1"/>
  <c r="J342" i="9"/>
  <c r="N184" i="8"/>
  <c r="U184" i="8" s="1"/>
  <c r="I187" i="9"/>
  <c r="M127" i="8"/>
  <c r="AA127" i="8" s="1"/>
  <c r="H125" i="9"/>
  <c r="Q67" i="8"/>
  <c r="AE67" i="8" s="1"/>
  <c r="L71" i="9"/>
  <c r="M177" i="8"/>
  <c r="T177" i="8" s="1"/>
  <c r="H180" i="9"/>
  <c r="Q119" i="8"/>
  <c r="AE119" i="8" s="1"/>
  <c r="L117" i="9"/>
  <c r="N60" i="8"/>
  <c r="AB60" i="8" s="1"/>
  <c r="I60" i="9"/>
  <c r="M23" i="8"/>
  <c r="T23" i="8" s="1"/>
  <c r="H27" i="9"/>
  <c r="N345" i="8"/>
  <c r="U345" i="8" s="1"/>
  <c r="I361" i="9"/>
  <c r="P302" i="8"/>
  <c r="AD302" i="8" s="1"/>
  <c r="K300" i="9"/>
  <c r="L259" i="8"/>
  <c r="S259" i="8" s="1"/>
  <c r="G252" i="9"/>
  <c r="Q207" i="8"/>
  <c r="AE207" i="8" s="1"/>
  <c r="L203" i="9"/>
  <c r="N152" i="8"/>
  <c r="U152" i="8" s="1"/>
  <c r="I151" i="9"/>
  <c r="M93" i="8"/>
  <c r="AA93" i="8" s="1"/>
  <c r="H94" i="9"/>
  <c r="L31" i="8"/>
  <c r="Z31" i="8" s="1"/>
  <c r="G35" i="9"/>
  <c r="Q21" i="8"/>
  <c r="AE21" i="8" s="1"/>
  <c r="L25" i="9"/>
  <c r="N243" i="8"/>
  <c r="AB243" i="8" s="1"/>
  <c r="I328" i="9"/>
  <c r="M193" i="8"/>
  <c r="AA193" i="8" s="1"/>
  <c r="H168" i="9"/>
  <c r="N141" i="8"/>
  <c r="AB141" i="8" s="1"/>
  <c r="I139" i="9"/>
  <c r="M89" i="8"/>
  <c r="AA89" i="8" s="1"/>
  <c r="H93" i="9"/>
  <c r="P36" i="8"/>
  <c r="W36" i="8" s="1"/>
  <c r="K38" i="9"/>
  <c r="M128" i="8"/>
  <c r="AA128" i="8" s="1"/>
  <c r="H126" i="9"/>
  <c r="M76" i="8"/>
  <c r="AA76" i="8" s="1"/>
  <c r="H79" i="9"/>
  <c r="N22" i="8"/>
  <c r="AB22" i="8" s="1"/>
  <c r="I26" i="9"/>
  <c r="M13" i="8"/>
  <c r="AA13" i="8" s="1"/>
  <c r="H18" i="9"/>
  <c r="M222" i="8"/>
  <c r="AA222" i="8" s="1"/>
  <c r="H215" i="9"/>
  <c r="O173" i="8"/>
  <c r="V173" i="8" s="1"/>
  <c r="J176" i="9"/>
  <c r="P124" i="8"/>
  <c r="AD124" i="8" s="1"/>
  <c r="K122" i="9"/>
  <c r="Q75" i="8"/>
  <c r="AE75" i="8" s="1"/>
  <c r="L80" i="9"/>
  <c r="M27" i="8"/>
  <c r="AA27" i="8" s="1"/>
  <c r="H31" i="9"/>
  <c r="Q220" i="8"/>
  <c r="AE220" i="8" s="1"/>
  <c r="L211" i="9"/>
  <c r="M178" i="8"/>
  <c r="AA178" i="8" s="1"/>
  <c r="H181" i="9"/>
  <c r="O135" i="8"/>
  <c r="AC135" i="8" s="1"/>
  <c r="J133" i="9"/>
  <c r="Q92" i="8"/>
  <c r="AE92" i="8" s="1"/>
  <c r="L327" i="9"/>
  <c r="M50" i="8"/>
  <c r="AA50" i="8" s="1"/>
  <c r="H52" i="9"/>
  <c r="O7" i="8"/>
  <c r="AC7" i="8" s="1"/>
  <c r="J12" i="9"/>
  <c r="P190" i="8"/>
  <c r="AD190" i="8" s="1"/>
  <c r="K192" i="9"/>
  <c r="L148" i="8"/>
  <c r="Z148" i="8" s="1"/>
  <c r="G147" i="9"/>
  <c r="N105" i="8"/>
  <c r="AB105" i="8" s="1"/>
  <c r="I106" i="9"/>
  <c r="P62" i="8"/>
  <c r="AD62" i="8" s="1"/>
  <c r="K63" i="9"/>
  <c r="L20" i="8"/>
  <c r="Z20" i="8" s="1"/>
  <c r="G24" i="9"/>
  <c r="Q71" i="8"/>
  <c r="AE71" i="8" s="1"/>
  <c r="L75" i="9"/>
  <c r="O125" i="8"/>
  <c r="AC125" i="8" s="1"/>
  <c r="J123" i="9"/>
  <c r="N178" i="8"/>
  <c r="AB178" i="8" s="1"/>
  <c r="I181" i="9"/>
  <c r="P295" i="8"/>
  <c r="AD295" i="8" s="1"/>
  <c r="K311" i="9"/>
  <c r="L379" i="8"/>
  <c r="Z379" i="8" s="1"/>
  <c r="G394" i="9"/>
  <c r="O59" i="8"/>
  <c r="AC59" i="8" s="1"/>
  <c r="J59" i="9"/>
  <c r="M230" i="8"/>
  <c r="AA230" i="8" s="1"/>
  <c r="H316" i="9"/>
  <c r="L329" i="8"/>
  <c r="Z329" i="8" s="1"/>
  <c r="G236" i="9"/>
  <c r="N102" i="8"/>
  <c r="U102" i="8" s="1"/>
  <c r="I103" i="9"/>
  <c r="O307" i="8"/>
  <c r="AC307" i="8" s="1"/>
  <c r="J305" i="9"/>
  <c r="O301" i="8"/>
  <c r="AC301" i="8" s="1"/>
  <c r="J299" i="9"/>
  <c r="O76" i="8"/>
  <c r="AC76" i="8" s="1"/>
  <c r="J79" i="9"/>
  <c r="P307" i="8"/>
  <c r="AD307" i="8" s="1"/>
  <c r="K305" i="9"/>
  <c r="P127" i="8"/>
  <c r="AD127" i="8" s="1"/>
  <c r="K125" i="9"/>
  <c r="N317" i="8"/>
  <c r="U317" i="8" s="1"/>
  <c r="I228" i="9"/>
  <c r="Q364" i="8"/>
  <c r="AE364" i="8" s="1"/>
  <c r="L379" i="9"/>
  <c r="Q222" i="8"/>
  <c r="AE222" i="8" s="1"/>
  <c r="L215" i="9"/>
  <c r="M257" i="8"/>
  <c r="T257" i="8" s="1"/>
  <c r="H250" i="9"/>
  <c r="M370" i="8"/>
  <c r="T370" i="8" s="1"/>
  <c r="H385" i="9"/>
  <c r="Y236" i="8"/>
  <c r="G62" i="5"/>
  <c r="H62" i="5" s="1"/>
  <c r="F62" i="5"/>
  <c r="E3" i="5"/>
  <c r="F3" i="5" s="1"/>
  <c r="V60" i="8"/>
  <c r="U52" i="8"/>
  <c r="T362" i="8"/>
  <c r="S193" i="8"/>
  <c r="W200" i="8"/>
  <c r="V118" i="8"/>
  <c r="U241" i="8"/>
  <c r="U342" i="8"/>
  <c r="U372" i="8"/>
  <c r="X293" i="8"/>
  <c r="W44" i="8"/>
  <c r="S250" i="8"/>
  <c r="U164" i="8"/>
  <c r="T42" i="8"/>
  <c r="X185" i="8"/>
  <c r="U248" i="8"/>
  <c r="S78" i="8"/>
  <c r="X114" i="8"/>
  <c r="V265" i="8"/>
  <c r="U44" i="8"/>
  <c r="X109" i="8" l="1"/>
  <c r="T56" i="8"/>
  <c r="X4" i="8"/>
  <c r="X240" i="8"/>
  <c r="S19" i="8"/>
  <c r="X262" i="8"/>
  <c r="U267" i="8"/>
  <c r="T219" i="8"/>
  <c r="T72" i="8"/>
  <c r="X157" i="8"/>
  <c r="X82" i="8"/>
  <c r="T90" i="8"/>
  <c r="T300" i="8"/>
  <c r="S118" i="8"/>
  <c r="X121" i="8"/>
  <c r="X229" i="8"/>
  <c r="W236" i="8"/>
  <c r="U217" i="8"/>
  <c r="T155" i="8"/>
  <c r="T340" i="8"/>
  <c r="X208" i="8"/>
  <c r="V341" i="8"/>
  <c r="S45" i="8"/>
  <c r="S343" i="8"/>
  <c r="S13" i="8"/>
  <c r="V353" i="8"/>
  <c r="S56" i="8"/>
  <c r="X329" i="8"/>
  <c r="W355" i="8"/>
  <c r="S228" i="8"/>
  <c r="U378" i="8"/>
  <c r="S214" i="8"/>
  <c r="X56" i="8"/>
  <c r="U199" i="8"/>
  <c r="U137" i="8"/>
  <c r="T224" i="8"/>
  <c r="V68" i="8"/>
  <c r="X47" i="8"/>
  <c r="X49" i="8"/>
  <c r="X14" i="8"/>
  <c r="S115" i="8"/>
  <c r="X326" i="8"/>
  <c r="V8" i="8"/>
  <c r="W128" i="8"/>
  <c r="S117" i="8"/>
  <c r="U138" i="8"/>
  <c r="V108" i="8"/>
  <c r="X214" i="8"/>
  <c r="T26" i="8"/>
  <c r="U366" i="8"/>
  <c r="V62" i="8"/>
  <c r="X202" i="8"/>
  <c r="X355" i="8"/>
  <c r="W348" i="8"/>
  <c r="U93" i="8"/>
  <c r="S16" i="8"/>
  <c r="V201" i="8"/>
  <c r="X341" i="8"/>
  <c r="U354" i="8"/>
  <c r="X244" i="8"/>
  <c r="W151" i="8"/>
  <c r="X274" i="8"/>
  <c r="U330" i="8"/>
  <c r="W178" i="8"/>
  <c r="V40" i="8"/>
  <c r="X111" i="8"/>
  <c r="W106" i="8"/>
  <c r="U10" i="8"/>
  <c r="W262" i="8"/>
  <c r="S234" i="8"/>
  <c r="V90" i="8"/>
  <c r="T147" i="8"/>
  <c r="T262" i="8"/>
  <c r="S32" i="8"/>
  <c r="U235" i="8"/>
  <c r="T363" i="8"/>
  <c r="S90" i="8"/>
  <c r="T17" i="8"/>
  <c r="S178" i="8"/>
  <c r="U109" i="8"/>
  <c r="X176" i="8"/>
  <c r="X212" i="8"/>
  <c r="V363" i="8"/>
  <c r="V65" i="8"/>
  <c r="V79" i="8"/>
  <c r="T52" i="8"/>
  <c r="U306" i="8"/>
  <c r="X221" i="8"/>
  <c r="T228" i="8"/>
  <c r="X340" i="8"/>
  <c r="X379" i="8"/>
  <c r="S265" i="8"/>
  <c r="X53" i="8"/>
  <c r="S207" i="8"/>
  <c r="W105" i="8"/>
  <c r="W333" i="8"/>
  <c r="T349" i="8"/>
  <c r="W276" i="8"/>
  <c r="S27" i="8"/>
  <c r="S109" i="8"/>
  <c r="U114" i="8"/>
  <c r="V101" i="8"/>
  <c r="X117" i="8"/>
  <c r="T239" i="8"/>
  <c r="U355" i="8"/>
  <c r="S125" i="8"/>
  <c r="S270" i="8"/>
  <c r="U273" i="8"/>
  <c r="T142" i="8"/>
  <c r="X307" i="8"/>
  <c r="W272" i="8"/>
  <c r="U169" i="8"/>
  <c r="S350" i="8"/>
  <c r="V330" i="8"/>
  <c r="X243" i="8"/>
  <c r="W16" i="8"/>
  <c r="V105" i="8"/>
  <c r="U194" i="8"/>
  <c r="X224" i="8"/>
  <c r="V295" i="8"/>
  <c r="W93" i="8"/>
  <c r="S375" i="8"/>
  <c r="S110" i="8"/>
  <c r="U180" i="8"/>
  <c r="W101" i="8"/>
  <c r="W129" i="8"/>
  <c r="V17" i="8"/>
  <c r="V14" i="8"/>
  <c r="W100" i="8"/>
  <c r="V305" i="8"/>
  <c r="U270" i="8"/>
  <c r="S372" i="8"/>
  <c r="S150" i="8"/>
  <c r="V33" i="8"/>
  <c r="S340" i="8"/>
  <c r="X13" i="8"/>
  <c r="U326" i="8"/>
  <c r="T272" i="8"/>
  <c r="S146" i="8"/>
  <c r="X236" i="8"/>
  <c r="W17" i="8"/>
  <c r="U57" i="8"/>
  <c r="V45" i="8"/>
  <c r="S112" i="8"/>
  <c r="W214" i="8"/>
  <c r="X123" i="8"/>
  <c r="W144" i="8"/>
  <c r="S192" i="8"/>
  <c r="X17" i="8"/>
  <c r="V44" i="8"/>
  <c r="S77" i="8"/>
  <c r="X201" i="8"/>
  <c r="T344" i="8"/>
  <c r="S8" i="8"/>
  <c r="U121" i="8"/>
  <c r="S373" i="8"/>
  <c r="S165" i="8"/>
  <c r="V361" i="8"/>
  <c r="W231" i="8"/>
  <c r="U103" i="8"/>
  <c r="X161" i="8"/>
  <c r="W75" i="8"/>
  <c r="U159" i="8"/>
  <c r="T197" i="8"/>
  <c r="V358" i="8"/>
  <c r="X19" i="8"/>
  <c r="W46" i="8"/>
  <c r="V266" i="8"/>
  <c r="U66" i="8"/>
  <c r="S164" i="8"/>
  <c r="X105" i="8"/>
  <c r="T268" i="8"/>
  <c r="S126" i="8"/>
  <c r="V269" i="8"/>
  <c r="W368" i="8"/>
  <c r="X335" i="8"/>
  <c r="V4" i="8"/>
  <c r="V147" i="8"/>
  <c r="V82" i="8"/>
  <c r="V66" i="8"/>
  <c r="S168" i="8"/>
  <c r="T82" i="8"/>
  <c r="U99" i="8"/>
  <c r="V349" i="8"/>
  <c r="X50" i="8"/>
  <c r="V9" i="8"/>
  <c r="U115" i="8"/>
  <c r="U343" i="8"/>
  <c r="U142" i="8"/>
  <c r="X204" i="8"/>
  <c r="T99" i="8"/>
  <c r="T169" i="8"/>
  <c r="W112" i="8"/>
  <c r="U15" i="8"/>
  <c r="T343" i="8"/>
  <c r="W162" i="8"/>
  <c r="T156" i="8"/>
  <c r="U98" i="8"/>
  <c r="V75" i="8"/>
  <c r="U230" i="8"/>
  <c r="T161" i="8"/>
  <c r="V325" i="8"/>
  <c r="V186" i="8"/>
  <c r="X366" i="8"/>
  <c r="S210" i="8"/>
  <c r="W153" i="8"/>
  <c r="T110" i="8"/>
  <c r="S344" i="8"/>
  <c r="T151" i="8"/>
  <c r="V56" i="8"/>
  <c r="U308" i="8"/>
  <c r="X81" i="8"/>
  <c r="V181" i="8"/>
  <c r="U82" i="8"/>
  <c r="W161" i="8"/>
  <c r="V302" i="8"/>
  <c r="S103" i="8"/>
  <c r="S306" i="8"/>
  <c r="S179" i="8"/>
  <c r="W237" i="8"/>
  <c r="X304" i="8"/>
  <c r="U168" i="8"/>
  <c r="U154" i="8"/>
  <c r="U120" i="8"/>
  <c r="W232" i="8"/>
  <c r="W18" i="8"/>
  <c r="X18" i="8"/>
  <c r="S357" i="8"/>
  <c r="U128" i="8"/>
  <c r="T301" i="8"/>
  <c r="U56" i="8"/>
  <c r="W359" i="8"/>
  <c r="X129" i="8"/>
  <c r="T124" i="8"/>
  <c r="W274" i="8"/>
  <c r="S114" i="8"/>
  <c r="W54" i="8"/>
  <c r="T195" i="8"/>
  <c r="T170" i="8"/>
  <c r="W31" i="8"/>
  <c r="X218" i="8"/>
  <c r="W329" i="8"/>
  <c r="X272" i="8"/>
  <c r="X88" i="8"/>
  <c r="T130" i="8"/>
  <c r="V232" i="8"/>
  <c r="W26" i="8"/>
  <c r="W228" i="8"/>
  <c r="X359" i="8"/>
  <c r="T302" i="8"/>
  <c r="X154" i="8"/>
  <c r="V326" i="8"/>
  <c r="W76" i="8"/>
  <c r="W63" i="8"/>
  <c r="U333" i="8"/>
  <c r="U266" i="8"/>
  <c r="S325" i="8"/>
  <c r="U223" i="8"/>
  <c r="T339" i="8"/>
  <c r="V235" i="8"/>
  <c r="W95" i="8"/>
  <c r="S154" i="8"/>
  <c r="T162" i="8"/>
  <c r="U304" i="8"/>
  <c r="S220" i="8"/>
  <c r="T103" i="8"/>
  <c r="X246" i="8"/>
  <c r="T355" i="8"/>
  <c r="S57" i="8"/>
  <c r="T264" i="8"/>
  <c r="V229" i="8"/>
  <c r="T133" i="8"/>
  <c r="V195" i="8"/>
  <c r="W351" i="8"/>
  <c r="W229" i="8"/>
  <c r="X10" i="8"/>
  <c r="T81" i="8"/>
  <c r="W58" i="8"/>
  <c r="S5" i="8"/>
  <c r="X79" i="8"/>
  <c r="T105" i="8"/>
  <c r="U157" i="8"/>
  <c r="W14" i="8"/>
  <c r="W271" i="8"/>
  <c r="W55" i="8"/>
  <c r="S4" i="8"/>
  <c r="V234" i="8"/>
  <c r="T221" i="8"/>
  <c r="T119" i="8"/>
  <c r="S301" i="8"/>
  <c r="T109" i="8"/>
  <c r="X43" i="8"/>
  <c r="X159" i="8"/>
  <c r="S55" i="8"/>
  <c r="S158" i="8"/>
  <c r="T67" i="8"/>
  <c r="W238" i="8"/>
  <c r="U20" i="8"/>
  <c r="S167" i="8"/>
  <c r="V372" i="8"/>
  <c r="S213" i="8"/>
  <c r="W219" i="8"/>
  <c r="V6" i="8"/>
  <c r="W301" i="8"/>
  <c r="W304" i="8"/>
  <c r="T335" i="8"/>
  <c r="U110" i="8"/>
  <c r="S73" i="8"/>
  <c r="W139" i="8"/>
  <c r="V49" i="8"/>
  <c r="T357" i="8"/>
  <c r="V296" i="8"/>
  <c r="S271" i="8"/>
  <c r="V273" i="8"/>
  <c r="T346" i="8"/>
  <c r="V39" i="8"/>
  <c r="S53" i="8"/>
  <c r="S272" i="8"/>
  <c r="V123" i="8"/>
  <c r="V306" i="8"/>
  <c r="V262" i="8"/>
  <c r="U190" i="8"/>
  <c r="V351" i="8"/>
  <c r="T121" i="8"/>
  <c r="T107" i="8"/>
  <c r="W90" i="8"/>
  <c r="U358" i="8"/>
  <c r="V379" i="8"/>
  <c r="V25" i="8"/>
  <c r="X9" i="8"/>
  <c r="V331" i="8"/>
  <c r="U91" i="8"/>
  <c r="X84" i="8"/>
  <c r="T333" i="8"/>
  <c r="S128" i="8"/>
  <c r="X367" i="8"/>
  <c r="S65" i="8"/>
  <c r="V47" i="8"/>
  <c r="U218" i="8"/>
  <c r="V154" i="8"/>
  <c r="X134" i="8"/>
  <c r="X300" i="8"/>
  <c r="T329" i="8"/>
  <c r="S215" i="8"/>
  <c r="W365" i="8"/>
  <c r="W202" i="8"/>
  <c r="W220" i="8"/>
  <c r="U219" i="8"/>
  <c r="V159" i="8"/>
  <c r="S10" i="8"/>
  <c r="T274" i="8"/>
  <c r="U237" i="8"/>
  <c r="U34" i="8"/>
  <c r="T204" i="8"/>
  <c r="X296" i="8"/>
  <c r="U81" i="8"/>
  <c r="U310" i="8"/>
  <c r="X40" i="8"/>
  <c r="S62" i="8"/>
  <c r="V89" i="8"/>
  <c r="S44" i="8"/>
  <c r="U146" i="8"/>
  <c r="U215" i="8"/>
  <c r="W207" i="8"/>
  <c r="T326" i="8"/>
  <c r="V99" i="8"/>
  <c r="U325" i="8"/>
  <c r="W13" i="8"/>
  <c r="W134" i="8"/>
  <c r="U268" i="8"/>
  <c r="W352" i="8"/>
  <c r="T234" i="8"/>
  <c r="V377" i="8"/>
  <c r="V114" i="8"/>
  <c r="T265" i="8"/>
  <c r="U189" i="8"/>
  <c r="V239" i="8"/>
  <c r="W15" i="8"/>
  <c r="V43" i="8"/>
  <c r="V73" i="8"/>
  <c r="W185" i="8"/>
  <c r="T306" i="8"/>
  <c r="T49" i="8"/>
  <c r="U127" i="8"/>
  <c r="V210" i="8"/>
  <c r="V180" i="8"/>
  <c r="U301" i="8"/>
  <c r="W45" i="8"/>
  <c r="W268" i="8"/>
  <c r="U262" i="8"/>
  <c r="X155" i="8"/>
  <c r="X362" i="8"/>
  <c r="T125" i="8"/>
  <c r="U357" i="8"/>
  <c r="T216" i="8"/>
  <c r="U24" i="8"/>
  <c r="W137" i="8"/>
  <c r="W167" i="8"/>
  <c r="X28" i="8"/>
  <c r="T40" i="8"/>
  <c r="U150" i="8"/>
  <c r="W298" i="8"/>
  <c r="V12" i="8"/>
  <c r="X310" i="8"/>
  <c r="S52" i="8"/>
  <c r="X99" i="8"/>
  <c r="X138" i="8"/>
  <c r="X66" i="8"/>
  <c r="U108" i="8"/>
  <c r="S24" i="8"/>
  <c r="X330" i="8"/>
  <c r="T7" i="8"/>
  <c r="S244" i="8"/>
  <c r="V344" i="8"/>
  <c r="T207" i="8"/>
  <c r="W363" i="8"/>
  <c r="W364" i="8"/>
  <c r="W155" i="8"/>
  <c r="T243" i="8"/>
  <c r="S47" i="8"/>
  <c r="V151" i="8"/>
  <c r="W339" i="8"/>
  <c r="W29" i="8"/>
  <c r="W59" i="8"/>
  <c r="T201" i="8"/>
  <c r="T31" i="8"/>
  <c r="V213" i="8"/>
  <c r="X328" i="8"/>
  <c r="U139" i="8"/>
  <c r="S180" i="8"/>
  <c r="S274" i="8"/>
  <c r="W72" i="8"/>
  <c r="X58" i="8"/>
  <c r="T271" i="8"/>
  <c r="T181" i="8"/>
  <c r="V161" i="8"/>
  <c r="T59" i="8"/>
  <c r="X351" i="8"/>
  <c r="X126" i="8"/>
  <c r="X306" i="8"/>
  <c r="V243" i="8"/>
  <c r="V150" i="8"/>
  <c r="U88" i="8"/>
  <c r="W52" i="8"/>
  <c r="V355" i="8"/>
  <c r="X76" i="8"/>
  <c r="V272" i="8"/>
  <c r="V332" i="8"/>
  <c r="W148" i="8"/>
  <c r="W77" i="8"/>
  <c r="S141" i="8"/>
  <c r="S139" i="8"/>
  <c r="S9" i="8"/>
  <c r="T213" i="8"/>
  <c r="S217" i="8"/>
  <c r="V222" i="8"/>
  <c r="U62" i="8"/>
  <c r="X6" i="8"/>
  <c r="U361" i="8"/>
  <c r="X363" i="8"/>
  <c r="X44" i="8"/>
  <c r="X31" i="8"/>
  <c r="S361" i="8"/>
  <c r="V366" i="8"/>
  <c r="X269" i="8"/>
  <c r="X63" i="8"/>
  <c r="S190" i="8"/>
  <c r="W169" i="8"/>
  <c r="V81" i="8"/>
  <c r="V216" i="8"/>
  <c r="X378" i="8"/>
  <c r="S92" i="8"/>
  <c r="X22" i="8"/>
  <c r="U165" i="8"/>
  <c r="W245" i="8"/>
  <c r="U125" i="8"/>
  <c r="T331" i="8"/>
  <c r="V29" i="8"/>
  <c r="W375" i="8"/>
  <c r="S181" i="8"/>
  <c r="W94" i="8"/>
  <c r="U359" i="8"/>
  <c r="V93" i="8"/>
  <c r="U147" i="8"/>
  <c r="T126" i="8"/>
  <c r="S54" i="8"/>
  <c r="V163" i="8"/>
  <c r="X295" i="8"/>
  <c r="S147" i="8"/>
  <c r="S160" i="8"/>
  <c r="T112" i="8"/>
  <c r="T78" i="8"/>
  <c r="T328" i="8"/>
  <c r="U116" i="8"/>
  <c r="S170" i="8"/>
  <c r="X3" i="8"/>
  <c r="W180" i="8"/>
  <c r="T205" i="8"/>
  <c r="X197" i="8"/>
  <c r="T352" i="8"/>
  <c r="U16" i="8"/>
  <c r="X203" i="8"/>
  <c r="W360" i="8"/>
  <c r="X346" i="8"/>
  <c r="U362" i="8"/>
  <c r="W68" i="8"/>
  <c r="U352" i="8"/>
  <c r="X135" i="8"/>
  <c r="V58" i="8"/>
  <c r="T154" i="8"/>
  <c r="W98" i="8"/>
  <c r="U167" i="8"/>
  <c r="S120" i="8"/>
  <c r="W107" i="8"/>
  <c r="V276" i="8"/>
  <c r="U348" i="8"/>
  <c r="V207" i="8"/>
  <c r="V137" i="8"/>
  <c r="T276" i="8"/>
  <c r="U163" i="8"/>
  <c r="S159" i="8"/>
  <c r="W308" i="8"/>
  <c r="V91" i="8"/>
  <c r="U18" i="8"/>
  <c r="U265" i="8"/>
  <c r="U7" i="8"/>
  <c r="W377" i="8"/>
  <c r="T368" i="8"/>
  <c r="W376" i="8"/>
  <c r="V72" i="8"/>
  <c r="S352" i="8"/>
  <c r="X120" i="8"/>
  <c r="U232" i="8"/>
  <c r="U129" i="8"/>
  <c r="X275" i="8"/>
  <c r="X25" i="8"/>
  <c r="W366" i="8"/>
  <c r="T95" i="8"/>
  <c r="S331" i="8"/>
  <c r="S86" i="8"/>
  <c r="U43" i="8"/>
  <c r="W143" i="8"/>
  <c r="V308" i="8"/>
  <c r="V109" i="8"/>
  <c r="U227" i="8"/>
  <c r="X226" i="8"/>
  <c r="S337" i="8"/>
  <c r="S138" i="8"/>
  <c r="U117" i="8"/>
  <c r="U376" i="8"/>
  <c r="X165" i="8"/>
  <c r="V48" i="8"/>
  <c r="S262" i="8"/>
  <c r="W311" i="8"/>
  <c r="T312" i="8"/>
  <c r="X181" i="8"/>
  <c r="X377" i="8"/>
  <c r="T235" i="8"/>
  <c r="S84" i="8"/>
  <c r="U86" i="8"/>
  <c r="V145" i="8"/>
  <c r="X213" i="8"/>
  <c r="V334" i="8"/>
  <c r="X368" i="8"/>
  <c r="U233" i="8"/>
  <c r="S43" i="8"/>
  <c r="W246" i="8"/>
  <c r="X333" i="8"/>
  <c r="V240" i="8"/>
  <c r="V67" i="8"/>
  <c r="U309" i="8"/>
  <c r="X98" i="8"/>
  <c r="V233" i="8"/>
  <c r="X193" i="8"/>
  <c r="V127" i="8"/>
  <c r="W91" i="8"/>
  <c r="W99" i="8"/>
  <c r="V18" i="8"/>
  <c r="T327" i="8"/>
  <c r="X225" i="8"/>
  <c r="X178" i="8"/>
  <c r="X156" i="8"/>
  <c r="S346" i="8"/>
  <c r="T202" i="8"/>
  <c r="S37" i="8"/>
  <c r="U46" i="8"/>
  <c r="U25" i="8"/>
  <c r="S123" i="8"/>
  <c r="W361" i="8"/>
  <c r="X38" i="8"/>
  <c r="S33" i="8"/>
  <c r="U59" i="8"/>
  <c r="T365" i="8"/>
  <c r="V199" i="8"/>
  <c r="S355" i="8"/>
  <c r="S161" i="8"/>
  <c r="W346" i="8"/>
  <c r="U246" i="8"/>
  <c r="U297" i="8"/>
  <c r="S155" i="8"/>
  <c r="W223" i="8"/>
  <c r="S60" i="8"/>
  <c r="U204" i="8"/>
  <c r="V16" i="8"/>
  <c r="S89" i="8"/>
  <c r="W5" i="8"/>
  <c r="X162" i="8"/>
  <c r="V119" i="8"/>
  <c r="W133" i="8"/>
  <c r="S225" i="8"/>
  <c r="S309" i="8"/>
  <c r="T16" i="8"/>
  <c r="S96" i="8"/>
  <c r="T65" i="8"/>
  <c r="U269" i="8"/>
  <c r="S50" i="8"/>
  <c r="X332" i="8"/>
  <c r="T342" i="8"/>
  <c r="X150" i="8"/>
  <c r="X141" i="8"/>
  <c r="W343" i="8"/>
  <c r="S312" i="8"/>
  <c r="T298" i="8"/>
  <c r="S199" i="8"/>
  <c r="X343" i="8"/>
  <c r="U4" i="8"/>
  <c r="X108" i="8"/>
  <c r="V242" i="8"/>
  <c r="T53" i="8"/>
  <c r="T111" i="8"/>
  <c r="V218" i="8"/>
  <c r="U161" i="8"/>
  <c r="V130" i="8"/>
  <c r="T86" i="8"/>
  <c r="V270" i="8"/>
  <c r="U305" i="8"/>
  <c r="W335" i="8"/>
  <c r="V133" i="8"/>
  <c r="S107" i="8"/>
  <c r="T96" i="8"/>
  <c r="T150" i="8"/>
  <c r="X265" i="8"/>
  <c r="S363" i="8"/>
  <c r="W109" i="8"/>
  <c r="U130" i="8"/>
  <c r="S49" i="8"/>
  <c r="U101" i="8"/>
  <c r="V117" i="8"/>
  <c r="T266" i="8"/>
  <c r="T241" i="8"/>
  <c r="W300" i="8"/>
  <c r="S153" i="8"/>
  <c r="W87" i="8"/>
  <c r="T116" i="8"/>
  <c r="X26" i="8"/>
  <c r="X77" i="8"/>
  <c r="W312" i="8"/>
  <c r="V297" i="8"/>
  <c r="X20" i="8"/>
  <c r="X55" i="8"/>
  <c r="T367" i="8"/>
  <c r="W141" i="8"/>
  <c r="V197" i="8"/>
  <c r="W273" i="8"/>
  <c r="W297" i="8"/>
  <c r="V236" i="8"/>
  <c r="T4" i="8"/>
  <c r="U55" i="8"/>
  <c r="S188" i="8"/>
  <c r="V111" i="8"/>
  <c r="X107" i="8"/>
  <c r="V209" i="8"/>
  <c r="W275" i="8"/>
  <c r="U49" i="8"/>
  <c r="U203" i="8"/>
  <c r="W115" i="8"/>
  <c r="T322" i="8"/>
  <c r="T304" i="8"/>
  <c r="X118" i="8"/>
  <c r="U29" i="8"/>
  <c r="V225" i="8"/>
  <c r="X349" i="8"/>
  <c r="T115" i="8"/>
  <c r="T29" i="8"/>
  <c r="V364" i="8"/>
  <c r="U222" i="8"/>
  <c r="X164" i="8"/>
  <c r="X270" i="8"/>
  <c r="V346" i="8"/>
  <c r="S38" i="8"/>
  <c r="X24" i="8"/>
  <c r="W234" i="8"/>
  <c r="S42" i="8"/>
  <c r="V129" i="8"/>
  <c r="T270" i="8"/>
  <c r="U350" i="8"/>
  <c r="U245" i="8"/>
  <c r="W235" i="8"/>
  <c r="V188" i="8"/>
  <c r="V52" i="8"/>
  <c r="S191" i="8"/>
  <c r="U170" i="8"/>
  <c r="U89" i="8"/>
  <c r="T44" i="8"/>
  <c r="V365" i="8"/>
  <c r="T118" i="8"/>
  <c r="V139" i="8"/>
  <c r="X242" i="8"/>
  <c r="T117" i="8"/>
  <c r="V352" i="8"/>
  <c r="V13" i="8"/>
  <c r="S105" i="8"/>
  <c r="T20" i="8"/>
  <c r="U106" i="8"/>
  <c r="U299" i="8"/>
  <c r="S79" i="8"/>
  <c r="U193" i="8"/>
  <c r="S91" i="8"/>
  <c r="S100" i="8"/>
  <c r="T22" i="8"/>
  <c r="V264" i="8"/>
  <c r="X60" i="8"/>
  <c r="V41" i="8"/>
  <c r="T94" i="8"/>
  <c r="V21" i="8"/>
  <c r="X373" i="8"/>
  <c r="S233" i="8"/>
  <c r="S145" i="8"/>
  <c r="U368" i="8"/>
  <c r="W154" i="8"/>
  <c r="S232" i="8"/>
  <c r="V217" i="8"/>
  <c r="W81" i="8"/>
  <c r="W156" i="8"/>
  <c r="T203" i="8"/>
  <c r="X348" i="8"/>
  <c r="S25" i="8"/>
  <c r="S197" i="8"/>
  <c r="T209" i="8"/>
  <c r="T165" i="8"/>
  <c r="V354" i="8"/>
  <c r="X124" i="8"/>
  <c r="T77" i="8"/>
  <c r="U340" i="8"/>
  <c r="U275" i="8"/>
  <c r="T73" i="8"/>
  <c r="V106" i="8"/>
  <c r="U307" i="8"/>
  <c r="T210" i="8"/>
  <c r="W322" i="8"/>
  <c r="W241" i="8"/>
  <c r="U339" i="8"/>
  <c r="T237" i="8"/>
  <c r="S322" i="8"/>
  <c r="X308" i="8"/>
  <c r="V194" i="8"/>
  <c r="S360" i="8"/>
  <c r="U311" i="8"/>
  <c r="S238" i="8"/>
  <c r="V215" i="8"/>
  <c r="U68" i="8"/>
  <c r="T8" i="8"/>
  <c r="W89" i="8"/>
  <c r="W334" i="8"/>
  <c r="T236" i="8"/>
  <c r="X216" i="8"/>
  <c r="S121" i="8"/>
  <c r="W48" i="8"/>
  <c r="X144" i="8"/>
  <c r="X325" i="8"/>
  <c r="S224" i="8"/>
  <c r="S142" i="8"/>
  <c r="U143" i="8"/>
  <c r="V378" i="8"/>
  <c r="T337" i="8"/>
  <c r="T5" i="8"/>
  <c r="V335" i="8"/>
  <c r="U224" i="8"/>
  <c r="W56" i="8"/>
  <c r="T108" i="8"/>
  <c r="S106" i="8"/>
  <c r="U349" i="8"/>
  <c r="S18" i="8"/>
  <c r="U365" i="8"/>
  <c r="S82" i="8"/>
  <c r="T217" i="8"/>
  <c r="X39" i="8"/>
  <c r="U87" i="8"/>
  <c r="S326" i="8"/>
  <c r="X27" i="8"/>
  <c r="U9" i="8"/>
  <c r="T229" i="8"/>
  <c r="X94" i="8"/>
  <c r="V312" i="8"/>
  <c r="V192" i="8"/>
  <c r="V121" i="8"/>
  <c r="T297" i="8"/>
  <c r="U47" i="8"/>
  <c r="U100" i="8"/>
  <c r="U220" i="8"/>
  <c r="V31" i="8"/>
  <c r="X45" i="8"/>
  <c r="U344" i="8"/>
  <c r="V37" i="8"/>
  <c r="S349" i="8"/>
  <c r="U141" i="8"/>
  <c r="S226" i="8"/>
  <c r="W121" i="8"/>
  <c r="X230" i="8"/>
  <c r="S354" i="8"/>
  <c r="X7" i="8"/>
  <c r="T212" i="8"/>
  <c r="U96" i="8"/>
  <c r="X237" i="8"/>
  <c r="W357" i="8"/>
  <c r="S359" i="8"/>
  <c r="S7" i="8"/>
  <c r="X194" i="8"/>
  <c r="W12" i="8"/>
  <c r="W302" i="8"/>
  <c r="X241" i="8"/>
  <c r="S94" i="8"/>
  <c r="T233" i="8"/>
  <c r="U72" i="8"/>
  <c r="V298" i="8"/>
  <c r="W32" i="8"/>
  <c r="V107" i="8"/>
  <c r="X110" i="8"/>
  <c r="V348" i="8"/>
  <c r="V267" i="8"/>
  <c r="S98" i="8"/>
  <c r="X360" i="8"/>
  <c r="T113" i="8"/>
  <c r="T47" i="8"/>
  <c r="U26" i="8"/>
  <c r="T242" i="8"/>
  <c r="W221" i="8"/>
  <c r="V162" i="8"/>
  <c r="T164" i="8"/>
  <c r="X116" i="8"/>
  <c r="S241" i="8"/>
  <c r="V224" i="8"/>
  <c r="W142" i="8"/>
  <c r="V374" i="8"/>
  <c r="U244" i="8"/>
  <c r="X91" i="8"/>
  <c r="W114" i="8"/>
  <c r="U124" i="8"/>
  <c r="W362" i="8"/>
  <c r="X151" i="8"/>
  <c r="V245" i="8"/>
  <c r="S130" i="8"/>
  <c r="W103" i="8"/>
  <c r="S332" i="8"/>
  <c r="V167" i="8"/>
  <c r="T71" i="8"/>
  <c r="T55" i="8"/>
  <c r="S362" i="8"/>
  <c r="W195" i="8"/>
  <c r="U112" i="8"/>
  <c r="V88" i="8"/>
  <c r="S116" i="8"/>
  <c r="V303" i="8"/>
  <c r="X160" i="8"/>
  <c r="S195" i="8"/>
  <c r="U162" i="8"/>
  <c r="T358" i="8"/>
  <c r="S242" i="8"/>
  <c r="V38" i="8"/>
  <c r="T354" i="8"/>
  <c r="V85" i="8"/>
  <c r="X331" i="8"/>
  <c r="T310" i="8"/>
  <c r="S111" i="8"/>
  <c r="S223" i="8"/>
  <c r="U328" i="8"/>
  <c r="S59" i="8"/>
  <c r="S266" i="8"/>
  <c r="U377" i="8"/>
  <c r="U332" i="8"/>
  <c r="U205" i="8"/>
  <c r="W37" i="8"/>
  <c r="T41" i="8"/>
  <c r="V300" i="8"/>
  <c r="W327" i="8"/>
  <c r="X125" i="8"/>
  <c r="W57" i="8"/>
  <c r="W267" i="8"/>
  <c r="X113" i="8"/>
  <c r="V350" i="8"/>
  <c r="V141" i="8"/>
  <c r="X163" i="8"/>
  <c r="X179" i="8"/>
  <c r="W165" i="8"/>
  <c r="V342" i="8"/>
  <c r="V246" i="8"/>
  <c r="U216" i="8"/>
  <c r="X217" i="8"/>
  <c r="S341" i="8"/>
  <c r="V24" i="8"/>
  <c r="W159" i="8"/>
  <c r="S212" i="8"/>
  <c r="X268" i="8"/>
  <c r="U364" i="8"/>
  <c r="T134" i="8"/>
  <c r="V110" i="8"/>
  <c r="T21" i="8"/>
  <c r="U334" i="8"/>
  <c r="W239" i="8"/>
  <c r="V124" i="8"/>
  <c r="V228" i="8"/>
  <c r="X357" i="8"/>
  <c r="V149" i="8"/>
  <c r="X266" i="8"/>
  <c r="S143" i="8"/>
  <c r="W344" i="8"/>
  <c r="W82" i="8"/>
  <c r="V227" i="8"/>
  <c r="W188" i="8"/>
  <c r="U118" i="8"/>
  <c r="W49" i="8"/>
  <c r="W40" i="8"/>
  <c r="W84" i="8"/>
  <c r="S66" i="8"/>
  <c r="U337" i="8"/>
  <c r="U95" i="8"/>
  <c r="V32" i="8"/>
  <c r="S236" i="8"/>
  <c r="W30" i="8"/>
  <c r="U213" i="8"/>
  <c r="X215" i="8"/>
  <c r="W42" i="8"/>
  <c r="W244" i="8"/>
  <c r="W158" i="8"/>
  <c r="X231" i="8"/>
  <c r="S185" i="8"/>
  <c r="S267" i="8"/>
  <c r="V112" i="8"/>
  <c r="U229" i="8"/>
  <c r="X42" i="8"/>
  <c r="T179" i="8"/>
  <c r="S240" i="8"/>
  <c r="W243" i="8"/>
  <c r="U30" i="8"/>
  <c r="X186" i="8"/>
  <c r="U160" i="8"/>
  <c r="V340" i="8"/>
  <c r="W80" i="8"/>
  <c r="U329" i="8"/>
  <c r="U191" i="8"/>
  <c r="S12" i="8"/>
  <c r="T163" i="8"/>
  <c r="T160" i="8"/>
  <c r="V241" i="8"/>
  <c r="W332" i="8"/>
  <c r="X303" i="8"/>
  <c r="W163" i="8"/>
  <c r="T88" i="8"/>
  <c r="U181" i="8"/>
  <c r="W78" i="8"/>
  <c r="X358" i="8"/>
  <c r="U94" i="8"/>
  <c r="T330" i="8"/>
  <c r="T353" i="8"/>
  <c r="V87" i="8"/>
  <c r="T208" i="8"/>
  <c r="U188" i="8"/>
  <c r="S186" i="8"/>
  <c r="T303" i="8"/>
  <c r="T141" i="8"/>
  <c r="T9" i="8"/>
  <c r="V96" i="8"/>
  <c r="U274" i="8"/>
  <c r="T225" i="8"/>
  <c r="S239" i="8"/>
  <c r="X205" i="8"/>
  <c r="W204" i="8"/>
  <c r="S113" i="8"/>
  <c r="X189" i="8"/>
  <c r="U50" i="8"/>
  <c r="X147" i="8"/>
  <c r="T246" i="8"/>
  <c r="U76" i="8"/>
  <c r="S72" i="8"/>
  <c r="X146" i="8"/>
  <c r="W325" i="8"/>
  <c r="W222" i="8"/>
  <c r="X115" i="8"/>
  <c r="X234" i="8"/>
  <c r="X190" i="8"/>
  <c r="X195" i="8"/>
  <c r="X337" i="8"/>
  <c r="S124" i="8"/>
  <c r="W119" i="8"/>
  <c r="W116" i="8"/>
  <c r="W60" i="8"/>
  <c r="W269" i="8"/>
  <c r="W190" i="8"/>
  <c r="U226" i="8"/>
  <c r="S227" i="8"/>
  <c r="X170" i="8"/>
  <c r="X37" i="8"/>
  <c r="S358" i="8"/>
  <c r="V220" i="8"/>
  <c r="W199" i="8"/>
  <c r="V19" i="8"/>
  <c r="T60" i="8"/>
  <c r="S6" i="8"/>
  <c r="T178" i="8"/>
  <c r="T14" i="8"/>
  <c r="W203" i="8"/>
  <c r="U303" i="8"/>
  <c r="U158" i="8"/>
  <c r="T137" i="8"/>
  <c r="W149" i="8"/>
  <c r="U149" i="8"/>
  <c r="V375" i="8"/>
  <c r="T25" i="8"/>
  <c r="S351" i="8"/>
  <c r="W65" i="8"/>
  <c r="X106" i="8"/>
  <c r="W233" i="8"/>
  <c r="T186" i="8"/>
  <c r="T143" i="8"/>
  <c r="V271" i="8"/>
  <c r="S75" i="8"/>
  <c r="U5" i="8"/>
  <c r="U379" i="8"/>
  <c r="T101" i="8"/>
  <c r="T332" i="8"/>
  <c r="S328" i="8"/>
  <c r="W92" i="8"/>
  <c r="U240" i="8"/>
  <c r="T230" i="8"/>
  <c r="W208" i="8"/>
  <c r="T376" i="8"/>
  <c r="T62" i="8"/>
  <c r="W218" i="8"/>
  <c r="T245" i="8"/>
  <c r="S202" i="8"/>
  <c r="T58" i="8"/>
  <c r="T79" i="8"/>
  <c r="U21" i="8"/>
  <c r="S14" i="8"/>
  <c r="U53" i="8"/>
  <c r="V113" i="8"/>
  <c r="S200" i="8"/>
  <c r="W265" i="8"/>
  <c r="X15" i="8"/>
  <c r="X350" i="8"/>
  <c r="T19" i="8"/>
  <c r="S80" i="8"/>
  <c r="X71" i="8"/>
  <c r="S311" i="8"/>
  <c r="X344" i="8"/>
  <c r="T180" i="8"/>
  <c r="S377" i="8"/>
  <c r="S48" i="8"/>
  <c r="V327" i="8"/>
  <c r="W8" i="8"/>
  <c r="S368" i="8"/>
  <c r="U272" i="8"/>
  <c r="U41" i="8"/>
  <c r="V55" i="8"/>
  <c r="V226" i="8"/>
  <c r="T359" i="8"/>
  <c r="T148" i="8"/>
  <c r="S95" i="8"/>
  <c r="W62" i="8"/>
  <c r="U32" i="8"/>
  <c r="U373" i="8"/>
  <c r="X299" i="8"/>
  <c r="U295" i="8"/>
  <c r="W4" i="8"/>
  <c r="W22" i="8"/>
  <c r="W350" i="8"/>
  <c r="T305" i="8"/>
  <c r="W73" i="8"/>
  <c r="S298" i="8"/>
  <c r="T189" i="8"/>
  <c r="T269" i="8"/>
  <c r="T226" i="8"/>
  <c r="X21" i="8"/>
  <c r="S348" i="8"/>
  <c r="W299" i="8"/>
  <c r="W212" i="8"/>
  <c r="T32" i="8"/>
  <c r="W367" i="8"/>
  <c r="W86" i="8"/>
  <c r="S330" i="8"/>
  <c r="T138" i="8"/>
  <c r="U367" i="8"/>
  <c r="W118" i="8"/>
  <c r="T200" i="8"/>
  <c r="T364" i="8"/>
  <c r="S366" i="8"/>
  <c r="U77" i="8"/>
  <c r="T157" i="8"/>
  <c r="W33" i="8"/>
  <c r="T144" i="8"/>
  <c r="X46" i="8"/>
  <c r="T114" i="8"/>
  <c r="U207" i="8"/>
  <c r="X33" i="8"/>
  <c r="W349" i="8"/>
  <c r="X92" i="8"/>
  <c r="V148" i="8"/>
  <c r="U85" i="8"/>
  <c r="S302" i="8"/>
  <c r="V157" i="8"/>
  <c r="U37" i="8"/>
  <c r="S144" i="8"/>
  <c r="W270" i="8"/>
  <c r="V339" i="8"/>
  <c r="T57" i="8"/>
  <c r="V203" i="8"/>
  <c r="U346" i="8"/>
  <c r="V15" i="8"/>
  <c r="W34" i="8"/>
  <c r="T194" i="8"/>
  <c r="T43" i="8"/>
  <c r="U209" i="8"/>
  <c r="S216" i="8"/>
  <c r="X352" i="8"/>
  <c r="S30" i="8"/>
  <c r="W189" i="8"/>
  <c r="U200" i="8"/>
  <c r="V362" i="8"/>
  <c r="U214" i="8"/>
  <c r="W374" i="8"/>
  <c r="U327" i="8"/>
  <c r="T220" i="8"/>
  <c r="W125" i="8"/>
  <c r="U238" i="8"/>
  <c r="W135" i="8"/>
  <c r="S327" i="8"/>
  <c r="T38" i="8"/>
  <c r="U242" i="8"/>
  <c r="V144" i="8"/>
  <c r="T218" i="8"/>
  <c r="V143" i="8"/>
  <c r="U375" i="8"/>
  <c r="T377" i="8"/>
  <c r="W85" i="8"/>
  <c r="S231" i="8"/>
  <c r="U58" i="8"/>
  <c r="W6" i="8"/>
  <c r="T39" i="8"/>
  <c r="S67" i="8"/>
  <c r="T238" i="8"/>
  <c r="S189" i="8"/>
  <c r="X372" i="8"/>
  <c r="V360" i="8"/>
  <c r="U210" i="8"/>
  <c r="X222" i="8"/>
  <c r="T24" i="8"/>
  <c r="T232" i="8"/>
  <c r="X302" i="8"/>
  <c r="X143" i="8"/>
  <c r="V169" i="8"/>
  <c r="U231" i="8"/>
  <c r="X68" i="8"/>
  <c r="T46" i="8"/>
  <c r="T149" i="8"/>
  <c r="U151" i="8"/>
  <c r="U341" i="8"/>
  <c r="U322" i="8"/>
  <c r="X200" i="8"/>
  <c r="V27" i="8"/>
  <c r="U360" i="8"/>
  <c r="X327" i="8"/>
  <c r="X365" i="8"/>
  <c r="U79" i="8"/>
  <c r="X169" i="8"/>
  <c r="U155" i="8"/>
  <c r="U234" i="8"/>
  <c r="T50" i="8"/>
  <c r="T379" i="8"/>
  <c r="T85" i="8"/>
  <c r="T360" i="8"/>
  <c r="X30" i="8"/>
  <c r="U22" i="8"/>
  <c r="T106" i="8"/>
  <c r="T185" i="8"/>
  <c r="U176" i="8"/>
  <c r="V46" i="8"/>
  <c r="T48" i="8"/>
  <c r="W157" i="8"/>
  <c r="U133" i="8"/>
  <c r="U60" i="8"/>
  <c r="X361" i="8"/>
  <c r="T311" i="8"/>
  <c r="W353" i="8"/>
  <c r="W226" i="8"/>
  <c r="S151" i="8"/>
  <c r="V142" i="8"/>
  <c r="T190" i="8"/>
  <c r="U14" i="8"/>
  <c r="S296" i="8"/>
  <c r="X148" i="8"/>
  <c r="U19" i="8"/>
  <c r="V5" i="8"/>
  <c r="U264" i="8"/>
  <c r="W53" i="8"/>
  <c r="V86" i="8"/>
  <c r="W145" i="8"/>
  <c r="U84" i="8"/>
  <c r="S269" i="8"/>
  <c r="X145" i="8"/>
  <c r="T153" i="8"/>
  <c r="U78" i="8"/>
  <c r="X209" i="8"/>
  <c r="W19" i="8"/>
  <c r="T348" i="8"/>
  <c r="T372" i="8"/>
  <c r="V244" i="8"/>
  <c r="V373" i="8"/>
  <c r="S169" i="8"/>
  <c r="T295" i="8"/>
  <c r="V231" i="8"/>
  <c r="T54" i="8"/>
  <c r="X78" i="8"/>
  <c r="V299" i="8"/>
  <c r="V191" i="8"/>
  <c r="S194" i="8"/>
  <c r="V156" i="8"/>
  <c r="U195" i="8"/>
  <c r="V223" i="8"/>
  <c r="T12" i="8"/>
  <c r="T159" i="8"/>
  <c r="W181" i="8"/>
  <c r="W39" i="8"/>
  <c r="V146" i="8"/>
  <c r="X312" i="8"/>
  <c r="W138" i="8"/>
  <c r="U13" i="8"/>
  <c r="T91" i="8"/>
  <c r="T15" i="8"/>
  <c r="W126" i="8"/>
  <c r="T63" i="8"/>
  <c r="X93" i="8"/>
  <c r="X238" i="8"/>
  <c r="S374" i="8"/>
  <c r="W170" i="8"/>
  <c r="S264" i="8"/>
  <c r="U363" i="8"/>
  <c r="S304" i="8"/>
  <c r="T222" i="8"/>
  <c r="W20" i="8"/>
  <c r="W10" i="8"/>
  <c r="T193" i="8"/>
  <c r="V219" i="8"/>
  <c r="T366" i="8"/>
  <c r="U39" i="8"/>
  <c r="U28" i="8"/>
  <c r="W227" i="8"/>
  <c r="X139" i="8"/>
  <c r="W191" i="8"/>
  <c r="W111" i="8"/>
  <c r="T28" i="8"/>
  <c r="W264" i="8"/>
  <c r="X158" i="8"/>
  <c r="S63" i="8"/>
  <c r="X339" i="8"/>
  <c r="W21" i="8"/>
  <c r="U243" i="8"/>
  <c r="S218" i="8"/>
  <c r="U48" i="8"/>
  <c r="T120" i="8"/>
  <c r="U73" i="8"/>
  <c r="X90" i="8"/>
  <c r="T240" i="8"/>
  <c r="U197" i="8"/>
  <c r="W225" i="8"/>
  <c r="W43" i="8"/>
  <c r="U40" i="8"/>
  <c r="V367" i="8"/>
  <c r="V204" i="8"/>
  <c r="S307" i="8"/>
  <c r="U179" i="8"/>
  <c r="X103" i="8"/>
  <c r="U90" i="8"/>
  <c r="U107" i="8"/>
  <c r="V238" i="8"/>
  <c r="S339" i="8"/>
  <c r="V328" i="8"/>
  <c r="V100" i="8"/>
  <c r="X364" i="8"/>
  <c r="T244" i="8"/>
  <c r="W186" i="8"/>
  <c r="X297" i="8"/>
  <c r="S299" i="8"/>
  <c r="S230" i="8"/>
  <c r="U17" i="8"/>
  <c r="U239" i="8"/>
  <c r="T139" i="8"/>
  <c r="S71" i="8"/>
  <c r="X228" i="8"/>
  <c r="T75" i="8"/>
  <c r="S222" i="8"/>
  <c r="S303" i="8"/>
  <c r="T18" i="8"/>
  <c r="W179" i="8"/>
  <c r="U111" i="8"/>
  <c r="V3" i="8"/>
  <c r="V30" i="8"/>
  <c r="S276" i="8"/>
  <c r="W47" i="8"/>
  <c r="W337" i="8"/>
  <c r="T127" i="8"/>
  <c r="V57" i="8"/>
  <c r="X227" i="8"/>
  <c r="V115" i="8"/>
  <c r="V126" i="8"/>
  <c r="X298" i="8"/>
  <c r="U123" i="8"/>
  <c r="T308" i="8"/>
  <c r="W210" i="8"/>
  <c r="T68" i="8"/>
  <c r="S135" i="8"/>
  <c r="W331" i="8"/>
  <c r="V26" i="8"/>
  <c r="S162" i="8"/>
  <c r="X191" i="8"/>
  <c r="W27" i="8"/>
  <c r="X73" i="8"/>
  <c r="V20" i="8"/>
  <c r="X219" i="8"/>
  <c r="V10" i="8"/>
  <c r="V94" i="8"/>
  <c r="T33" i="8"/>
  <c r="S20" i="8"/>
  <c r="S85" i="8"/>
  <c r="W372" i="8"/>
  <c r="V179" i="8"/>
  <c r="U276" i="8"/>
  <c r="S376" i="8"/>
  <c r="X16" i="8"/>
  <c r="X62" i="8"/>
  <c r="U186" i="8"/>
  <c r="W354" i="8"/>
  <c r="U202" i="8"/>
  <c r="V103" i="8"/>
  <c r="X192" i="8"/>
  <c r="X80" i="8"/>
  <c r="X95" i="8"/>
  <c r="X65" i="8"/>
  <c r="X375" i="8"/>
  <c r="W117" i="8"/>
  <c r="T378" i="8"/>
  <c r="V63" i="8"/>
  <c r="T6" i="8"/>
  <c r="U12" i="8"/>
  <c r="U296" i="8"/>
  <c r="S367" i="8"/>
  <c r="S17" i="8"/>
  <c r="S365" i="8"/>
  <c r="W330" i="8"/>
  <c r="V80" i="8"/>
  <c r="T296" i="8"/>
  <c r="V214" i="8"/>
  <c r="S15" i="8"/>
  <c r="W168" i="8"/>
  <c r="S134" i="8"/>
  <c r="X12" i="8"/>
  <c r="U145" i="8"/>
  <c r="V135" i="8"/>
  <c r="S273" i="8"/>
  <c r="X133" i="8"/>
  <c r="T80" i="8"/>
  <c r="S305" i="8"/>
  <c r="T146" i="8"/>
  <c r="V221" i="8"/>
  <c r="S246" i="8"/>
  <c r="U300" i="8"/>
  <c r="W192" i="8"/>
  <c r="V376" i="8"/>
  <c r="X374" i="8"/>
  <c r="V42" i="8"/>
  <c r="T273" i="8"/>
  <c r="W9" i="8"/>
  <c r="U312" i="8"/>
  <c r="V274" i="8"/>
  <c r="X239" i="8"/>
  <c r="V50" i="8"/>
  <c r="T92" i="8"/>
  <c r="U192" i="8"/>
  <c r="S87" i="8"/>
  <c r="W3" i="8"/>
  <c r="V176" i="8"/>
  <c r="S310" i="8"/>
  <c r="X168" i="8"/>
  <c r="V116" i="8"/>
  <c r="U208" i="8"/>
  <c r="X235" i="8"/>
  <c r="T361" i="8"/>
  <c r="U185" i="8"/>
  <c r="S268" i="8"/>
  <c r="W108" i="8"/>
  <c r="X245" i="8"/>
  <c r="V92" i="8"/>
  <c r="W209" i="8"/>
  <c r="T66" i="8"/>
  <c r="S39" i="8"/>
  <c r="V134" i="8"/>
  <c r="W96" i="8"/>
  <c r="W113" i="8"/>
  <c r="U225" i="8"/>
  <c r="X199" i="8"/>
  <c r="T87" i="8"/>
  <c r="X233" i="8"/>
  <c r="W340" i="8"/>
  <c r="W147" i="8"/>
  <c r="X112" i="8"/>
  <c r="W230" i="8"/>
  <c r="S101" i="8"/>
  <c r="X232" i="8"/>
  <c r="U228" i="8"/>
  <c r="U178" i="8"/>
  <c r="T176" i="8"/>
  <c r="T10" i="8"/>
  <c r="S308" i="8"/>
  <c r="X342" i="8"/>
  <c r="U54" i="8"/>
  <c r="X130" i="8"/>
  <c r="W146" i="8"/>
  <c r="S342" i="8"/>
  <c r="T267" i="8"/>
  <c r="W25" i="8"/>
  <c r="W130" i="8"/>
  <c r="V98" i="8"/>
  <c r="T341" i="8"/>
  <c r="W205" i="8"/>
  <c r="U144" i="8"/>
  <c r="V153" i="8"/>
  <c r="T13" i="8"/>
  <c r="S208" i="8"/>
  <c r="X127" i="8"/>
  <c r="X29" i="8"/>
  <c r="X311" i="8"/>
  <c r="V185" i="8"/>
  <c r="W88" i="8"/>
  <c r="V301" i="8"/>
  <c r="S99" i="8"/>
  <c r="V230" i="8"/>
  <c r="W160" i="8"/>
  <c r="X101" i="8"/>
  <c r="V368" i="8"/>
  <c r="T275" i="8"/>
  <c r="S81" i="8"/>
  <c r="U156" i="8"/>
  <c r="X86" i="8"/>
  <c r="T98" i="8"/>
  <c r="W373" i="8"/>
  <c r="W79" i="8"/>
  <c r="W224" i="8"/>
  <c r="V237" i="8"/>
  <c r="U67" i="8"/>
  <c r="T168" i="8"/>
  <c r="V329" i="8"/>
  <c r="X207" i="8"/>
  <c r="U71" i="8"/>
  <c r="V160" i="8"/>
  <c r="X354" i="8"/>
  <c r="T334" i="8"/>
  <c r="W71" i="8"/>
  <c r="U331" i="8"/>
  <c r="V178" i="8"/>
  <c r="X52" i="8"/>
  <c r="T100" i="8"/>
  <c r="X210" i="8"/>
  <c r="X67" i="8"/>
  <c r="W216" i="8"/>
  <c r="V95" i="8"/>
  <c r="S329" i="8"/>
  <c r="X142" i="8"/>
  <c r="S149" i="8"/>
  <c r="U45" i="8"/>
  <c r="X271" i="8"/>
  <c r="S41" i="8"/>
  <c r="V53" i="8"/>
  <c r="S205" i="8"/>
  <c r="X8" i="8"/>
  <c r="X5" i="8"/>
  <c r="S275" i="8"/>
  <c r="L34" i="8"/>
  <c r="Z34" i="8" s="1"/>
  <c r="G67" i="9"/>
  <c r="T93" i="8"/>
  <c r="W306" i="8"/>
  <c r="S21" i="8"/>
  <c r="S68" i="8"/>
  <c r="V155" i="8"/>
  <c r="U135" i="8"/>
  <c r="V7" i="8"/>
  <c r="V84" i="8"/>
  <c r="S93" i="8"/>
  <c r="T373" i="8"/>
  <c r="T129" i="8"/>
  <c r="V54" i="8"/>
  <c r="U126" i="8"/>
  <c r="W266" i="8"/>
  <c r="S46" i="8"/>
  <c r="W341" i="8"/>
  <c r="T350" i="8"/>
  <c r="T215" i="8"/>
  <c r="T158" i="8"/>
  <c r="V359" i="8"/>
  <c r="V120" i="8"/>
  <c r="W50" i="8"/>
  <c r="S129" i="8"/>
  <c r="S201" i="8"/>
  <c r="T231" i="8"/>
  <c r="W310" i="8"/>
  <c r="T309" i="8"/>
  <c r="V311" i="8"/>
  <c r="U201" i="8"/>
  <c r="X353" i="8"/>
  <c r="U6" i="8"/>
  <c r="X41" i="8"/>
  <c r="T167" i="8"/>
  <c r="W176" i="8"/>
  <c r="W328" i="8"/>
  <c r="X267" i="8"/>
  <c r="U351" i="8"/>
  <c r="W242" i="8"/>
  <c r="V77" i="8"/>
  <c r="V343" i="8"/>
  <c r="T199" i="8"/>
  <c r="S119" i="8"/>
  <c r="S176" i="8"/>
  <c r="U374" i="8"/>
  <c r="S364" i="8"/>
  <c r="T145" i="8"/>
  <c r="S353" i="8"/>
  <c r="S335" i="8"/>
  <c r="W307" i="8"/>
  <c r="V34" i="8"/>
  <c r="X223" i="8"/>
  <c r="V22" i="8"/>
  <c r="W193" i="8"/>
  <c r="X149" i="8"/>
  <c r="W309" i="8"/>
  <c r="T123" i="8"/>
  <c r="S219" i="8"/>
  <c r="X72" i="8"/>
  <c r="V307" i="8"/>
  <c r="S108" i="8"/>
  <c r="V322" i="8"/>
  <c r="U212" i="8"/>
  <c r="X32" i="8"/>
  <c r="V165" i="8"/>
  <c r="X276" i="8"/>
  <c r="V193" i="8"/>
  <c r="U148" i="8"/>
  <c r="V200" i="8"/>
  <c r="S245" i="8"/>
  <c r="X376" i="8"/>
  <c r="T3" i="8"/>
  <c r="U8" i="8"/>
  <c r="T128" i="8"/>
  <c r="X96" i="8"/>
  <c r="T214" i="8"/>
  <c r="S88" i="8"/>
  <c r="V310" i="8"/>
  <c r="X220" i="8"/>
  <c r="V333" i="8"/>
  <c r="W24" i="8"/>
  <c r="W378" i="8"/>
  <c r="S133" i="8"/>
  <c r="X89" i="8"/>
  <c r="V212" i="8"/>
  <c r="X34" i="8"/>
  <c r="V71" i="8"/>
  <c r="W217" i="8"/>
  <c r="W215" i="8"/>
  <c r="U31" i="8"/>
  <c r="V78" i="8"/>
  <c r="U302" i="8"/>
  <c r="S334" i="8"/>
  <c r="S379" i="8"/>
  <c r="S243" i="8"/>
  <c r="W41" i="8"/>
  <c r="T223" i="8"/>
  <c r="W28" i="8"/>
  <c r="W358" i="8"/>
  <c r="W7" i="8"/>
  <c r="S229" i="8"/>
  <c r="W240" i="8"/>
  <c r="T76" i="8"/>
  <c r="W127" i="8"/>
  <c r="S28" i="8"/>
  <c r="X305" i="8"/>
  <c r="U298" i="8"/>
  <c r="W194" i="8"/>
  <c r="V164" i="8"/>
  <c r="W38" i="8"/>
  <c r="V205" i="8"/>
  <c r="V168" i="8"/>
  <c r="V128" i="8"/>
  <c r="X301" i="8"/>
  <c r="V28" i="8"/>
  <c r="U221" i="8"/>
  <c r="V202" i="8"/>
  <c r="U80" i="8"/>
  <c r="T89" i="8"/>
  <c r="V189" i="8"/>
  <c r="V208" i="8"/>
  <c r="S235" i="8"/>
  <c r="X167" i="8"/>
  <c r="V59" i="8"/>
  <c r="X180" i="8"/>
  <c r="X309" i="8"/>
  <c r="W305" i="8"/>
  <c r="T30" i="8"/>
  <c r="W213" i="8"/>
  <c r="U113" i="8"/>
  <c r="X85" i="8"/>
  <c r="W67" i="8"/>
  <c r="U236" i="8"/>
  <c r="V337" i="8"/>
  <c r="T375" i="8"/>
  <c r="V138" i="8"/>
  <c r="W296" i="8"/>
  <c r="T351" i="8"/>
  <c r="T188" i="8"/>
  <c r="X273" i="8"/>
  <c r="W326" i="8"/>
  <c r="T84" i="8"/>
  <c r="S295" i="8"/>
  <c r="X57" i="8"/>
  <c r="U153" i="8"/>
  <c r="W295" i="8"/>
  <c r="U75" i="8"/>
  <c r="S31" i="8"/>
  <c r="X87" i="8"/>
  <c r="U271" i="8"/>
  <c r="T325" i="8"/>
  <c r="T37" i="8"/>
  <c r="V125" i="8"/>
  <c r="V170" i="8"/>
  <c r="S300" i="8"/>
  <c r="S148" i="8"/>
  <c r="S333" i="8"/>
  <c r="U42" i="8"/>
  <c r="W197" i="8"/>
  <c r="S156" i="8"/>
  <c r="X137" i="8"/>
  <c r="S127" i="8"/>
  <c r="V268" i="8"/>
  <c r="U335" i="8"/>
  <c r="T299" i="8"/>
  <c r="U33" i="8"/>
  <c r="S40" i="8"/>
  <c r="U3" i="8"/>
  <c r="V304" i="8"/>
  <c r="V309" i="8"/>
  <c r="T45" i="8"/>
  <c r="U353" i="8"/>
  <c r="X54" i="8"/>
  <c r="U65" i="8"/>
  <c r="X59" i="8"/>
  <c r="T135" i="8"/>
  <c r="U63" i="8"/>
  <c r="W120" i="8"/>
  <c r="S221" i="8"/>
  <c r="S22" i="8"/>
  <c r="S26" i="8"/>
  <c r="U38" i="8"/>
  <c r="W150" i="8"/>
  <c r="W110" i="8"/>
  <c r="T374" i="8"/>
  <c r="U105" i="8"/>
  <c r="T192" i="8"/>
  <c r="S137" i="8"/>
  <c r="W342" i="8"/>
  <c r="W303" i="8"/>
  <c r="V275" i="8"/>
  <c r="T307" i="8"/>
  <c r="X188" i="8"/>
  <c r="S378" i="8"/>
  <c r="X334" i="8"/>
  <c r="W123" i="8"/>
  <c r="X128" i="8"/>
  <c r="S58" i="8"/>
  <c r="X153" i="8"/>
  <c r="X322" i="8"/>
  <c r="S76" i="8"/>
  <c r="U92" i="8"/>
  <c r="U134" i="8"/>
  <c r="T27" i="8"/>
  <c r="W201" i="8"/>
  <c r="V158" i="8"/>
  <c r="S209" i="8"/>
  <c r="S163" i="8"/>
  <c r="W164" i="8"/>
  <c r="V357" i="8"/>
  <c r="U119" i="8"/>
  <c r="X119" i="8"/>
  <c r="U27" i="8"/>
  <c r="S29" i="8"/>
  <c r="X48" i="8"/>
  <c r="W66" i="8"/>
  <c r="S297" i="8"/>
  <c r="X75" i="8"/>
  <c r="V76" i="8"/>
  <c r="S157" i="8"/>
  <c r="W124" i="8"/>
  <c r="X264" i="8"/>
  <c r="S237" i="8"/>
  <c r="X100" i="8"/>
  <c r="S203" i="8"/>
  <c r="T191" i="8"/>
  <c r="T227" i="8"/>
  <c r="V190" i="8"/>
  <c r="W379" i="8"/>
  <c r="S204" i="8"/>
  <c r="L3" i="8"/>
  <c r="S3" i="8" s="1"/>
  <c r="G8" i="9"/>
  <c r="M34" i="8"/>
  <c r="AA34" i="8" s="1"/>
  <c r="H67" i="9"/>
  <c r="S34" i="8" l="1"/>
  <c r="T34" i="8"/>
  <c r="Z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tc={CCECF1A8-54B9-4383-93C8-A1479436B3F0}</author>
  </authors>
  <commentList>
    <comment ref="B1" authorId="0" shapeId="0" xr:uid="{CCECF1A8-54B9-4383-93C8-A1479436B3F0}">
      <text>
        <t xml:space="preserve">[Threaded comment]
Your version of Excel allows you to read this threaded comment; however, any edits to it will get removed if the file is opened in a newer version of Excel. Learn more: https://go.microsoft.com/fwlink/?linkid=870924
Comment:
    Could we freeze the top two rows, so that headers are always in screen? </t>
      </text>
    </comment>
  </commentList>
</comments>
</file>

<file path=xl/sharedStrings.xml><?xml version="1.0" encoding="utf-8"?>
<sst xmlns="http://schemas.openxmlformats.org/spreadsheetml/2006/main" count="27481" uniqueCount="1889">
  <si>
    <t>Purpose</t>
  </si>
  <si>
    <t xml:space="preserve">The purpose of this workbook is to show the derivation of the Risk Based Concentrations (RBCs) from the proposed Toxicity Reference Values (TRVs). TRVs are adjusted using Multi-Pathway Adjustment Factors and Early-Life Adjustment Factors. More information on the calculation of RBCs can be found in the MPAF and RBC Supporting Document. </t>
  </si>
  <si>
    <t>Related Resources</t>
  </si>
  <si>
    <t>Toxic Air Contaminant (TAC) Review and Update Rulemaking</t>
  </si>
  <si>
    <t>Explanation of Tabs</t>
  </si>
  <si>
    <t>Tab Number</t>
  </si>
  <si>
    <t>Tab Title</t>
  </si>
  <si>
    <t>Tab Explanation</t>
  </si>
  <si>
    <t>Tab 2</t>
  </si>
  <si>
    <t>Proposed TRVs</t>
  </si>
  <si>
    <t>These are the proposed TRVs for chronic cancer, chronic noncancer, and acute noncancer TRVs. More information about their derivation can be found in Workbook 1, Workbook 2, and the TRV Support Document. These represent the calculated unrounded TRVs.</t>
  </si>
  <si>
    <t>Tab 3</t>
  </si>
  <si>
    <t>Adjustment Factors</t>
  </si>
  <si>
    <t>The MPAF and ELAF adjustment factors used to calculate the RBCs. More information about these values can be found in the MPAF and RBC Supporting Document. Chemicals with an MPAF or ELAF adjustment are highlighted with blue in columns F and M.</t>
  </si>
  <si>
    <t>Tab 4</t>
  </si>
  <si>
    <t>Proposed RBCs</t>
  </si>
  <si>
    <t xml:space="preserve">This tab shows the derivation of RBCs from TRVs. The equations used to convert from TRV to RBC are shown in the Equations tab (Tab 6). Both unrounded and rounded RBCs are shown. </t>
  </si>
  <si>
    <t>Tab 5</t>
  </si>
  <si>
    <t>Rule Table</t>
  </si>
  <si>
    <t xml:space="preserve">This tab presents the RBCs in rule-ready format. </t>
  </si>
  <si>
    <t>Tab 6</t>
  </si>
  <si>
    <t>Equations</t>
  </si>
  <si>
    <t xml:space="preserve">This tab shows the equations to calculate an RBC from a TRV. </t>
  </si>
  <si>
    <t>Authoritative Source Definitions</t>
  </si>
  <si>
    <t>Oregon Administrative Rules, adopted by the Environmental Quality Commission, specify sources of toxicity information considered to be authoritative in terms of their scientific rigor and comprehensive methods for producing toxicity information (OAR 340-247-0030). This list of authoritative sources slightly changed in 2021 as described below, primarily by adding “DEQ in consultation with ATSAC” as an authoritative source and listing the broader agency names rather than the specific program names within agencies. DEQ uses the term TRV when referring to any similarly derived health-based toxicity value developed by other agencies. A toxic air contaminant can have up to three different TRVs.</t>
  </si>
  <si>
    <t>DEQ Authoritative Sources in Current Oregon Administrative Rule</t>
  </si>
  <si>
    <t>Authoritative Source Agency Acronym</t>
  </si>
  <si>
    <t>Authoritative Source Agency</t>
  </si>
  <si>
    <t>Specific Program Names within the Agency that are Referenced in this Workbook</t>
  </si>
  <si>
    <t>ATSDR</t>
  </si>
  <si>
    <t>U.S. Agency for Toxic Substances and Disease Registry</t>
  </si>
  <si>
    <t>EPA</t>
  </si>
  <si>
    <t>U.S. Environmental Protection Agency</t>
  </si>
  <si>
    <t>IRIS = Integrated Risk Information System
PPRTV = Provisional Peer-Reviewed Toxicity Values</t>
  </si>
  <si>
    <t>CalEPA</t>
  </si>
  <si>
    <t>California Environmental Protection Agency</t>
  </si>
  <si>
    <t>OEHHA = The Office of Environmental Health Hazard Assessment
CARB = The California Air Resources Board
CDPR = California Department of Pesticide Regulation</t>
  </si>
  <si>
    <t>DEQ</t>
  </si>
  <si>
    <t>Oregon DEQ in consultation with ATSAC*</t>
  </si>
  <si>
    <t>*“Oregon DEQ in consultation with ATSAC” was added to the list of authoritative sources by the Environmental Quality Commission in 2021. There are no TRVs in 2018 rule from this authoritative source.</t>
  </si>
  <si>
    <t>Additional Acronyms and Terms</t>
  </si>
  <si>
    <t>Acronym or Term</t>
  </si>
  <si>
    <t>Definition</t>
  </si>
  <si>
    <t>Acute noncancer TRV</t>
  </si>
  <si>
    <t>Air concentration below which noncancer health effects are not expected over 24 hours or less from breathing that air</t>
  </si>
  <si>
    <t>ATSAC</t>
  </si>
  <si>
    <t>DEQ’s Air Toxics Science Advisory Committee</t>
  </si>
  <si>
    <t>Cancer TRV</t>
  </si>
  <si>
    <t>Air concentration corresponding to a one in one million excess cancer risk, calculated by dividing one in one million (0.000001) by the inhalation unit risk when that air is breathed all the time over a lifetime</t>
  </si>
  <si>
    <t>Chronic noncancer TRV</t>
  </si>
  <si>
    <t>Air concentration below which noncancer health effects are not expected over a year or more of constantly breathing that air</t>
  </si>
  <si>
    <t>Oregon Department of Environmental Quality</t>
  </si>
  <si>
    <t>ELAF</t>
  </si>
  <si>
    <t>Early-Life Adjustment Factor</t>
  </si>
  <si>
    <t>MPAF</t>
  </si>
  <si>
    <t>Multi-Pathway Adjustment Factor</t>
  </si>
  <si>
    <t>RBC</t>
  </si>
  <si>
    <t>Risk-Based Concentration</t>
  </si>
  <si>
    <t>TRV</t>
  </si>
  <si>
    <t>Toxicity Reference Value</t>
  </si>
  <si>
    <t>Rounding</t>
  </si>
  <si>
    <t xml:space="preserve">All RBC are rounded to two significant figures in the final rule table. </t>
  </si>
  <si>
    <t>Display Order</t>
  </si>
  <si>
    <t>DEQ ID</t>
  </si>
  <si>
    <t>CAS RN or DEQ ID</t>
  </si>
  <si>
    <t>Common Name</t>
  </si>
  <si>
    <t>Grouping</t>
  </si>
  <si>
    <t>Cancer</t>
  </si>
  <si>
    <t>Chronic Noncancer</t>
  </si>
  <si>
    <t>Acute</t>
  </si>
  <si>
    <t>Unrounded Proposed TRV (ug/m3)</t>
  </si>
  <si>
    <t>Authoritative Source</t>
  </si>
  <si>
    <t>75-07-0</t>
  </si>
  <si>
    <t>Acetaldehyde</t>
  </si>
  <si>
    <t>OEHHA</t>
  </si>
  <si>
    <t>60-35-5</t>
  </si>
  <si>
    <t>Acetamide</t>
  </si>
  <si>
    <t>--</t>
  </si>
  <si>
    <t>67-64-1</t>
  </si>
  <si>
    <t>Acetone</t>
  </si>
  <si>
    <t>75-05-8</t>
  </si>
  <si>
    <t>Acetonitrile</t>
  </si>
  <si>
    <t>IRIS</t>
  </si>
  <si>
    <t>107-02-8</t>
  </si>
  <si>
    <t>Acrolein</t>
  </si>
  <si>
    <t>79-06-1</t>
  </si>
  <si>
    <t>Acrylamide</t>
  </si>
  <si>
    <t>79-10-7</t>
  </si>
  <si>
    <t>Acrylic acid</t>
  </si>
  <si>
    <t>PPRTV</t>
  </si>
  <si>
    <t>107-13-1</t>
  </si>
  <si>
    <t>Acrylonitrile</t>
  </si>
  <si>
    <t>1000T</t>
  </si>
  <si>
    <t>111-69-3</t>
  </si>
  <si>
    <t>Adiponitrile</t>
  </si>
  <si>
    <t>309-00-2</t>
  </si>
  <si>
    <t>Aldrin</t>
  </si>
  <si>
    <t>107-05-1</t>
  </si>
  <si>
    <t>Allyl chloride</t>
  </si>
  <si>
    <t>7429-90-5</t>
  </si>
  <si>
    <t>Aluminum and compounds</t>
  </si>
  <si>
    <t>Metals and Metalloids</t>
  </si>
  <si>
    <t>7664-41-7</t>
  </si>
  <si>
    <t>Ammonia</t>
  </si>
  <si>
    <t>62-53-3</t>
  </si>
  <si>
    <t>Aniline</t>
  </si>
  <si>
    <t>7440-36-0</t>
  </si>
  <si>
    <t>Antimony and compounds</t>
  </si>
  <si>
    <t>140-57-8</t>
  </si>
  <si>
    <t>Aramite</t>
  </si>
  <si>
    <t>7440-38-2</t>
  </si>
  <si>
    <t>Arsenic and inorganic compounds</t>
  </si>
  <si>
    <t>7784-42-1</t>
  </si>
  <si>
    <t>Arsine</t>
  </si>
  <si>
    <t>1332-21-4</t>
  </si>
  <si>
    <t>Asbestos</t>
  </si>
  <si>
    <t>1001T</t>
  </si>
  <si>
    <t>86-50-0</t>
  </si>
  <si>
    <t>Azinphosmethyl {guthion}</t>
  </si>
  <si>
    <t>103-33-3</t>
  </si>
  <si>
    <t>Azobenzene</t>
  </si>
  <si>
    <t>71-43-2</t>
  </si>
  <si>
    <t>Benzene</t>
  </si>
  <si>
    <t>92-87-5</t>
  </si>
  <si>
    <t>Benzidine (and its salts), including but not limited to:</t>
  </si>
  <si>
    <t>Benzidine</t>
  </si>
  <si>
    <t>1937-37-7</t>
  </si>
  <si>
    <t>Direct Black 38</t>
  </si>
  <si>
    <t>2602-46-2</t>
  </si>
  <si>
    <t>Direct Blue 6</t>
  </si>
  <si>
    <t>16071-86-6</t>
  </si>
  <si>
    <t>Direct Brown 95 (technical grade)</t>
  </si>
  <si>
    <t>100-44-7</t>
  </si>
  <si>
    <t>Benzyl chloride</t>
  </si>
  <si>
    <t>7440-41-7</t>
  </si>
  <si>
    <t>Beryllium and compounds</t>
  </si>
  <si>
    <t>92-52-4</t>
  </si>
  <si>
    <t>Biphenyl</t>
  </si>
  <si>
    <t>1002T</t>
  </si>
  <si>
    <t>10294-34-5</t>
  </si>
  <si>
    <t>Boron trichloride</t>
  </si>
  <si>
    <t>1003T</t>
  </si>
  <si>
    <t>108-86-1</t>
  </si>
  <si>
    <t>Bromobenzene</t>
  </si>
  <si>
    <t>75-27-4</t>
  </si>
  <si>
    <t>Bromodichloromethane</t>
  </si>
  <si>
    <t>75-25-2</t>
  </si>
  <si>
    <t>Bromoform</t>
  </si>
  <si>
    <t>74-83-9</t>
  </si>
  <si>
    <t>Bromomethane {methyl bromide}</t>
  </si>
  <si>
    <t>106-94-5</t>
  </si>
  <si>
    <t>1-Bromopropane {n-propyl bromide}</t>
  </si>
  <si>
    <t>106-99-0</t>
  </si>
  <si>
    <t>1,3-Butadiene</t>
  </si>
  <si>
    <t>78-93-3</t>
  </si>
  <si>
    <t>2-Butanone {methyl ethyl ketone (MEK)}</t>
  </si>
  <si>
    <t>No proposed value</t>
  </si>
  <si>
    <t>540-88-5</t>
  </si>
  <si>
    <t>t-Butyl acetate</t>
  </si>
  <si>
    <t>78-92-2</t>
  </si>
  <si>
    <t>sec-Butyl alcohol</t>
  </si>
  <si>
    <t>75-65-0</t>
  </si>
  <si>
    <t>tert-Butyl alcohol</t>
  </si>
  <si>
    <t>7440-43-9</t>
  </si>
  <si>
    <t>Cadmium and compounds</t>
  </si>
  <si>
    <t>105-60-2</t>
  </si>
  <si>
    <t>Caprolactam</t>
  </si>
  <si>
    <t>75-15-0</t>
  </si>
  <si>
    <t>Carbon disulfide</t>
  </si>
  <si>
    <t>56-23-5</t>
  </si>
  <si>
    <t>Carbon tetrachloride</t>
  </si>
  <si>
    <t>463-58-1</t>
  </si>
  <si>
    <t>Carbonyl sulfide</t>
  </si>
  <si>
    <t>1006T</t>
  </si>
  <si>
    <t>1306-38-3</t>
  </si>
  <si>
    <t>Cerium oxide</t>
  </si>
  <si>
    <t>57-74-9</t>
  </si>
  <si>
    <t>Chlordane</t>
  </si>
  <si>
    <t>143-50-0</t>
  </si>
  <si>
    <t>Chlordecone</t>
  </si>
  <si>
    <t>108171-26-2</t>
  </si>
  <si>
    <t>Chlorinated paraffins</t>
  </si>
  <si>
    <t>7782-50-5</t>
  </si>
  <si>
    <t>Chlorine</t>
  </si>
  <si>
    <t>10049-04-4</t>
  </si>
  <si>
    <t>Chlorine dioxide</t>
  </si>
  <si>
    <t>532-27-4</t>
  </si>
  <si>
    <t>2-Chloroacetophenone</t>
  </si>
  <si>
    <t>108-90-7</t>
  </si>
  <si>
    <t>Chlorobenzene</t>
  </si>
  <si>
    <t>1007T</t>
  </si>
  <si>
    <t>98-56-6</t>
  </si>
  <si>
    <t>4-Chlorobenzotrifluoride (PCBTF)</t>
  </si>
  <si>
    <t>75-68-3</t>
  </si>
  <si>
    <t>1-Chloro-1,1-difluoroethane</t>
  </si>
  <si>
    <t>75-00-3</t>
  </si>
  <si>
    <t>Chloroethane {ethyl chloride}</t>
  </si>
  <si>
    <t>111-44-4</t>
  </si>
  <si>
    <t>bis(2-Chloroethyl) ether (BCEE)</t>
  </si>
  <si>
    <t>67-66-3</t>
  </si>
  <si>
    <t>Chloroform</t>
  </si>
  <si>
    <t>74-87-3</t>
  </si>
  <si>
    <t>Chloromethane {methyl chloride}</t>
  </si>
  <si>
    <t>542-88-1</t>
  </si>
  <si>
    <t>bis(Chloromethyl) ether</t>
  </si>
  <si>
    <t>1008T</t>
  </si>
  <si>
    <t>100-00-5</t>
  </si>
  <si>
    <t>1-Chloro-4-nitrobenzene {p-chloronitrobenzene}</t>
  </si>
  <si>
    <t>95-83-0</t>
  </si>
  <si>
    <t>4-Chloro-o-phenylenediamine</t>
  </si>
  <si>
    <t>76-06-2</t>
  </si>
  <si>
    <t>Chloropicrin</t>
  </si>
  <si>
    <t>126-99-8</t>
  </si>
  <si>
    <t>Chloroprene</t>
  </si>
  <si>
    <t>95-69-2</t>
  </si>
  <si>
    <t>p-Chloro-o-toluidine</t>
  </si>
  <si>
    <t>1033T</t>
  </si>
  <si>
    <t>16065-83-1</t>
  </si>
  <si>
    <t>Chromium, trivalent and compounds (insoluble particulate)</t>
  </si>
  <si>
    <t>1034T</t>
  </si>
  <si>
    <t>Chromium, trivalent and compounds (soluble)</t>
  </si>
  <si>
    <t>7738-94-5</t>
  </si>
  <si>
    <t>Chromic(VI) acid, including chromic acid aerosol mist and chromium trioxide</t>
  </si>
  <si>
    <t>18540-29-9</t>
  </si>
  <si>
    <t>Chromium VI, chromate and dichromate particulate</t>
  </si>
  <si>
    <t>7440-48-4</t>
  </si>
  <si>
    <t>Cobalt and compounds (insoluble particulate)</t>
  </si>
  <si>
    <t>1011T</t>
  </si>
  <si>
    <t>Cobalt and compounds (soluble)</t>
  </si>
  <si>
    <t>Coke oven emissions</t>
  </si>
  <si>
    <t>7440-50-8</t>
  </si>
  <si>
    <t>Copper and compounds</t>
  </si>
  <si>
    <t>120-71-8</t>
  </si>
  <si>
    <t>p-Cresidine</t>
  </si>
  <si>
    <t>1319-77-3</t>
  </si>
  <si>
    <t>Cresols (mixture), including m-cresol, o-cresol, p-cresol</t>
  </si>
  <si>
    <t>4170-30-3</t>
  </si>
  <si>
    <t>Crotonaldehyde</t>
  </si>
  <si>
    <t>135-20-6</t>
  </si>
  <si>
    <t>Cupferron</t>
  </si>
  <si>
    <t>57-12-5</t>
  </si>
  <si>
    <t>Cyanide and inorganic compounds</t>
  </si>
  <si>
    <t>110-82-7</t>
  </si>
  <si>
    <t>Cyclohexane</t>
  </si>
  <si>
    <t>1013T</t>
  </si>
  <si>
    <t>108-94-1</t>
  </si>
  <si>
    <t>Cyclohexanone</t>
  </si>
  <si>
    <t>72-54-8</t>
  </si>
  <si>
    <t>4,4'-DDD {4,4'-dichlorodiphenyldichloroethane}</t>
  </si>
  <si>
    <t>72-55-9</t>
  </si>
  <si>
    <t>4,4'-DDE {4,4'-dichlorodiphenyldichloroethene}</t>
  </si>
  <si>
    <t>50-29-3</t>
  </si>
  <si>
    <t>4,4’-DDT {4,4’-dichlorodiphenyltrichloroethane}</t>
  </si>
  <si>
    <t>615-05-4</t>
  </si>
  <si>
    <t>2,4-Diaminoanisole</t>
  </si>
  <si>
    <t>95-80-7</t>
  </si>
  <si>
    <t>2,4-Diaminotoluene {2,4-toluene diamine}</t>
  </si>
  <si>
    <t>333-41-5</t>
  </si>
  <si>
    <t>Diazinon</t>
  </si>
  <si>
    <t>96-12-8</t>
  </si>
  <si>
    <t>1,2-Dibromo-3-chloropropane (DBCP)</t>
  </si>
  <si>
    <t>106-46-7</t>
  </si>
  <si>
    <t>1,4-dichlorobenzene {p-Dichlorobenzene}</t>
  </si>
  <si>
    <t>91-94-1</t>
  </si>
  <si>
    <t>3,3'-Dichlorobenzidine</t>
  </si>
  <si>
    <t>75-34-3</t>
  </si>
  <si>
    <t>1,1-Dichloroethane {ethylidene dichloride}</t>
  </si>
  <si>
    <t>1014T</t>
  </si>
  <si>
    <t>156-59-2</t>
  </si>
  <si>
    <t>cis-1,2-Dichloroethene {cis-1,2-dichloroethylene}</t>
  </si>
  <si>
    <t>156-60-5</t>
  </si>
  <si>
    <t>trans-1,2-Dichloroethene</t>
  </si>
  <si>
    <t>75-09-2</t>
  </si>
  <si>
    <t>Dichloromethane {methylene chloride}</t>
  </si>
  <si>
    <t>78-87-5</t>
  </si>
  <si>
    <t>1,2-Dichloropropane {propylene dichloride}</t>
  </si>
  <si>
    <t>542-75-6</t>
  </si>
  <si>
    <t>1,3-Dichloropropene</t>
  </si>
  <si>
    <t>1035T</t>
  </si>
  <si>
    <t>78-88-6</t>
  </si>
  <si>
    <t>2,3-Dichloropropene</t>
  </si>
  <si>
    <t>62-73-7</t>
  </si>
  <si>
    <t>Dichlorvos (DDVP)</t>
  </si>
  <si>
    <t>1082T</t>
  </si>
  <si>
    <t>77-73-6</t>
  </si>
  <si>
    <t>Dicyclopentadiene</t>
  </si>
  <si>
    <t>60-57-1</t>
  </si>
  <si>
    <t>Dieldrin</t>
  </si>
  <si>
    <t>Diesel particulate matter (DPM)</t>
  </si>
  <si>
    <t>111-42-2</t>
  </si>
  <si>
    <t>Diethanolamine</t>
  </si>
  <si>
    <t>117-81-7</t>
  </si>
  <si>
    <t>bis(2-Ethylhexyl) phthalate (DEHP)</t>
  </si>
  <si>
    <t>Phthalate</t>
  </si>
  <si>
    <t>75-37-6</t>
  </si>
  <si>
    <t>1,1-Difluoroethane</t>
  </si>
  <si>
    <t>60-11-7</t>
  </si>
  <si>
    <t>4-Dimethylaminoazobenzene</t>
  </si>
  <si>
    <t>68-12-2</t>
  </si>
  <si>
    <t>Dimethyl formamide</t>
  </si>
  <si>
    <t>57-14-7</t>
  </si>
  <si>
    <t>1,1-Dimethylhydrazine</t>
  </si>
  <si>
    <t>121-14-2</t>
  </si>
  <si>
    <t>2,4-Dinitrotoluene</t>
  </si>
  <si>
    <t>123-91-1</t>
  </si>
  <si>
    <t>1,4-Dioxane</t>
  </si>
  <si>
    <t>122-66-7</t>
  </si>
  <si>
    <t>1,2-Diphenylhydrazine {hydrazobenzene}</t>
  </si>
  <si>
    <t>298-04-4</t>
  </si>
  <si>
    <t>Disulfoton</t>
  </si>
  <si>
    <t>106-89-8</t>
  </si>
  <si>
    <t>Epichlorohydrin</t>
  </si>
  <si>
    <t>106-88-7</t>
  </si>
  <si>
    <t>1,2-Epoxybutane</t>
  </si>
  <si>
    <t>1015T</t>
  </si>
  <si>
    <t>141-78-6</t>
  </si>
  <si>
    <t>Ethyl acetate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</si>
  <si>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</si>
  <si>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</si>
  <si>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</si>
  <si>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</si>
  <si>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</si>
  <si>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</si>
  <si>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</si>
  <si>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</si>
  <si>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</si>
  <si>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</si>
  <si>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</si>
  <si>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</si>
  <si>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75-21-8</t>
  </si>
  <si>
    <t>Ethylene oxide</t>
  </si>
  <si>
    <t>96-45-7</t>
  </si>
  <si>
    <t>Ethylene thiourea</t>
  </si>
  <si>
    <t>1063T</t>
  </si>
  <si>
    <t>637-92-3</t>
  </si>
  <si>
    <t>Ethyl t-butyl ether (ETBE)</t>
  </si>
  <si>
    <t>1016T</t>
  </si>
  <si>
    <t>97-63-2</t>
  </si>
  <si>
    <t>Ethyl methacrylate</t>
  </si>
  <si>
    <t>Fluoride and inorganic compounds</t>
  </si>
  <si>
    <t>7782-41-4</t>
  </si>
  <si>
    <t>Fluorine gas</t>
  </si>
  <si>
    <t>50-00-0</t>
  </si>
  <si>
    <t>Formaldehyde</t>
  </si>
  <si>
    <t>75-71-8</t>
  </si>
  <si>
    <t>Dichlorodifluoromethane {Freon 12}</t>
  </si>
  <si>
    <t>75-45-6</t>
  </si>
  <si>
    <t>Chlorodifluoromethane {Freon 22}</t>
  </si>
  <si>
    <t>76-13-1</t>
  </si>
  <si>
    <t>Trichlorotrifluoroethane {Freon 113}</t>
  </si>
  <si>
    <t>1036T</t>
  </si>
  <si>
    <t>68476-30-2</t>
  </si>
  <si>
    <t>Fuel oil no. 2 (evaporative) {diesel vapor}</t>
  </si>
  <si>
    <t>111-30-8</t>
  </si>
  <si>
    <t>Glutaraldehyde</t>
  </si>
  <si>
    <t>112-34-5</t>
  </si>
  <si>
    <t>Diethylene glycol monobutyl ether</t>
  </si>
  <si>
    <t>Glycol Ethers</t>
  </si>
  <si>
    <t>111-90-0</t>
  </si>
  <si>
    <t>Diethylene glycol monoethyl ether</t>
  </si>
  <si>
    <t>111-76-2</t>
  </si>
  <si>
    <t>Ethylene glycol monobutyl ether {2-butoxyethanol}</t>
  </si>
  <si>
    <t>110-80-5</t>
  </si>
  <si>
    <t>Ethylene glycol monoethyl ether</t>
  </si>
  <si>
    <t>111-15-9</t>
  </si>
  <si>
    <t>Ethylene glycol monoethyl ether acetate</t>
  </si>
  <si>
    <t>109-86-4</t>
  </si>
  <si>
    <t>Ethylene glycol monomethyl ether</t>
  </si>
  <si>
    <t>110-49-6</t>
  </si>
  <si>
    <t>Ethylene glycol monomethyl ether acetate</t>
  </si>
  <si>
    <t>107-98-2</t>
  </si>
  <si>
    <t>Propylene glycol monomethyl ether</t>
  </si>
  <si>
    <t>76-44-8</t>
  </si>
  <si>
    <t>Heptachlor</t>
  </si>
  <si>
    <t>1024-57-3</t>
  </si>
  <si>
    <t>Heptachlor epoxide</t>
  </si>
  <si>
    <t>1018T</t>
  </si>
  <si>
    <t>142-82-5</t>
  </si>
  <si>
    <t>Heptane</t>
  </si>
  <si>
    <t>118-74-1</t>
  </si>
  <si>
    <t>Hexachlorobenzene</t>
  </si>
  <si>
    <t>87-68-3</t>
  </si>
  <si>
    <t>Hexachlorobutadiene</t>
  </si>
  <si>
    <t>608-73-1</t>
  </si>
  <si>
    <t>Hexachlorocyclohexanes (mixture) including but not limited to:</t>
  </si>
  <si>
    <t>Hexachlorocyclohexanes</t>
  </si>
  <si>
    <t>319-84-6</t>
  </si>
  <si>
    <t>alpha-Hexachlorocyclohexane</t>
  </si>
  <si>
    <t>319-85-7</t>
  </si>
  <si>
    <t>beta-Hexachlorocyclohexane</t>
  </si>
  <si>
    <t>58-89-9</t>
  </si>
  <si>
    <t>gamma-Hexachlorocyclohexane {Lindane}</t>
  </si>
  <si>
    <t>77-47-4</t>
  </si>
  <si>
    <t>Hexachlorocyclopentadiene</t>
  </si>
  <si>
    <t>67-72-1</t>
  </si>
  <si>
    <t>Hexachloroethane</t>
  </si>
  <si>
    <t>110-54-3</t>
  </si>
  <si>
    <t>Hexane</t>
  </si>
  <si>
    <t>302-01-2</t>
  </si>
  <si>
    <t>Hydrazine</t>
  </si>
  <si>
    <t>7647-01-0</t>
  </si>
  <si>
    <t>Hydrogen chloride {hydrochloric acid}</t>
  </si>
  <si>
    <t>7783-06-4</t>
  </si>
  <si>
    <t>Hydrogen sulfide</t>
  </si>
  <si>
    <t>1037T</t>
  </si>
  <si>
    <t>78-83-1</t>
  </si>
  <si>
    <t>Isobutanol {isobutyl alcohol}</t>
  </si>
  <si>
    <t>822-06-0</t>
  </si>
  <si>
    <t>Hexamethylene-1,6-diisocyanate (HDI)</t>
  </si>
  <si>
    <t>101-68-8</t>
  </si>
  <si>
    <t>Methylene diphenyl diisocyanate (MDI)</t>
  </si>
  <si>
    <t>624-83-9</t>
  </si>
  <si>
    <t>Methyl isocyanate</t>
  </si>
  <si>
    <t>26471-62-5</t>
  </si>
  <si>
    <t>Toluene diisocyanates (2,4- and 2,6-)</t>
  </si>
  <si>
    <t>78-59-1</t>
  </si>
  <si>
    <t>Isophorone</t>
  </si>
  <si>
    <t>78-79-5</t>
  </si>
  <si>
    <t>Isoprene, except from vegetative emission sources</t>
  </si>
  <si>
    <t>67-63-0</t>
  </si>
  <si>
    <t>Isopropyl alcohol</t>
  </si>
  <si>
    <t>98-82-8</t>
  </si>
  <si>
    <t>Isopropylbenzene {cumene}</t>
  </si>
  <si>
    <t>1038T</t>
  </si>
  <si>
    <t>50815-00-4</t>
  </si>
  <si>
    <t>JP-4</t>
  </si>
  <si>
    <t>1039T</t>
  </si>
  <si>
    <t>JP-5</t>
  </si>
  <si>
    <t>1040T</t>
  </si>
  <si>
    <t>JP-7</t>
  </si>
  <si>
    <t>1041T</t>
  </si>
  <si>
    <t>JP-8</t>
  </si>
  <si>
    <t>1042T</t>
  </si>
  <si>
    <t>8008-20-6</t>
  </si>
  <si>
    <t>Kerosene</t>
  </si>
  <si>
    <t>7439-92-1</t>
  </si>
  <si>
    <t>Lead and compounds</t>
  </si>
  <si>
    <t>1019T</t>
  </si>
  <si>
    <t>121-75-5</t>
  </si>
  <si>
    <t>Malathion</t>
  </si>
  <si>
    <t>108-31-6</t>
  </si>
  <si>
    <t>Maleic anhydride</t>
  </si>
  <si>
    <t>7439-96-5</t>
  </si>
  <si>
    <t>Manganese and compounds</t>
  </si>
  <si>
    <t>7439-97-6</t>
  </si>
  <si>
    <t>Mercury and inorganic compounds</t>
  </si>
  <si>
    <t>67-56-1</t>
  </si>
  <si>
    <t>Methanol</t>
  </si>
  <si>
    <t>1020T</t>
  </si>
  <si>
    <t>96-33-3</t>
  </si>
  <si>
    <t>Methyl acrylate</t>
  </si>
  <si>
    <t>1021T</t>
  </si>
  <si>
    <t>126-98-7</t>
  </si>
  <si>
    <t>Methylacrylonitrile</t>
  </si>
  <si>
    <t>1084T</t>
  </si>
  <si>
    <t>110-43-0</t>
  </si>
  <si>
    <t>Methyl amyl ketone {2-heptanone}</t>
  </si>
  <si>
    <t>1634-04-4</t>
  </si>
  <si>
    <t>Methyl tert-butyl ether</t>
  </si>
  <si>
    <t>1022T</t>
  </si>
  <si>
    <t>591-78-6</t>
  </si>
  <si>
    <t>Methyl-n-butyl ketone {2-hexanone}</t>
  </si>
  <si>
    <t>1043T</t>
  </si>
  <si>
    <t>108-87-2</t>
  </si>
  <si>
    <t>Methylcyclohexane</t>
  </si>
  <si>
    <t>101-14-4</t>
  </si>
  <si>
    <t>4,4'-Methylene bis(2-chloroaniline) (MOCA)</t>
  </si>
  <si>
    <t>101-77-9</t>
  </si>
  <si>
    <t>4,4'-Methylenedianiline (and its dichloride)</t>
  </si>
  <si>
    <t>60-34-4</t>
  </si>
  <si>
    <t>Methyl hydrazine</t>
  </si>
  <si>
    <t>108-10-1</t>
  </si>
  <si>
    <t>Methyl isobutyl ketone (MIBK) {hexone}</t>
  </si>
  <si>
    <t>75-86-5</t>
  </si>
  <si>
    <t>2-Methyllactonitrile {acetone cyanohydrin}</t>
  </si>
  <si>
    <t>80-62-6</t>
  </si>
  <si>
    <t>Methyl methacrylate</t>
  </si>
  <si>
    <t>90-94-8</t>
  </si>
  <si>
    <t>Michler's ketone</t>
  </si>
  <si>
    <t>Refractory ceramic fibers</t>
  </si>
  <si>
    <t>2385-85-5</t>
  </si>
  <si>
    <t>Mirex</t>
  </si>
  <si>
    <t>7440-02-0</t>
  </si>
  <si>
    <t>Nickel and compounds</t>
  </si>
  <si>
    <t>1313-99-1</t>
  </si>
  <si>
    <t>Nickel oxide</t>
  </si>
  <si>
    <t>7697-37-2</t>
  </si>
  <si>
    <t>Nitric acid</t>
  </si>
  <si>
    <t>1023T</t>
  </si>
  <si>
    <t>100-01-6</t>
  </si>
  <si>
    <t>p-Nitroaniline</t>
  </si>
  <si>
    <t>98-95-3</t>
  </si>
  <si>
    <t>Nitrobenzene</t>
  </si>
  <si>
    <t>1024T</t>
  </si>
  <si>
    <t>75-52-5</t>
  </si>
  <si>
    <t>Nitromethane</t>
  </si>
  <si>
    <t>79-46-9</t>
  </si>
  <si>
    <t>2-Nitropropane</t>
  </si>
  <si>
    <t>924-16-3</t>
  </si>
  <si>
    <t>N-Nitrosodi-n-butylamine</t>
  </si>
  <si>
    <t>55-18-5</t>
  </si>
  <si>
    <t>N-Nitrosodiethylamine</t>
  </si>
  <si>
    <t>62-75-9</t>
  </si>
  <si>
    <t>N-Nitrosodimethylamine</t>
  </si>
  <si>
    <t>86-30-6</t>
  </si>
  <si>
    <t>N-Nitrosodiphenylamine</t>
  </si>
  <si>
    <t>156-10-5</t>
  </si>
  <si>
    <t>p-Nitrosodiphenylamine</t>
  </si>
  <si>
    <t>621-64-7</t>
  </si>
  <si>
    <t>N-Nitrosodipropylamine</t>
  </si>
  <si>
    <t>10595-95-6</t>
  </si>
  <si>
    <t>N-Nitrosomethylethylamine</t>
  </si>
  <si>
    <t>59-89-2</t>
  </si>
  <si>
    <t>N-Nitrosomorpholine</t>
  </si>
  <si>
    <t>100-75-4</t>
  </si>
  <si>
    <t>N-Nitrosopiperidine</t>
  </si>
  <si>
    <t>930-55-2</t>
  </si>
  <si>
    <t>N-Nitrosopyrrolidine</t>
  </si>
  <si>
    <t>8014-95-7</t>
  </si>
  <si>
    <t>Oleum (fuming sulfuric acid)</t>
  </si>
  <si>
    <t>56-38-2</t>
  </si>
  <si>
    <t>Parathion</t>
  </si>
  <si>
    <t>87-86-5</t>
  </si>
  <si>
    <t>Pentachlorophenol</t>
  </si>
  <si>
    <t>1093T</t>
  </si>
  <si>
    <t>27619-97-2</t>
  </si>
  <si>
    <t>6:2 Fluorotelomer sulfonic acid (6:2 FTS)</t>
  </si>
  <si>
    <t>PFAS</t>
  </si>
  <si>
    <t>1094T</t>
  </si>
  <si>
    <t>13252-13-6</t>
  </si>
  <si>
    <t>Hexafluoropropylene oxide dimer acid (HFPO-DA/Gen-X)</t>
  </si>
  <si>
    <t>1089T</t>
  </si>
  <si>
    <t>375-73-5</t>
  </si>
  <si>
    <t>Perfluorobutanesulfonic acid (PFBS)</t>
  </si>
  <si>
    <t>1026T</t>
  </si>
  <si>
    <t>375-22-4</t>
  </si>
  <si>
    <t>Perfluorobutanoic acid (PFBA)</t>
  </si>
  <si>
    <t>1095T</t>
  </si>
  <si>
    <t>19430-93-4</t>
  </si>
  <si>
    <t>Perfluorobutylethylene (PFBE)</t>
  </si>
  <si>
    <t>1027T</t>
  </si>
  <si>
    <t>335-76-2</t>
  </si>
  <si>
    <t>Perfluorodecanoic acid (PFDA)</t>
  </si>
  <si>
    <t>1092T</t>
  </si>
  <si>
    <t>307-55-1</t>
  </si>
  <si>
    <t>Perfluorododecanoic acid (PFDoA)</t>
  </si>
  <si>
    <t>1028T</t>
  </si>
  <si>
    <t>355-46-4</t>
  </si>
  <si>
    <t>Perfluorohexanesulfonic acid (PFHxS)</t>
  </si>
  <si>
    <t>1029T</t>
  </si>
  <si>
    <t>307-24-4</t>
  </si>
  <si>
    <t>Perfluorohexanoic acid (PFHxA)</t>
  </si>
  <si>
    <t>1091T</t>
  </si>
  <si>
    <t>375-95-1</t>
  </si>
  <si>
    <t>Perfluorononanoic acid (PFNA)</t>
  </si>
  <si>
    <t>1090T</t>
  </si>
  <si>
    <t>754-91-6</t>
  </si>
  <si>
    <t>Perfluorooctanesulfonamide (PFOSA)</t>
  </si>
  <si>
    <t>1763-23-1</t>
  </si>
  <si>
    <t>Perfluorooctanesulfonic acid (PFOS)</t>
  </si>
  <si>
    <t>335-67-1</t>
  </si>
  <si>
    <t>Perfluorooctanoic acid (PFOA)</t>
  </si>
  <si>
    <t>108-95-2</t>
  </si>
  <si>
    <t>Phenol</t>
  </si>
  <si>
    <t>75-44-5</t>
  </si>
  <si>
    <t>Phosgene</t>
  </si>
  <si>
    <t>7803-51-2</t>
  </si>
  <si>
    <t>Phosphine</t>
  </si>
  <si>
    <t>7664-38-2</t>
  </si>
  <si>
    <t>Phosphoric acid</t>
  </si>
  <si>
    <t>12185-10-3</t>
  </si>
  <si>
    <t>Phosphorus, white</t>
  </si>
  <si>
    <t>85-44-9</t>
  </si>
  <si>
    <t>Phthalic anhydride</t>
  </si>
  <si>
    <t>1101T</t>
  </si>
  <si>
    <t>77102-82-0</t>
  </si>
  <si>
    <t>PBB 77 [3,3',4,4'-tetrabromobiphenyl]</t>
  </si>
  <si>
    <t>PBB</t>
  </si>
  <si>
    <t>1102T</t>
  </si>
  <si>
    <t>59589-92-3</t>
  </si>
  <si>
    <t>PBB 81 [3,4,4',5-tetrabromobiphenyl]</t>
  </si>
  <si>
    <t>1103T</t>
  </si>
  <si>
    <t>2181002-77-5</t>
  </si>
  <si>
    <t>PBB 105 [2,3,3',4,4'-pentabromobiphenyl]</t>
  </si>
  <si>
    <t>1104T</t>
  </si>
  <si>
    <t>96551-70-1</t>
  </si>
  <si>
    <t>PBB 114 [2,3,4,4',5-pentabromobiphenyl]</t>
  </si>
  <si>
    <t>1105T</t>
  </si>
  <si>
    <t>6788-97-5</t>
  </si>
  <si>
    <t>PBB 118 [2,3',4,4',5-pentabromobiphenyl]</t>
  </si>
  <si>
    <t>1106T</t>
  </si>
  <si>
    <t>74114-77-5</t>
  </si>
  <si>
    <t>PBB 123 [2,3',4,4',5'-pentabromobiphenyl]</t>
  </si>
  <si>
    <t>1107T</t>
  </si>
  <si>
    <t>84303-46-8</t>
  </si>
  <si>
    <t>PBB 126 [3,3',4,4',5-pentabromobiphenyl]</t>
  </si>
  <si>
    <t>1108T</t>
  </si>
  <si>
    <t>77607-09-1</t>
  </si>
  <si>
    <t>PBB 156 [2,3,3',4,4',5-hexabromobiphenyl]</t>
  </si>
  <si>
    <t>1109T</t>
  </si>
  <si>
    <t>84303-47-9</t>
  </si>
  <si>
    <t>PBB 157 [2,3,3',4,4',5'-hexabromobiphenyl]</t>
  </si>
  <si>
    <t>1110T</t>
  </si>
  <si>
    <t>67888-99-7</t>
  </si>
  <si>
    <t>PBB 167 [2,3',4,4',5,5'-hexabromobiphenyl]</t>
  </si>
  <si>
    <t>1111T</t>
  </si>
  <si>
    <t>60044-26-0</t>
  </si>
  <si>
    <t>PBB 169 [3,3',4,4',5,5'-hexabromobiphenyl]</t>
  </si>
  <si>
    <t>1112T</t>
  </si>
  <si>
    <t>88700-06-5</t>
  </si>
  <si>
    <t>PBB 189 [2,3,3',4,4',5,5'-heptabromobiphenyl]</t>
  </si>
  <si>
    <t>1025T</t>
  </si>
  <si>
    <t>Total Polybrominated Biphenyls (PBBs), evaporated</t>
  </si>
  <si>
    <t>1100T</t>
  </si>
  <si>
    <t>Total Polybrominated Biphenyls (PBBs), aerosols and particulates</t>
  </si>
  <si>
    <t>1113T</t>
  </si>
  <si>
    <t>Polybrominated biphenyls (PBBs) TEQ</t>
  </si>
  <si>
    <t>1069T</t>
  </si>
  <si>
    <t>50585-41-6</t>
  </si>
  <si>
    <t>2,3,7,8-Tetrabromodibenzo-p-dioxin (TBDD)</t>
  </si>
  <si>
    <t>PBDDs &amp; PBDFs</t>
  </si>
  <si>
    <t>1070T</t>
  </si>
  <si>
    <t>109333-34-8</t>
  </si>
  <si>
    <t>1,2,3,7,8-Pentabromodibenzo-p-dioxin (PBDD)</t>
  </si>
  <si>
    <t>1071T</t>
  </si>
  <si>
    <t>110999-44-5</t>
  </si>
  <si>
    <t>1,2,3,4,7,8-Hexabromodibenzo-p-dioxin (HxBDD)</t>
  </si>
  <si>
    <t>1072T</t>
  </si>
  <si>
    <t>110999-45-6</t>
  </si>
  <si>
    <t>1,2,3,6,7,8-Hexabromodibenzo-p-dioxin (HxBDD)</t>
  </si>
  <si>
    <t>1073T</t>
  </si>
  <si>
    <t>110999-46-7</t>
  </si>
  <si>
    <t>1,2,3,7,8,9-Hexabromodibenzo-p-dioxin (HxBDD)</t>
  </si>
  <si>
    <t>1074T</t>
  </si>
  <si>
    <t>110999-47-8</t>
  </si>
  <si>
    <t>1,2,3,4,6,7,8-Heptabromodibenzo-p-dioxin (HpBDD)</t>
  </si>
  <si>
    <t>1075T</t>
  </si>
  <si>
    <t>2170-45-8</t>
  </si>
  <si>
    <t>Octabromodibenzo-p-dioxin (OBDD)</t>
  </si>
  <si>
    <t>1085T</t>
  </si>
  <si>
    <t>67733-57-7</t>
  </si>
  <si>
    <t>2,3,7,8-Tetrabromodibenzofuran (TBDF)</t>
  </si>
  <si>
    <t>1086T</t>
  </si>
  <si>
    <t>107555-93-1</t>
  </si>
  <si>
    <t>1,2,3,7,8-Pentabromodibenzo[b,d]furan (PeBDF)</t>
  </si>
  <si>
    <t>1087T</t>
  </si>
  <si>
    <t>131166-92-2</t>
  </si>
  <si>
    <t>2,3,4,7,8-Pentabromodibenzofuran (PeBDF)</t>
  </si>
  <si>
    <t>1088T</t>
  </si>
  <si>
    <t>129880-08-6</t>
  </si>
  <si>
    <t>1,2,3,4,7,8-Hexabromodibenzofuran (HxBDF)</t>
  </si>
  <si>
    <t>1076T</t>
  </si>
  <si>
    <t>107555-94-2</t>
  </si>
  <si>
    <t>1,2,3,6,7,8-Hexabromodibenzofuran (HxBDF)</t>
  </si>
  <si>
    <t>1077T</t>
  </si>
  <si>
    <t>161880-49-5</t>
  </si>
  <si>
    <t>1,2,3,7,8,9-Hexabromodibenzo[b,d]furan (HxBDF)</t>
  </si>
  <si>
    <t>1078T</t>
  </si>
  <si>
    <t>161880-50-8</t>
  </si>
  <si>
    <t>2,3,4,6,7,8-Hexabromodibenzo[b,d]furan (HxBDF)</t>
  </si>
  <si>
    <t>1079T</t>
  </si>
  <si>
    <t>107555-95-3</t>
  </si>
  <si>
    <t>1,2,3,4,6,7,8-Heptabromodibenzofuran (HpBDF)</t>
  </si>
  <si>
    <t>1080T</t>
  </si>
  <si>
    <t>161880-51-9</t>
  </si>
  <si>
    <t>1,2,3,4,7,8,9-Heptabromodibenzo[b,d]furan (HpBDF)</t>
  </si>
  <si>
    <t>1081T</t>
  </si>
  <si>
    <t>103582-29-2</t>
  </si>
  <si>
    <t>1,2,3,4,6,7,8,9-Octabromodibenzofuran (OBDF)</t>
  </si>
  <si>
    <t>1068T</t>
  </si>
  <si>
    <t>Polybrominated dibenzo-p-dioxins (PBDDs) &amp; dibenzofurans (PBDFs) TEQ</t>
  </si>
  <si>
    <t>Polybrominated diphenyl ethers (PBDEs) excluding decabromodiphenyl ether-209</t>
  </si>
  <si>
    <t>PBDE</t>
  </si>
  <si>
    <t>32598-13-3</t>
  </si>
  <si>
    <t>PCB 77 [3,3',4,4'-tetrachlorobiphenyl]</t>
  </si>
  <si>
    <t>PCB</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</si>
  <si>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</si>
  <si>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</si>
  <si>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</si>
  <si>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</si>
  <si>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</si>
  <si>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</si>
  <si>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</si>
  <si>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</si>
  <si>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</si>
  <si>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</si>
  <si>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</si>
  <si>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</si>
  <si>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</si>
  <si>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</si>
  <si>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</si>
  <si>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</si>
  <si>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</si>
  <si>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</si>
  <si>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</si>
  <si>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</si>
  <si>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</si>
  <si>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</si>
  <si>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1336-36-3</t>
  </si>
  <si>
    <t>Total Polychlorinated Biphenyls (PCBs), evaporated mixtures</t>
  </si>
  <si>
    <t>1067T</t>
  </si>
  <si>
    <t>Total Polychlorinated Biphenyls (PCBs), aerosols and particulates</t>
  </si>
  <si>
    <t>Polychlorinated biphenyls (PCBs) TEQ</t>
  </si>
  <si>
    <t>1746-01-6</t>
  </si>
  <si>
    <t>2,3,7,8-Tetrachlorodibenzo-p-dioxin (TCDD)</t>
  </si>
  <si>
    <t>PCDDs &amp; PCDFs</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</si>
  <si>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</si>
  <si>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</si>
  <si>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</si>
  <si>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</si>
  <si>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</si>
  <si>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</si>
  <si>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</si>
  <si>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</si>
  <si>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</si>
  <si>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</si>
  <si>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</si>
  <si>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</si>
  <si>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</si>
  <si>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</si>
  <si>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</si>
  <si>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</si>
  <si>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</si>
  <si>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</si>
  <si>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</si>
  <si>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</si>
  <si>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</si>
  <si>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</si>
  <si>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</si>
  <si>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</si>
  <si>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</si>
  <si>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</si>
  <si>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</si>
  <si>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</si>
  <si>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</si>
  <si>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</si>
  <si>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</si>
  <si>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</si>
  <si>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Polychlorinated dibenzo-p-dioxins (PCDDs) &amp; dibenzofurans (PCDFs) TEQ</t>
  </si>
  <si>
    <t>117-79-3</t>
  </si>
  <si>
    <t>2-Aminoanthraquinone</t>
  </si>
  <si>
    <t>191-26-4</t>
  </si>
  <si>
    <t>Anthanthrene</t>
  </si>
  <si>
    <t>PAH</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</si>
  <si>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</si>
  <si>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</si>
  <si>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</si>
  <si>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</si>
  <si>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</si>
  <si>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</si>
  <si>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</si>
  <si>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</si>
  <si>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</si>
  <si>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</si>
  <si>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</si>
  <si>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</si>
  <si>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</si>
  <si>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</si>
  <si>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</si>
  <si>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</si>
  <si>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218-01-9</t>
  </si>
  <si>
    <t>Chrysene</t>
  </si>
  <si>
    <t>27208-37-3</t>
  </si>
  <si>
    <t>Cyclopenta[c,d]pyrene</t>
  </si>
  <si>
    <t>226-36-8</t>
  </si>
  <si>
    <t>Dibenz[a,h]acridine</t>
  </si>
  <si>
    <t>224-42-0</t>
  </si>
  <si>
    <t>Dibenz[a,j]acridine</t>
  </si>
  <si>
    <t>194-59-2</t>
  </si>
  <si>
    <t>7H-Dibenzo[c,g]carbazole</t>
  </si>
  <si>
    <t>53-70-3</t>
  </si>
  <si>
    <t>Dibenz[a,h]anthracene</t>
  </si>
  <si>
    <t>192-65-4</t>
  </si>
  <si>
    <t>Dibenzo[a,e]pyrene</t>
  </si>
  <si>
    <t>189-64-0</t>
  </si>
  <si>
    <t>Dibenzo[a,h]pyrene</t>
  </si>
  <si>
    <t>189-55-9</t>
  </si>
  <si>
    <t>Dibenzo[a,i]pyrene</t>
  </si>
  <si>
    <t>191-30-0</t>
  </si>
  <si>
    <t>Dibenzo[a,l]pyrene</t>
  </si>
  <si>
    <t>57-97-6</t>
  </si>
  <si>
    <t>7,12-Dimethylbenz[a]anthracene</t>
  </si>
  <si>
    <t>42397-64-8</t>
  </si>
  <si>
    <t>1,6-Dinitropyrene</t>
  </si>
  <si>
    <t>42397-65-9</t>
  </si>
  <si>
    <t>1,8-Dinitropyrene</t>
  </si>
  <si>
    <t>206-44-0</t>
  </si>
  <si>
    <t>Fluoranthene</t>
  </si>
  <si>
    <t>193-39-5</t>
  </si>
  <si>
    <t>Indeno[1,2,3-cd]pyrene</t>
  </si>
  <si>
    <t>56-49-5</t>
  </si>
  <si>
    <t>3-Methylcholanthrene</t>
  </si>
  <si>
    <t>3697-24-3</t>
  </si>
  <si>
    <t>5-Methylchrysene</t>
  </si>
  <si>
    <t>1059T</t>
  </si>
  <si>
    <t>90-12-0</t>
  </si>
  <si>
    <t>1-Methylnaphthalene</t>
  </si>
  <si>
    <t>91-57-6</t>
  </si>
  <si>
    <t>2-Methylnaphthalene</t>
  </si>
  <si>
    <t>91-20-3</t>
  </si>
  <si>
    <t>Naphthalene</t>
  </si>
  <si>
    <t>602-87-9</t>
  </si>
  <si>
    <t>5-Nitroacenaphthene</t>
  </si>
  <si>
    <t>7496-02-8</t>
  </si>
  <si>
    <t>6-Nitrochrysene</t>
  </si>
  <si>
    <t>607-57-8</t>
  </si>
  <si>
    <t>2-Nitrofluorene</t>
  </si>
  <si>
    <t>5522-43-0</t>
  </si>
  <si>
    <t>1-Nitropyrene</t>
  </si>
  <si>
    <t>57835-92-4</t>
  </si>
  <si>
    <t>4-Nitropyrene</t>
  </si>
  <si>
    <t>198-55-0</t>
  </si>
  <si>
    <t>Perylene</t>
  </si>
  <si>
    <t>Total Polycyclic aromatic hydrocarbons (PAHs)</t>
  </si>
  <si>
    <t>7758-01-2</t>
  </si>
  <si>
    <t>Potassium bromate</t>
  </si>
  <si>
    <t>1120-71-4</t>
  </si>
  <si>
    <t>1,3-Propane sultone</t>
  </si>
  <si>
    <t>123-38-6</t>
  </si>
  <si>
    <t>Propionaldehyde</t>
  </si>
  <si>
    <t>1030T</t>
  </si>
  <si>
    <t>103-65-1</t>
  </si>
  <si>
    <t>n-Propylbenzene</t>
  </si>
  <si>
    <t>115-07-1</t>
  </si>
  <si>
    <t>Propylene</t>
  </si>
  <si>
    <t>1031T</t>
  </si>
  <si>
    <t>57-55-6</t>
  </si>
  <si>
    <t>Propylene glycol</t>
  </si>
  <si>
    <t>6423-43-4</t>
  </si>
  <si>
    <t>Propylene glycol dinitrate</t>
  </si>
  <si>
    <t>75-56-9</t>
  </si>
  <si>
    <t>Propylene oxide</t>
  </si>
  <si>
    <t>7782-49-2</t>
  </si>
  <si>
    <t>Selenium and compounds</t>
  </si>
  <si>
    <t>7783-07-5</t>
  </si>
  <si>
    <t>Selenide, hydrogen</t>
  </si>
  <si>
    <t>7631-86-9</t>
  </si>
  <si>
    <t>Silica, crystalline forms (respirable)</t>
  </si>
  <si>
    <t>1058T</t>
  </si>
  <si>
    <t>Silica, amorphous and other non-crystalline forms (respirable)  </t>
  </si>
  <si>
    <t>1310-73-2</t>
  </si>
  <si>
    <t>Sodium hydroxide</t>
  </si>
  <si>
    <t>100-42-5</t>
  </si>
  <si>
    <t>Styrene</t>
  </si>
  <si>
    <t>7664-93-9</t>
  </si>
  <si>
    <t>Sulfuric acid</t>
  </si>
  <si>
    <t>505-60-2</t>
  </si>
  <si>
    <t>Sulfur mustard</t>
  </si>
  <si>
    <t>1266T</t>
  </si>
  <si>
    <t>2699-79-8</t>
  </si>
  <si>
    <t>Sulfuryl fluoride {Vikane}</t>
  </si>
  <si>
    <t>127-18-4</t>
  </si>
  <si>
    <t>Tetrachloroethene {perchloroethylene, perc}</t>
  </si>
  <si>
    <t>630-20-6</t>
  </si>
  <si>
    <t>1,1,1,2-Tetrachloroethane</t>
  </si>
  <si>
    <t>79-34-5</t>
  </si>
  <si>
    <t>1,1,2,2-Tetrachloroethane</t>
  </si>
  <si>
    <t>811-97-2</t>
  </si>
  <si>
    <t>1,1,1,2-Tetrafluoroethane</t>
  </si>
  <si>
    <t>1066T</t>
  </si>
  <si>
    <t>109-99-9</t>
  </si>
  <si>
    <t>Tetrahydrofuran</t>
  </si>
  <si>
    <t>62-55-5</t>
  </si>
  <si>
    <t>Thioacetamide</t>
  </si>
  <si>
    <t>7550-45-0</t>
  </si>
  <si>
    <t>Titanium tetrachloride</t>
  </si>
  <si>
    <t>108-88-3</t>
  </si>
  <si>
    <t>Toluene</t>
  </si>
  <si>
    <t>8001-35-2</t>
  </si>
  <si>
    <t>Toxaphene {polychlorinated camphenes}</t>
  </si>
  <si>
    <t>1032T</t>
  </si>
  <si>
    <t>78-48-8</t>
  </si>
  <si>
    <t>S,S,S-Tributyl phosphorotrithioate {tribufos}</t>
  </si>
  <si>
    <t>120-82-1</t>
  </si>
  <si>
    <t>1,2,4-Trichlorobenzene</t>
  </si>
  <si>
    <t>71-55-6</t>
  </si>
  <si>
    <t>1,1,1-Trichloroethane {methyl chloroform}</t>
  </si>
  <si>
    <t>79-00-5</t>
  </si>
  <si>
    <t>1,1,2-Trichloroethane {vinyl trichloride}</t>
  </si>
  <si>
    <t>79-01-6</t>
  </si>
  <si>
    <t>Trichloroethene (TCE) {trichloroethylene}</t>
  </si>
  <si>
    <t>88-06-2</t>
  </si>
  <si>
    <t>2,4,6-Trichlorophenol</t>
  </si>
  <si>
    <t>96-18-4</t>
  </si>
  <si>
    <t>1,2,3-Trichloropropane</t>
  </si>
  <si>
    <t>121-44-8</t>
  </si>
  <si>
    <t>Triethylamine</t>
  </si>
  <si>
    <t>1083T</t>
  </si>
  <si>
    <t>25551-13-7</t>
  </si>
  <si>
    <t>Trimethylbenzene (mixed isomers)</t>
  </si>
  <si>
    <t>1064T</t>
  </si>
  <si>
    <t>7440-61-1</t>
  </si>
  <si>
    <t>Uranium and compounds (insoluble particulate)</t>
  </si>
  <si>
    <t>1065T</t>
  </si>
  <si>
    <t>Uranium and compounds (soluble)</t>
  </si>
  <si>
    <t>51-79-6</t>
  </si>
  <si>
    <t>Urethane {ethyl carbamate}</t>
  </si>
  <si>
    <t>7440-62-2</t>
  </si>
  <si>
    <t>Vanadium and compounds</t>
  </si>
  <si>
    <t>108-05-4</t>
  </si>
  <si>
    <t>Vinyl acetate</t>
  </si>
  <si>
    <t>593-60-2</t>
  </si>
  <si>
    <t>Vinyl bromide</t>
  </si>
  <si>
    <t>75-01-4</t>
  </si>
  <si>
    <t>Vinyl chloride</t>
  </si>
  <si>
    <t>100-40-3</t>
  </si>
  <si>
    <t>4-Vinylcyclohexene</t>
  </si>
  <si>
    <t>75-35-4</t>
  </si>
  <si>
    <t>Vinylidene chloride</t>
  </si>
  <si>
    <t>1330-20-7</t>
  </si>
  <si>
    <t>Xylene (mixture), including m-xylene, o-xylene, p-xylene</t>
  </si>
  <si>
    <t>Chemical Name</t>
  </si>
  <si>
    <t>Notes</t>
  </si>
  <si>
    <t>MPAF Seq ID Map</t>
  </si>
  <si>
    <t>MPAF Adjustment</t>
  </si>
  <si>
    <t>Residential</t>
  </si>
  <si>
    <t>Nonresidential Child</t>
  </si>
  <si>
    <t>Worker</t>
  </si>
  <si>
    <t>ELAF Adjustment?</t>
  </si>
  <si>
    <t xml:space="preserve">Resident </t>
  </si>
  <si>
    <t xml:space="preserve">Non-resident  </t>
  </si>
  <si>
    <t>Noncancer</t>
  </si>
  <si>
    <t>Early-Life Adjustment Factor (ELAFr)</t>
  </si>
  <si>
    <t>Early-Life Adjustment Factor (ELAFnr)</t>
  </si>
  <si>
    <t>No</t>
  </si>
  <si>
    <t>Yes</t>
  </si>
  <si>
    <t>In MPAF</t>
  </si>
  <si>
    <t>Residential ELAF = 1.7 and Non-residential ELAF = 4.2 were incorporated into MPAF</t>
  </si>
  <si>
    <t>Manual</t>
  </si>
  <si>
    <t>DEQ Sequence ID</t>
  </si>
  <si>
    <t>Residential Chronic RBC</t>
  </si>
  <si>
    <t>Non-Residential Chronic RBC</t>
  </si>
  <si>
    <t>Acute RBC</t>
  </si>
  <si>
    <t>Cancer Unrounded</t>
  </si>
  <si>
    <t>Noncancer Unrounded</t>
  </si>
  <si>
    <t>Child Cancer Unrounded</t>
  </si>
  <si>
    <t>Child Cancer</t>
  </si>
  <si>
    <t>Child Noncancer Unrounded</t>
  </si>
  <si>
    <t>Child Noncancer</t>
  </si>
  <si>
    <t>Worker Cancer Unrounded</t>
  </si>
  <si>
    <t>Worker Cancer</t>
  </si>
  <si>
    <t>Worker Noncancer Unrounded</t>
  </si>
  <si>
    <t>Worker Noncancer</t>
  </si>
  <si>
    <t xml:space="preserve">Acute RBC Unrounded </t>
  </si>
  <si>
    <t>OAR 340-245-8010 Table 2</t>
  </si>
  <si>
    <t>Risk-Based Concentrations</t>
  </si>
  <si>
    <t>HI3</t>
  </si>
  <si>
    <t>HI5</t>
  </si>
  <si>
    <t>2, 5</t>
  </si>
  <si>
    <t>2, 3</t>
  </si>
  <si>
    <t>HI1</t>
  </si>
  <si>
    <t>Fluorocarbons, chlorinated, including but not limited to:</t>
  </si>
  <si>
    <t>HI2</t>
  </si>
  <si>
    <t xml:space="preserve">Glycol ethers and their acetates, including but not limited to: </t>
  </si>
  <si>
    <t>Isocyanates, including but not limited to:</t>
  </si>
  <si>
    <t>HI4</t>
  </si>
  <si>
    <t>Mineral fibers:</t>
  </si>
  <si>
    <t>Per- and Polyfluoroalkyl substances (PFAS), including but not limited to:</t>
  </si>
  <si>
    <t>HI6</t>
  </si>
  <si>
    <t>Polybrominated biphenyls (PBBs), dioxin-like:</t>
  </si>
  <si>
    <t>HI7</t>
  </si>
  <si>
    <t>Polybrominated dibenzo-p-dioxins (PBDDs) &amp; dibenzofurans (PBDFs):</t>
  </si>
  <si>
    <t>HI8</t>
  </si>
  <si>
    <t>Polychlorinated biphenyls (PCBs), dioxin-like:</t>
  </si>
  <si>
    <t>HI9</t>
  </si>
  <si>
    <t>Polychlorinated dibenzo-p-dioxins (PCDDs) &amp; dibenzofurans (PCDFs):</t>
  </si>
  <si>
    <t>HI10</t>
  </si>
  <si>
    <t>Polycyclic aromatic hydrocarbons (PAHs) and PAH-derivatives, including but not limited to:</t>
  </si>
  <si>
    <t>2, 3, 6</t>
  </si>
  <si>
    <t>Table footnotes</t>
  </si>
  <si>
    <t>a) CAS RN = Chemical Abstract Service Registry Number, or DEQ ID if there is no CAS RN</t>
  </si>
  <si>
    <t>b) Chemical name with common abbreviation identified in parentheses, ( ), and alternate common name identified in braces, { }.</t>
  </si>
  <si>
    <t>c) Noncancer TBACT RAL = noncancer Toxics Best Available Control Technology Risk Action Level, OAR 340-245-8010, Table 1</t>
  </si>
  <si>
    <t>Note</t>
  </si>
  <si>
    <t>Text of Note</t>
  </si>
  <si>
    <t>[1]</t>
  </si>
  <si>
    <t>RBC is shown in units of fibers/cubic centimeter.</t>
  </si>
  <si>
    <t>[2]</t>
  </si>
  <si>
    <t>Chronic RBCs include factors for multipathway risk.</t>
  </si>
  <si>
    <t>[3]</t>
  </si>
  <si>
    <t>RBCs adjusted to protect early-life exposure to infants and children because chemical is carcinogenic by a mutagenic mode of action.</t>
  </si>
  <si>
    <t>[4]</t>
  </si>
  <si>
    <t xml:space="preserve">Because the cancer TRV for Vinyl Chloride already includes early-life exposure, the non-resident child ELAF was calculated separately from the default value. </t>
  </si>
  <si>
    <t>AdjustedELAF = TRVearlylife(0.114) * childNRAF(26) / RBCchild(0.219) = 13.5</t>
  </si>
  <si>
    <t xml:space="preserve">Worker cannot use ELAF to make TRV adjustment, so the MPAF was used to remove early-life adjustment included in TRV. </t>
  </si>
  <si>
    <t xml:space="preserve">AdjustedMPAFworker = TRVearlylife(0.114) / TRVno-earlylife(0.228) = 0.5 </t>
  </si>
  <si>
    <t>[5]</t>
  </si>
  <si>
    <t>A chemical designated with "and compounds" or "and inorganic compounds" indicates that the RBC applies to the sum of all forms of the chemical, expressed as the element.</t>
  </si>
  <si>
    <t>[6]</t>
  </si>
  <si>
    <t>Because RBCs for PAHs were developed using TRVs for benzo[a]pyrene, apply PAH RBCs to summed 
benzo[a]pyrene toxicity equivalents for carcinogenic PAHs. If individual PAHs are not evaluated, apply 
PAH RBCs to total PAH concentrations.</t>
  </si>
  <si>
    <t>[7]</t>
  </si>
  <si>
    <t>Chlorinated paraffins of average chain length of C12, approximately 60% chlorine by weight.</t>
  </si>
  <si>
    <t>[8]</t>
  </si>
  <si>
    <t>Group header, for which chemical compounds that fall within this group must be identified.</t>
  </si>
  <si>
    <t>2018 RBCs</t>
  </si>
  <si>
    <t>Acute RBCa</t>
  </si>
  <si>
    <t>Seq ID</t>
  </si>
  <si>
    <t>CAS#</t>
  </si>
  <si>
    <t>Chemical</t>
  </si>
  <si>
    <t>(µg/m3)</t>
  </si>
  <si>
    <t>98-86-2</t>
  </si>
  <si>
    <t>Acetophenone</t>
  </si>
  <si>
    <t>50-76-0</t>
  </si>
  <si>
    <t>Actinomycin D</t>
  </si>
  <si>
    <t>1596-84-5</t>
  </si>
  <si>
    <t>Alar</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</si>
  <si>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</si>
  <si>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</si>
  <si>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</si>
  <si>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</si>
  <si>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</si>
  <si>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</si>
  <si>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</si>
  <si>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</si>
  <si>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</si>
  <si>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</si>
  <si>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</si>
  <si>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</si>
  <si>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</si>
  <si>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</si>
  <si>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</si>
  <si>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</si>
  <si>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</si>
  <si>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</si>
  <si>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</si>
  <si>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</si>
  <si>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7803-63-6</t>
  </si>
  <si>
    <t>Ammonium bisulfate</t>
  </si>
  <si>
    <t>6484-52-2</t>
  </si>
  <si>
    <t>Ammonium nitrate</t>
  </si>
  <si>
    <t>7783-20-2</t>
  </si>
  <si>
    <t>Ammonium sulfate</t>
  </si>
  <si>
    <t>90-04-0</t>
  </si>
  <si>
    <t>o-Anisidine</t>
  </si>
  <si>
    <t>134-29-2</t>
  </si>
  <si>
    <t>o-Anisidine Hydrochloride</t>
  </si>
  <si>
    <t>1309-64-4</t>
  </si>
  <si>
    <t>Antimony trioxide</t>
  </si>
  <si>
    <t>Arsenic and compounds</t>
  </si>
  <si>
    <t>492-80-8</t>
  </si>
  <si>
    <t>Auramine</t>
  </si>
  <si>
    <t>115-02-6</t>
  </si>
  <si>
    <t>Azaserine</t>
  </si>
  <si>
    <t>446-86-6</t>
  </si>
  <si>
    <t>Azathioprine</t>
  </si>
  <si>
    <t>52-24-4</t>
  </si>
  <si>
    <t>Tris-(1-Aziridinyl)phosphine sulfide</t>
  </si>
  <si>
    <t>7440-39-3</t>
  </si>
  <si>
    <t>Barium and compounds</t>
  </si>
  <si>
    <t>Benzidine (and its salts)</t>
  </si>
  <si>
    <t>271-89-6</t>
  </si>
  <si>
    <t>Benzofuran</t>
  </si>
  <si>
    <t>98-07-7</t>
  </si>
  <si>
    <t>Benzoic trichloride (Benzotrichloride)</t>
  </si>
  <si>
    <t>98-88-4</t>
  </si>
  <si>
    <t>Benzoyl chloride</t>
  </si>
  <si>
    <t>94-36-0</t>
  </si>
  <si>
    <t>Benzoyl peroxide</t>
  </si>
  <si>
    <t>1694-09-3</t>
  </si>
  <si>
    <t>Benzyl Violet 4B</t>
  </si>
  <si>
    <t>1304-56-9</t>
  </si>
  <si>
    <t>Beryllium Oxide</t>
  </si>
  <si>
    <t>13510-49-1</t>
  </si>
  <si>
    <t>Beryllium Sulfate</t>
  </si>
  <si>
    <t>Bis(2-chloroethyl) ether (BCEE)</t>
  </si>
  <si>
    <t>Bis(chloromethyl) ether</t>
  </si>
  <si>
    <t>103-23-1</t>
  </si>
  <si>
    <t>Bis(2-ethylhexyl) adipate</t>
  </si>
  <si>
    <t>Bis(2-ethylhexyl) phthalate (DEHP)</t>
  </si>
  <si>
    <t>7726-95-6</t>
  </si>
  <si>
    <t>Bromine and compounds</t>
  </si>
  <si>
    <t>7789-30-2</t>
  </si>
  <si>
    <t>Bromine pentafluoride</t>
  </si>
  <si>
    <t>Bromomethane (Methyl bromide)</t>
  </si>
  <si>
    <t>1-Bromopropane (n-propyl bromide)</t>
  </si>
  <si>
    <t>126-72-7</t>
  </si>
  <si>
    <t>Tris(2,3-dibromopropyl)phosphate</t>
  </si>
  <si>
    <t>2-Butanone (Methyl ethyl ketone)</t>
  </si>
  <si>
    <t>141-32-2</t>
  </si>
  <si>
    <t>Butyl acrylate</t>
  </si>
  <si>
    <t>71-36-3</t>
  </si>
  <si>
    <t>n-Butyl alcohol</t>
  </si>
  <si>
    <t>85-68-7</t>
  </si>
  <si>
    <t>Butyl benzyl phthalate</t>
  </si>
  <si>
    <t>25013-16-5</t>
  </si>
  <si>
    <t>Butylated hydroxyanisole</t>
  </si>
  <si>
    <t>3068-88-0</t>
  </si>
  <si>
    <t>beta-Butyrolactone</t>
  </si>
  <si>
    <t>156-62-7</t>
  </si>
  <si>
    <t>Calcium cyanamide</t>
  </si>
  <si>
    <t>2425-06-1</t>
  </si>
  <si>
    <t>Captafol</t>
  </si>
  <si>
    <t>133-06-2</t>
  </si>
  <si>
    <t>Captan</t>
  </si>
  <si>
    <t>Carbon black extracts</t>
  </si>
  <si>
    <t>9000-07-1</t>
  </si>
  <si>
    <t>Carrageenan (degraded)</t>
  </si>
  <si>
    <t>120-80-9</t>
  </si>
  <si>
    <t>Catechol</t>
  </si>
  <si>
    <t>Ceramic fibers</t>
  </si>
  <si>
    <t>133-90-4</t>
  </si>
  <si>
    <t>Chloramben</t>
  </si>
  <si>
    <t>305-03-3</t>
  </si>
  <si>
    <t>Chlorambucil</t>
  </si>
  <si>
    <t>115-28-6</t>
  </si>
  <si>
    <t>Chlorendic Acid</t>
  </si>
  <si>
    <t>Chlorinated fluorocarbon (1,1,2-Trichloro-1,2,2-trifluoroethane, CFC-113)</t>
  </si>
  <si>
    <t>79-11-8</t>
  </si>
  <si>
    <t>Chloroacetic acid</t>
  </si>
  <si>
    <t>85535-84-8</t>
  </si>
  <si>
    <t>Chloroalkanes C10-13 (Chlorinated paraffins)</t>
  </si>
  <si>
    <t>106-47-8</t>
  </si>
  <si>
    <t>p-Chloroaniline</t>
  </si>
  <si>
    <t>510-15-6</t>
  </si>
  <si>
    <t>Chlorobenzilate (Ethyl-4,4'-dichlorobenzilate)</t>
  </si>
  <si>
    <t>Chlorodifluoromethane (Freon 22)</t>
  </si>
  <si>
    <t>Chloroethane (Ethyl chloride)</t>
  </si>
  <si>
    <t>Chloromethane (Methyl chloride)</t>
  </si>
  <si>
    <t>107-30-2</t>
  </si>
  <si>
    <t>Chloromethyl methyl ether (technical grade)</t>
  </si>
  <si>
    <t>563-47-3</t>
  </si>
  <si>
    <t>3-Chloro-2-methyl-1-propene</t>
  </si>
  <si>
    <t>95-57-8</t>
  </si>
  <si>
    <t>2-Chlorophenol</t>
  </si>
  <si>
    <t>1897-45-6</t>
  </si>
  <si>
    <t>Chlorothalonil</t>
  </si>
  <si>
    <t>54749-90-5</t>
  </si>
  <si>
    <t>Chlorozotocin</t>
  </si>
  <si>
    <t>569-61-9</t>
  </si>
  <si>
    <t>C.I. Basic Red 9 Monohydrochloride</t>
  </si>
  <si>
    <t>87-29-6</t>
  </si>
  <si>
    <t>Cinnamyl Anthranilate</t>
  </si>
  <si>
    <t>Cobalt and compounds</t>
  </si>
  <si>
    <t>Coke Oven Emissions</t>
  </si>
  <si>
    <t>Creosotes</t>
  </si>
  <si>
    <t>108-39-4</t>
  </si>
  <si>
    <t>m-Cresol</t>
  </si>
  <si>
    <t>95-48-7</t>
  </si>
  <si>
    <t>o-Cresol</t>
  </si>
  <si>
    <t>106-44-5</t>
  </si>
  <si>
    <t>p-Cresol</t>
  </si>
  <si>
    <t>80-15-9</t>
  </si>
  <si>
    <t>Cumene hydroperoxide</t>
  </si>
  <si>
    <t>74-90-8</t>
  </si>
  <si>
    <t>Cyanide, Hydrogen</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</si>
  <si>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</si>
  <si>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</si>
  <si>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</si>
  <si>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</si>
  <si>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</si>
  <si>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</si>
  <si>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</si>
  <si>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</si>
  <si>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</si>
  <si>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</si>
  <si>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</si>
  <si>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</si>
  <si>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</si>
  <si>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</si>
  <si>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4,4'-DDD (4,4'-dichlorodiphenyldichloroethane)</t>
  </si>
  <si>
    <t>53-19-0</t>
  </si>
  <si>
    <t>2,4'-DDD (2,4'-dichlorodiphenyldichloroethane)</t>
  </si>
  <si>
    <t>3547-04-4</t>
  </si>
  <si>
    <t>DDE (1-chloro-4-[1-(4-chlorophenyl)ethyl]benzene)</t>
  </si>
  <si>
    <t>3424-82-6</t>
  </si>
  <si>
    <t>2,4'-DDE (2,4'-dichlorodiphenyldichloroethene)</t>
  </si>
  <si>
    <t>4,4'-DDE (4,4'-dichlorodiphenyldichloroethene)</t>
  </si>
  <si>
    <t>789-02-6</t>
  </si>
  <si>
    <t>2,4'-DDT (2,4'-dichlorodiphenyltrichloroethane)</t>
  </si>
  <si>
    <t>DDT</t>
  </si>
  <si>
    <t>39156-41-7</t>
  </si>
  <si>
    <t>2,4-Diaminoanisole Sulfate</t>
  </si>
  <si>
    <t>101-80-4</t>
  </si>
  <si>
    <t>4,4'-Diaminodiphenyl Ether</t>
  </si>
  <si>
    <t>2,4-Diaminotoluene (2,4-Toluene diamine)</t>
  </si>
  <si>
    <t>334-88-3</t>
  </si>
  <si>
    <t>Diazomethane</t>
  </si>
  <si>
    <t>132-64-9</t>
  </si>
  <si>
    <t>Dibenzofuran</t>
  </si>
  <si>
    <t>124-48-1</t>
  </si>
  <si>
    <t>Dibromochloromethane</t>
  </si>
  <si>
    <t>96-13-9</t>
  </si>
  <si>
    <t>2,3-Dibromo-1-propanol</t>
  </si>
  <si>
    <t>84-74-2</t>
  </si>
  <si>
    <t>Dibutyl phthalate</t>
  </si>
  <si>
    <t>95-50-1</t>
  </si>
  <si>
    <t>1,2-Dichlorobenzene</t>
  </si>
  <si>
    <t>541-73-1</t>
  </si>
  <si>
    <t>1,3-Dichlorobenzene</t>
  </si>
  <si>
    <t>p-Dichlorobenzene (1,4-Dichlorobenzene)</t>
  </si>
  <si>
    <t>Dichlorodifluoromethane (Freon 12)</t>
  </si>
  <si>
    <t>75-43-4</t>
  </si>
  <si>
    <t>Dichlorofluoromethane (Freon 21)</t>
  </si>
  <si>
    <t>1,1-Dichloroethane (Ethylidene dichloride)</t>
  </si>
  <si>
    <t>trans-1,2-dichloroethene</t>
  </si>
  <si>
    <t>Dichloromethane (Methylene chloride)</t>
  </si>
  <si>
    <t>120-83-2</t>
  </si>
  <si>
    <t>2,4-Dichlorophenol</t>
  </si>
  <si>
    <t>94-75-7</t>
  </si>
  <si>
    <t>Dichlorophenoxyacetic acid, salts and esters (2,4-D)</t>
  </si>
  <si>
    <t>1,2-Dichloropropane (Propylene dichloride)</t>
  </si>
  <si>
    <t>Dichlorovos (DDVP)</t>
  </si>
  <si>
    <t>115-32-2</t>
  </si>
  <si>
    <t>Dicofol</t>
  </si>
  <si>
    <t>84-61-7</t>
  </si>
  <si>
    <t>Di-cyclohexyl phthalate (DCHP)</t>
  </si>
  <si>
    <t>Diesel Particulate Matter</t>
  </si>
  <si>
    <t>111-46-6</t>
  </si>
  <si>
    <t>Diethylene glycol</t>
  </si>
  <si>
    <t>111-96-6</t>
  </si>
  <si>
    <t>Diethylene glycol dimethyl ether</t>
  </si>
  <si>
    <t>111-77-3</t>
  </si>
  <si>
    <t>Diethylene glycol monomethyl ether</t>
  </si>
  <si>
    <t>84-66-2</t>
  </si>
  <si>
    <t>Diethylphthalate</t>
  </si>
  <si>
    <t>64-67-5</t>
  </si>
  <si>
    <t>Diethyl sulfate</t>
  </si>
  <si>
    <t>134-62-3</t>
  </si>
  <si>
    <t>Diethyltoluamide, N,N- (DEET)</t>
  </si>
  <si>
    <t>101-90-6</t>
  </si>
  <si>
    <t>Diglycidyl Resorcinol Ether</t>
  </si>
  <si>
    <t>94-58-6</t>
  </si>
  <si>
    <t>Dihydrosafrole</t>
  </si>
  <si>
    <t>119-90-4</t>
  </si>
  <si>
    <t>3,3'-Dimethoxybenzidine</t>
  </si>
  <si>
    <t>121-69-7</t>
  </si>
  <si>
    <t>N,N-Dimethylaniline</t>
  </si>
  <si>
    <t>119-93-7</t>
  </si>
  <si>
    <t>3,3'-Dimethylbenzidine (o-Tolidine)</t>
  </si>
  <si>
    <t>79-44-7</t>
  </si>
  <si>
    <t>Dimethyl carbamoyl chloride</t>
  </si>
  <si>
    <t>131-11-3</t>
  </si>
  <si>
    <t>Dimethyl phthalate</t>
  </si>
  <si>
    <t>77-78-1</t>
  </si>
  <si>
    <t>Dimethyl sulfate</t>
  </si>
  <si>
    <t>513-37-1</t>
  </si>
  <si>
    <t>Dimethylvinylchloride</t>
  </si>
  <si>
    <t>534-52-1</t>
  </si>
  <si>
    <t>4,6-Dinitro-o-cresol (and salts)</t>
  </si>
  <si>
    <t>51-28-5</t>
  </si>
  <si>
    <t>2,4-Dinitrophenol</t>
  </si>
  <si>
    <t>606-20-2</t>
  </si>
  <si>
    <t>2,6-Dinitrotoluene</t>
  </si>
  <si>
    <t>630-93-3</t>
  </si>
  <si>
    <t>Diphenylhydantoin</t>
  </si>
  <si>
    <t>1,2-Diphenylhydrazine (Hydrazobenzene)</t>
  </si>
  <si>
    <t>25265-71-8</t>
  </si>
  <si>
    <t>Dipropylene glycol</t>
  </si>
  <si>
    <t>34590-94-8</t>
  </si>
  <si>
    <t>Dipropylene glycol monomethyl ether</t>
  </si>
  <si>
    <t>2475-45-8</t>
  </si>
  <si>
    <t>Disperse Blue 1</t>
  </si>
  <si>
    <t>Epoxy resins</t>
  </si>
  <si>
    <t>12510-42-8</t>
  </si>
  <si>
    <t>Erionite</t>
  </si>
  <si>
    <t>Ethylene dibromide (EDB, 1,2-Dibromoethane)</t>
  </si>
  <si>
    <t>Ethylene dichloride (EDC, 1,2-Dichloroethane)</t>
  </si>
  <si>
    <t>629-14-1</t>
  </si>
  <si>
    <t>Ethylene glycol diethyl ether</t>
  </si>
  <si>
    <t>110-71-4</t>
  </si>
  <si>
    <t>Ethylene glycol dimethyl ether</t>
  </si>
  <si>
    <t>Ethylene glycol monobutyl ether</t>
  </si>
  <si>
    <t>2807-30-9</t>
  </si>
  <si>
    <t>Ethylene glycol monopropyl ether</t>
  </si>
  <si>
    <t>151-56-4</t>
  </si>
  <si>
    <t>Ethyleneimine (Aziridine)</t>
  </si>
  <si>
    <t>10028-22-5</t>
  </si>
  <si>
    <t>Ferric Sulfate</t>
  </si>
  <si>
    <t>Fluorides</t>
  </si>
  <si>
    <t>110-00-9</t>
  </si>
  <si>
    <t>Furan</t>
  </si>
  <si>
    <t>60568-05-0</t>
  </si>
  <si>
    <t>Furmecyclox</t>
  </si>
  <si>
    <t>3688-53-7</t>
  </si>
  <si>
    <t>Furylfuramide</t>
  </si>
  <si>
    <t>Glasswool fibers</t>
  </si>
  <si>
    <t>67730-11-4</t>
  </si>
  <si>
    <t>Glu-P-1</t>
  </si>
  <si>
    <t>67730-10-3</t>
  </si>
  <si>
    <t>Glu-P-2</t>
  </si>
  <si>
    <t>16568-02-8</t>
  </si>
  <si>
    <t>Gyromitrin</t>
  </si>
  <si>
    <t>2784-94-3</t>
  </si>
  <si>
    <t>HC Blue 1</t>
  </si>
  <si>
    <t>Hexachlorocyclohexane, alpha-</t>
  </si>
  <si>
    <t>Hexachlorocyclohexane, beta-</t>
  </si>
  <si>
    <t>Hexachlorocyclohexane, gamma- (Lindane)</t>
  </si>
  <si>
    <t>680-31-9</t>
  </si>
  <si>
    <t>Hexamethylphosphoramide</t>
  </si>
  <si>
    <t>Hexamethylene-1,6-diisocyanate</t>
  </si>
  <si>
    <t>10034-93-2</t>
  </si>
  <si>
    <t>Hydrazine Sulfate</t>
  </si>
  <si>
    <t>Hydrochloric acid</t>
  </si>
  <si>
    <t>10035-10-6</t>
  </si>
  <si>
    <t>Hydrogen bromide</t>
  </si>
  <si>
    <t>7664-39-3</t>
  </si>
  <si>
    <t>Hydrogen fluoride</t>
  </si>
  <si>
    <t>123-31-9</t>
  </si>
  <si>
    <t>Hydroquinone</t>
  </si>
  <si>
    <t>24267-56-9</t>
  </si>
  <si>
    <t>Iodine-131</t>
  </si>
  <si>
    <t>13463-40-6</t>
  </si>
  <si>
    <t>Iron pentacarbonyl</t>
  </si>
  <si>
    <t>Isopropylbenzene (Cumene)</t>
  </si>
  <si>
    <t>80-05-7</t>
  </si>
  <si>
    <t>4,4'-Isopropylidenediphenol</t>
  </si>
  <si>
    <t>303-34-4</t>
  </si>
  <si>
    <t>Lasiocarpine</t>
  </si>
  <si>
    <t>18454-12-1</t>
  </si>
  <si>
    <t>Lead Chromate Oxide</t>
  </si>
  <si>
    <t>148-82-3</t>
  </si>
  <si>
    <t>Melphalan</t>
  </si>
  <si>
    <t>3223-07-2</t>
  </si>
  <si>
    <t>Melphalan HCl</t>
  </si>
  <si>
    <t>Mercury and compounds</t>
  </si>
  <si>
    <t>627-44-1</t>
  </si>
  <si>
    <t xml:space="preserve">   Diethylmercury</t>
  </si>
  <si>
    <t>593-74-8</t>
  </si>
  <si>
    <t xml:space="preserve">   Dimethylmercury</t>
  </si>
  <si>
    <t>22967-92-6</t>
  </si>
  <si>
    <t xml:space="preserve">   Methylmercury</t>
  </si>
  <si>
    <t>72-43-5</t>
  </si>
  <si>
    <t>Methoxychlor</t>
  </si>
  <si>
    <t>55738-54-0</t>
  </si>
  <si>
    <t>Trans-2[(dimethylamino)-methylimino]-5-[2-(5-nitro-2-furyl)-vinyl]-1,3,4-oxadiazole</t>
  </si>
  <si>
    <t>13552-44-8</t>
  </si>
  <si>
    <t>4,4-Methylenedianiline dihydrochloride</t>
  </si>
  <si>
    <t>838-88-0</t>
  </si>
  <si>
    <t>4,4-Methylene bis(2-methylaniline)</t>
  </si>
  <si>
    <t>101-61-1</t>
  </si>
  <si>
    <t>4,4'-Methylene bis(N,N'-dimethyl)aniline</t>
  </si>
  <si>
    <t>540-73-8</t>
  </si>
  <si>
    <t>1,2-Dimethylhydrazine</t>
  </si>
  <si>
    <t>74-88-4</t>
  </si>
  <si>
    <t>Methyl iodide (Iodomethane)</t>
  </si>
  <si>
    <t>Methyl isobutyl ketone (MIBK, Hexone)</t>
  </si>
  <si>
    <t>2-Methyllactonitrile (Acetone cyanohydrin)</t>
  </si>
  <si>
    <t>66-27-3</t>
  </si>
  <si>
    <t>Methyl Methanesulfonate</t>
  </si>
  <si>
    <t>129-15-7</t>
  </si>
  <si>
    <t>2-Methyl-1-nitroanthraquinone</t>
  </si>
  <si>
    <t>70-25-7</t>
  </si>
  <si>
    <t>n-Methyl-n-nitro-n-nitrosoguanidine</t>
  </si>
  <si>
    <t>832-69-9</t>
  </si>
  <si>
    <t>Methylphenanthrene, 1-</t>
  </si>
  <si>
    <t>2381-21-7</t>
  </si>
  <si>
    <t>Methylpyrene, 1-</t>
  </si>
  <si>
    <t>109-06-8</t>
  </si>
  <si>
    <t>2-Methylpyridine</t>
  </si>
  <si>
    <t>56-04-2</t>
  </si>
  <si>
    <t>Methylthiouracil</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</si>
  <si>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</si>
  <si>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</si>
  <si>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50-07-7</t>
  </si>
  <si>
    <t>Mitomycin C</t>
  </si>
  <si>
    <t>1313-27-5</t>
  </si>
  <si>
    <t>Molybdenum trioxide</t>
  </si>
  <si>
    <t>315-22-0</t>
  </si>
  <si>
    <t>Monocrotaline</t>
  </si>
  <si>
    <t>91-59-8</t>
  </si>
  <si>
    <t>2-Naphthylamine</t>
  </si>
  <si>
    <t>Nickel compounds, insoluble</t>
  </si>
  <si>
    <t>nm</t>
  </si>
  <si>
    <t>Nickel metal</t>
  </si>
  <si>
    <t>12035-72-2</t>
  </si>
  <si>
    <t>Nickel subsulfide</t>
  </si>
  <si>
    <t>11113-75-0</t>
  </si>
  <si>
    <t>Nickel sulfide</t>
  </si>
  <si>
    <t>Nickel compounds, soluble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</si>
  <si>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</si>
  <si>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</si>
  <si>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</si>
  <si>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</si>
  <si>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</si>
  <si>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</si>
  <si>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</si>
  <si>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</si>
  <si>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</si>
  <si>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</si>
  <si>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</si>
  <si>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</si>
  <si>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</si>
  <si>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</si>
  <si>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</si>
  <si>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</si>
  <si>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</si>
  <si>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</si>
  <si>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</si>
  <si>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</si>
  <si>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</si>
  <si>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</si>
  <si>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139-13-9</t>
  </si>
  <si>
    <t>Nitrilotriacetic acid</t>
  </si>
  <si>
    <t>18662-53-8</t>
  </si>
  <si>
    <t>Nitrilotriacetic acid, trisodium salt monohydrate</t>
  </si>
  <si>
    <t>99-59-2</t>
  </si>
  <si>
    <t>5-Nitro-o-Anisidine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</si>
  <si>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</si>
  <si>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</si>
  <si>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</si>
  <si>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</si>
  <si>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</si>
  <si>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</si>
  <si>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</si>
  <si>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</si>
  <si>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</si>
  <si>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</si>
  <si>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</si>
  <si>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</si>
  <si>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</si>
  <si>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</si>
  <si>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1116-54-7</t>
  </si>
  <si>
    <t>N-Nitrosodiethanolamine</t>
  </si>
  <si>
    <t>N-Nitrosodi-n-propylamine</t>
  </si>
  <si>
    <t>759-73-9</t>
  </si>
  <si>
    <t>N-Nitroso-N-ethylurea</t>
  </si>
  <si>
    <t>615-53-2</t>
  </si>
  <si>
    <t>N-Nitroso-N-Methylurethane</t>
  </si>
  <si>
    <t>684-93-5</t>
  </si>
  <si>
    <t>N-Nitroso-N-methylurea</t>
  </si>
  <si>
    <t>16543-55-8</t>
  </si>
  <si>
    <t>N-Nitrosonornicotine</t>
  </si>
  <si>
    <t>39765-80-5</t>
  </si>
  <si>
    <t xml:space="preserve">trans-Nonachlor </t>
  </si>
  <si>
    <t>104-40-5</t>
  </si>
  <si>
    <t>Nonyphenol, 4- (&amp; ethoxylates)</t>
  </si>
  <si>
    <t>32534-81-9</t>
  </si>
  <si>
    <t>Pentabromodiphenyl Ether</t>
  </si>
  <si>
    <t>82-68-8</t>
  </si>
  <si>
    <t>Pentachloronitrobenzene (Quintobenzene)</t>
  </si>
  <si>
    <t>79-21-0</t>
  </si>
  <si>
    <t>Peracetic acid</t>
  </si>
  <si>
    <t>Perfluorinated compounds (PFCs)</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</si>
  <si>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</si>
  <si>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</si>
  <si>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</si>
  <si>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</si>
  <si>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</si>
  <si>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</si>
  <si>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</si>
  <si>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</si>
  <si>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</si>
  <si>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</si>
  <si>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</si>
  <si>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</si>
  <si>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</si>
  <si>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</si>
  <si>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106-50-3</t>
  </si>
  <si>
    <t>p-Phenylenediamine</t>
  </si>
  <si>
    <t>132-27-4</t>
  </si>
  <si>
    <t>o-Phenylphenate, Sodium</t>
  </si>
  <si>
    <t>90-43-7</t>
  </si>
  <si>
    <t xml:space="preserve">2-Phenylphenol </t>
  </si>
  <si>
    <t>Phosphorus and compounds</t>
  </si>
  <si>
    <t>10025-87-3</t>
  </si>
  <si>
    <t>Phosphorus oxychloride</t>
  </si>
  <si>
    <t>10026-13-8</t>
  </si>
  <si>
    <t>Phosphorus pentachloride</t>
  </si>
  <si>
    <t>1314-56-3</t>
  </si>
  <si>
    <t>Phosphorus pentoxide</t>
  </si>
  <si>
    <t>7719-12-2</t>
  </si>
  <si>
    <t>Phosphorus trichloride</t>
  </si>
  <si>
    <t>Phthalates</t>
  </si>
  <si>
    <t>Polybrominated diphenyl ethers (PBDEs)</t>
  </si>
  <si>
    <t>5436-43-1</t>
  </si>
  <si>
    <t>PBDE-47 [2,2',4,4'-Tetrabromodiphenyl ether]</t>
  </si>
  <si>
    <t>60348-60-9</t>
  </si>
  <si>
    <t>PBDE-99 [2,2’,4,4’,5-Pentabromodiphenyl ether]</t>
  </si>
  <si>
    <t>189084-64-8</t>
  </si>
  <si>
    <t xml:space="preserve">PBDE-100 [2,2’,4,4’,6-Pentabromodiphenyl ether] </t>
  </si>
  <si>
    <t>17026-54-3</t>
  </si>
  <si>
    <t xml:space="preserve">PBDE-138 [2,2’,3,4,4’,5’-Hexabromodiphenyl ether] </t>
  </si>
  <si>
    <t>68631-49-2</t>
  </si>
  <si>
    <t>PBDE-153 [2,2',4,4',5,5'-hexabromodiphenyl ether]</t>
  </si>
  <si>
    <t>17026-58-4</t>
  </si>
  <si>
    <t xml:space="preserve">PBDE-154 [2,2’,4,4’,5,6’-Hexabromodiphenyl ether] </t>
  </si>
  <si>
    <t>68928-80-3</t>
  </si>
  <si>
    <t xml:space="preserve">PBDE-185 [2,2',3,4,4',5',6-Heptabromodiphenyl ether] </t>
  </si>
  <si>
    <t>1163-19-5</t>
  </si>
  <si>
    <t xml:space="preserve">PBDE-209 [Decabromodiphenyl ether] </t>
  </si>
  <si>
    <t>Polychlorinated biphenyls (PCBs)</t>
  </si>
  <si>
    <t>34883-43-7</t>
  </si>
  <si>
    <t>PCB-8 [2,4'-dichlorobiphenyl]</t>
  </si>
  <si>
    <t>37680-65-2</t>
  </si>
  <si>
    <t>PCB 18 [2,2',5-trichlorobiphenyl]</t>
  </si>
  <si>
    <t>7012-37-5</t>
  </si>
  <si>
    <t xml:space="preserve">PCB-28 [2,4,4'-trichlorobiphenyl] </t>
  </si>
  <si>
    <t>41464-39-5</t>
  </si>
  <si>
    <t>PCB-44 [2,2',3,5'-tetrachlorobiphenyl]</t>
  </si>
  <si>
    <t>35693-99-3</t>
  </si>
  <si>
    <t xml:space="preserve">PCB-52 [2,2',5,5'-tetrachlorobiphenyl] </t>
  </si>
  <si>
    <t>32598-10-0</t>
  </si>
  <si>
    <t>PCB-66 [2,3',4,4'-tetrachlorobiphenyl]</t>
  </si>
  <si>
    <t>37680-73-2</t>
  </si>
  <si>
    <t xml:space="preserve">PCB-101 [2,2',4,5,5'-pentachlorobiphenyl] </t>
  </si>
  <si>
    <t>38380-07-3</t>
  </si>
  <si>
    <t>PCB-128 [2,2',3,3',4,4'-hexachlorobiphenyl]</t>
  </si>
  <si>
    <t>35065-28-2</t>
  </si>
  <si>
    <t xml:space="preserve">PCB-138 [2,2',3,4,4',5'-hexachlorobiphenyl] </t>
  </si>
  <si>
    <t>35065-27-1</t>
  </si>
  <si>
    <t xml:space="preserve">PCB-153 [2,2',4,4',5,5'-hexachlorobiphenyl] </t>
  </si>
  <si>
    <t>35065-30-6</t>
  </si>
  <si>
    <t>PCB-170 [2,2',3,3',4,4',5-heptachlorobiphenyl]</t>
  </si>
  <si>
    <t>35065-29-3</t>
  </si>
  <si>
    <t xml:space="preserve">PCB-180 [2,2',3,4,4',5,5'-heptachlorobiphenyl] </t>
  </si>
  <si>
    <t>52663-68-0</t>
  </si>
  <si>
    <t>PCB-187 [2,2',3,4',5,5',6-heptachlorobiphenyl]</t>
  </si>
  <si>
    <t>52663-78-2</t>
  </si>
  <si>
    <t>PCB-195 [2,2',3,3',4,4',5,6-octachlorobiphenyl]</t>
  </si>
  <si>
    <t>40186-72-9</t>
  </si>
  <si>
    <t>PCB-206 [2,2',3,3',4,4',5,5',6-nonachlorobiphenyl]</t>
  </si>
  <si>
    <t>2051-24-3</t>
  </si>
  <si>
    <t>PCB-209 [2,2'3,3',4,4',5,5',6,6 '-decachlorobiphenyl]</t>
  </si>
  <si>
    <t>2,3,7,8-Tetrachlorodibenzofuran (TcDF)</t>
  </si>
  <si>
    <t>2,3,4,6,7,8-Hexachlorodibenzofuran  (HxCDF)</t>
  </si>
  <si>
    <t>Polycyclic aromatic hydrocarbons (PAHs)</t>
  </si>
  <si>
    <t>83-32-9</t>
  </si>
  <si>
    <t>Acenaphthene</t>
  </si>
  <si>
    <t>208-96-8</t>
  </si>
  <si>
    <t>Acenaphthylene</t>
  </si>
  <si>
    <t>120-12-7</t>
  </si>
  <si>
    <t>Anthracene</t>
  </si>
  <si>
    <t>86-74-8</t>
  </si>
  <si>
    <t>Carbazole</t>
  </si>
  <si>
    <t>5385-75-1</t>
  </si>
  <si>
    <t>Dibenzo[a,e]fluoranthene</t>
  </si>
  <si>
    <t>86-73-7</t>
  </si>
  <si>
    <t>Fluorene</t>
  </si>
  <si>
    <t>2-Methyl naphthalene</t>
  </si>
  <si>
    <t>85-01-8</t>
  </si>
  <si>
    <t>Phenanthrene</t>
  </si>
  <si>
    <t>129-00-0</t>
  </si>
  <si>
    <t>Pyrene</t>
  </si>
  <si>
    <t>Polycyclic aromatic hydrocarbon derivatives [PAH-Derivatives]</t>
  </si>
  <si>
    <t>53-96-3</t>
  </si>
  <si>
    <t>2-Acetylaminofluorene</t>
  </si>
  <si>
    <t>63-25-2</t>
  </si>
  <si>
    <t>Carbaryl</t>
  </si>
  <si>
    <t>3564-09-8</t>
  </si>
  <si>
    <t>Ponceau 3R</t>
  </si>
  <si>
    <t>3761-53-3</t>
  </si>
  <si>
    <t>Ponceau MX</t>
  </si>
  <si>
    <t>671-16-9</t>
  </si>
  <si>
    <t>Procarbazine</t>
  </si>
  <si>
    <t>366-70-1</t>
  </si>
  <si>
    <t>Procarbazine Hydrochloride</t>
  </si>
  <si>
    <t>57-57-8</t>
  </si>
  <si>
    <t>beta-Propiolactone</t>
  </si>
  <si>
    <t>114-26-1</t>
  </si>
  <si>
    <t>Propoxur (Baygon)</t>
  </si>
  <si>
    <t>108-65-6</t>
  </si>
  <si>
    <t>Propylene glycol monomethyl ether acetate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</si>
  <si>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</si>
  <si>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</si>
  <si>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</si>
  <si>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</si>
  <si>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</si>
  <si>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</si>
  <si>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</si>
  <si>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</si>
  <si>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</si>
  <si>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</si>
  <si>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</si>
  <si>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</si>
  <si>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</si>
  <si>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 xml:space="preserve">Reserpine </t>
  </si>
  <si>
    <t>Rockwool</t>
  </si>
  <si>
    <t>94-59-7</t>
  </si>
  <si>
    <t>Safrole</t>
  </si>
  <si>
    <t>7446-34-6</t>
  </si>
  <si>
    <t>Selenium sulfide</t>
  </si>
  <si>
    <t>Silica, crystalline (respirable)</t>
  </si>
  <si>
    <t>7440-22-4</t>
  </si>
  <si>
    <t>Silver and compounds</t>
  </si>
  <si>
    <t>Slagwool</t>
  </si>
  <si>
    <t>10048-13-2</t>
  </si>
  <si>
    <t>Sterigmatocystin</t>
  </si>
  <si>
    <t>18883-66-4</t>
  </si>
  <si>
    <t>Streptozotocin</t>
  </si>
  <si>
    <t>96-09-3</t>
  </si>
  <si>
    <t>Styrene oxide</t>
  </si>
  <si>
    <t>95-06-7</t>
  </si>
  <si>
    <t>Sulfallate</t>
  </si>
  <si>
    <t>Sulfur Mustard</t>
  </si>
  <si>
    <t>7446-11-9</t>
  </si>
  <si>
    <t>Sulfur trioxide</t>
  </si>
  <si>
    <t>Talc containing asbestiform fibers</t>
  </si>
  <si>
    <t>100-21-0</t>
  </si>
  <si>
    <t>Terephthalic acid</t>
  </si>
  <si>
    <t>40088-47-9</t>
  </si>
  <si>
    <t>Tetrabromodiphenyl Ether</t>
  </si>
  <si>
    <t>Tetrachloroethene (Perchloroethylene)</t>
  </si>
  <si>
    <t>58-90-2</t>
  </si>
  <si>
    <t>2,3,4,6-Tetrachlorophenol</t>
  </si>
  <si>
    <t>7440-28-0</t>
  </si>
  <si>
    <t>Thallium and compounds</t>
  </si>
  <si>
    <t>139-65-1</t>
  </si>
  <si>
    <t>4,4-Thiodianiline</t>
  </si>
  <si>
    <t>62-56-6</t>
  </si>
  <si>
    <t>Thiourea</t>
  </si>
  <si>
    <t>584-84-9</t>
  </si>
  <si>
    <t>Toluene-2,4-diisocyanate</t>
  </si>
  <si>
    <t>91-08-7</t>
  </si>
  <si>
    <t>Toluene-2,6-diisocyanate</t>
  </si>
  <si>
    <t>95-53-4</t>
  </si>
  <si>
    <t>o-Toluidine</t>
  </si>
  <si>
    <t>636-21-5</t>
  </si>
  <si>
    <t>o-Toluidine Hydrochloride</t>
  </si>
  <si>
    <t>41903-57-5</t>
  </si>
  <si>
    <t xml:space="preserve">Total Tetrachlorodibenzo-p-dioxin </t>
  </si>
  <si>
    <t>36088-22-9</t>
  </si>
  <si>
    <t xml:space="preserve">Total Pentachlorodibenzo-p-dioxin </t>
  </si>
  <si>
    <t>34465-46-8</t>
  </si>
  <si>
    <t xml:space="preserve">Total Hexachlorodibenzo-p-dioxin </t>
  </si>
  <si>
    <t>37871-00-4</t>
  </si>
  <si>
    <t xml:space="preserve">Total Heptachlorodibenzo-p-dioxin </t>
  </si>
  <si>
    <t>55722-27-5</t>
  </si>
  <si>
    <t xml:space="preserve">Total Tetrachlorodibenzofuran </t>
  </si>
  <si>
    <t>30402-15-4</t>
  </si>
  <si>
    <t xml:space="preserve">Total Pentachlorodibenzofuran </t>
  </si>
  <si>
    <t>55684-94-1</t>
  </si>
  <si>
    <t xml:space="preserve">Total Hexachlorodibenzofuran </t>
  </si>
  <si>
    <t>38998-75-3</t>
  </si>
  <si>
    <t xml:space="preserve">Total Heptachlorodibenzofuran </t>
  </si>
  <si>
    <t>Toxaphene (Polychlorinated camphenes)</t>
  </si>
  <si>
    <t>126-73-8</t>
  </si>
  <si>
    <t>Tributyl phosphate</t>
  </si>
  <si>
    <t>1,1,1-Trichloroethane (Methyl chloroform)</t>
  </si>
  <si>
    <t>1,1,2-Trichloroethane (Vinyl trichloride)</t>
  </si>
  <si>
    <t>Trichloroethene (TCE, Trichloroethylene)</t>
  </si>
  <si>
    <t>75-69-4</t>
  </si>
  <si>
    <t>Trichlorofluoromethane (Freon 11)</t>
  </si>
  <si>
    <t>95-95-4</t>
  </si>
  <si>
    <t>2,4,5-Trichlorophenol</t>
  </si>
  <si>
    <t>78-40-0</t>
  </si>
  <si>
    <t>Triethyl phosphine</t>
  </si>
  <si>
    <t>112-49-2</t>
  </si>
  <si>
    <t>Triethylene glycol dimethyl ether</t>
  </si>
  <si>
    <t>512-56-1</t>
  </si>
  <si>
    <t>Trimethyl phosphate</t>
  </si>
  <si>
    <t>78-30-8</t>
  </si>
  <si>
    <t xml:space="preserve">Triorthocresyl phosphate </t>
  </si>
  <si>
    <t>115-86-6</t>
  </si>
  <si>
    <t xml:space="preserve">Triphenyl phosphate </t>
  </si>
  <si>
    <t>101-02-0</t>
  </si>
  <si>
    <t xml:space="preserve">Triphenyl phosphite </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</si>
  <si>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</si>
  <si>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</si>
  <si>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</si>
  <si>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</si>
  <si>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</si>
  <si>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</si>
  <si>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</si>
  <si>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</si>
  <si>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</si>
  <si>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</si>
  <si>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</si>
  <si>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</si>
  <si>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</si>
  <si>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</si>
  <si>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Urethane (Ethyl carbamate)</t>
  </si>
  <si>
    <t>Vanadium (fume or dust)</t>
  </si>
  <si>
    <t>1314-62-1</t>
  </si>
  <si>
    <t>Vanadium pentoxide</t>
  </si>
  <si>
    <t>75-02-5</t>
  </si>
  <si>
    <t>Vinyl fluoride</t>
  </si>
  <si>
    <t>m-Xylene</t>
  </si>
  <si>
    <t>o-Xylene</t>
  </si>
  <si>
    <t>p-Xylene</t>
  </si>
  <si>
    <t>7440-66-6</t>
  </si>
  <si>
    <t>Zinc and compounds</t>
  </si>
  <si>
    <t>1314-13-2</t>
  </si>
  <si>
    <t>Zinc oxide</t>
  </si>
  <si>
    <t>CAS</t>
  </si>
  <si>
    <t>ELAF needed?</t>
  </si>
  <si>
    <t>Resident Early-Life Adjustment Factor (ELAFr)</t>
  </si>
  <si>
    <t>Non-resident  Early-Life Adjustment Factor (ELAFnr)</t>
  </si>
  <si>
    <t>Chromic(VI) Acid</t>
  </si>
  <si>
    <t>108-38-3</t>
  </si>
  <si>
    <t>95-47-6</t>
  </si>
  <si>
    <t>106-42-3</t>
  </si>
  <si>
    <t>Equations to Calculate RBCs</t>
  </si>
  <si>
    <t>Parameter</t>
  </si>
  <si>
    <t>Value</t>
  </si>
  <si>
    <t>ELAFresident</t>
  </si>
  <si>
    <t>unitless</t>
  </si>
  <si>
    <t>Rounded</t>
  </si>
  <si>
    <t>=(2yr*10 + 14yr*3 + 54yr*1)/70yr</t>
  </si>
  <si>
    <t>ELAFnonresident</t>
  </si>
  <si>
    <t>=(2yr*10 + 10yr*3)/12yr</t>
  </si>
  <si>
    <t>childNRAFc</t>
  </si>
  <si>
    <t>=24hr/8hr * 365d/250d * 70yr/12yr</t>
  </si>
  <si>
    <t>childNRAFnc</t>
  </si>
  <si>
    <t>=24hr/8hr * 365d/250d</t>
  </si>
  <si>
    <t>workNRAFc</t>
  </si>
  <si>
    <t>=24hr/8hr * 365d/250d * 70yr/25yr</t>
  </si>
  <si>
    <t>workNRAFnc</t>
  </si>
  <si>
    <t>CAS RN</t>
  </si>
  <si>
    <t>New RBCs</t>
  </si>
  <si>
    <t>RBC Percent Change</t>
  </si>
  <si>
    <t>Reason For Change</t>
  </si>
  <si>
    <t>NC TRV</t>
  </si>
  <si>
    <t>Acute TRV</t>
  </si>
  <si>
    <t>MPAF/ELAF Cancer</t>
  </si>
  <si>
    <t>MPAF Noncancer</t>
  </si>
  <si>
    <t>Yes (-18%)</t>
  </si>
  <si>
    <t>Yes (-90%)</t>
  </si>
  <si>
    <t>Yes (-69%)</t>
  </si>
  <si>
    <t>Yes (157%)</t>
  </si>
  <si>
    <t>Yes (-64%)</t>
  </si>
  <si>
    <t>Yes (-80%)</t>
  </si>
  <si>
    <t>Yes (-77%)</t>
  </si>
  <si>
    <t>New</t>
  </si>
  <si>
    <t>Yes (100%)</t>
  </si>
  <si>
    <t>Yes (3%)</t>
  </si>
  <si>
    <t>Yes (-94%)</t>
  </si>
  <si>
    <t>Yes (-86%)</t>
  </si>
  <si>
    <t>Yes (42%)</t>
  </si>
  <si>
    <t>Yes (43%)</t>
  </si>
  <si>
    <t>Yes (-22%)</t>
  </si>
  <si>
    <t>Yes (-95%)</t>
  </si>
  <si>
    <t>Yes (-44%)</t>
  </si>
  <si>
    <t>Yes (94%)</t>
  </si>
  <si>
    <t>Yes (-42%)</t>
  </si>
  <si>
    <t>Yes (-63%)</t>
  </si>
  <si>
    <t>Yes (40%)</t>
  </si>
  <si>
    <t>Yes (39%)</t>
  </si>
  <si>
    <t>Yes (-31%)</t>
  </si>
  <si>
    <t>Yes (-87%)</t>
  </si>
  <si>
    <t>Yes (-15%)</t>
  </si>
  <si>
    <t>Yes (-99%)</t>
  </si>
  <si>
    <t>Yes (8%)</t>
  </si>
  <si>
    <t>Yes (500%)</t>
  </si>
  <si>
    <t>Yes (-85%)</t>
  </si>
  <si>
    <t>ELAF in MPAF</t>
  </si>
  <si>
    <t>Yes (-96%)</t>
  </si>
  <si>
    <t>Yes (87%)</t>
  </si>
  <si>
    <t>Yes (-92%)</t>
  </si>
  <si>
    <t>Yes (-28%)</t>
  </si>
  <si>
    <t>Yes (1419%)</t>
  </si>
  <si>
    <t>Yes (-60%)</t>
  </si>
  <si>
    <t>Yes (-97%)</t>
  </si>
  <si>
    <t>Yes (86%)</t>
  </si>
  <si>
    <t>Yes (-13%)</t>
  </si>
  <si>
    <t>Yes (41%)</t>
  </si>
  <si>
    <t>Ethylene dibromide (EDB), {1,2-dibromoethane}</t>
  </si>
  <si>
    <t>Ethylene dichloride (EDC), {1,2-dichloroethane}</t>
  </si>
  <si>
    <t>Yes (350%)</t>
  </si>
  <si>
    <t>Yes (-93%)</t>
  </si>
  <si>
    <t>1017T</t>
  </si>
  <si>
    <t>64-18-6</t>
  </si>
  <si>
    <t>Formic Acid</t>
  </si>
  <si>
    <t>Yes (10%)</t>
  </si>
  <si>
    <t>Yes (-57%)</t>
  </si>
  <si>
    <t>Yes (-83%)</t>
  </si>
  <si>
    <t>Yes (-55%)</t>
  </si>
  <si>
    <t>Yes (333%)</t>
  </si>
  <si>
    <t>Yes (88%)</t>
  </si>
  <si>
    <t>Methyl isobutyl ketone (MIBK), {hexone}</t>
  </si>
  <si>
    <t>Yes (-10%)</t>
  </si>
  <si>
    <t>Yes (-50%)</t>
  </si>
  <si>
    <t>Yes (-5%)</t>
  </si>
  <si>
    <t>Yes (207%)</t>
  </si>
  <si>
    <t>Yes (-89%)</t>
  </si>
  <si>
    <t>Yes (-100%)</t>
  </si>
  <si>
    <t>Yes (37%)</t>
  </si>
  <si>
    <t>Yes (-9%)</t>
  </si>
  <si>
    <t>Yes (-66%)</t>
  </si>
  <si>
    <t>Yes (-68%)</t>
  </si>
  <si>
    <t>Yes (104%)</t>
  </si>
  <si>
    <t>Yes (502%)</t>
  </si>
  <si>
    <t>Yes (515%)</t>
  </si>
  <si>
    <t>Yes (154%)</t>
  </si>
  <si>
    <t>Yes (150%)</t>
  </si>
  <si>
    <t>Yes (12%)</t>
  </si>
  <si>
    <t>Yes (46%)</t>
  </si>
  <si>
    <t>Yes (-70%)</t>
  </si>
  <si>
    <t>Yes (195%)</t>
  </si>
  <si>
    <t>Yes (208%)</t>
  </si>
  <si>
    <t>Yes (-88%)</t>
  </si>
  <si>
    <t>Yes (-30%)</t>
  </si>
  <si>
    <t>Toxaphene (polychlorinated camphenes)</t>
  </si>
  <si>
    <t>Yes (233%)</t>
  </si>
  <si>
    <t>Yes (1329%)</t>
  </si>
  <si>
    <t>Yes (450%)</t>
  </si>
  <si>
    <t>Yes (1650%)</t>
  </si>
  <si>
    <t>Yes (-98%)</t>
  </si>
  <si>
    <t>Yes (-51%)</t>
  </si>
  <si>
    <t>Proposed Multipathway Adjustment Factors (MPAFs)</t>
  </si>
  <si>
    <t>Kristen Added</t>
  </si>
  <si>
    <t>CASRN</t>
  </si>
  <si>
    <t>Arsenic</t>
  </si>
  <si>
    <t>na</t>
  </si>
  <si>
    <t>Cadmium</t>
  </si>
  <si>
    <t>Chromium III, insoluble particulate</t>
  </si>
  <si>
    <t>Chromium III, soluble particulate</t>
  </si>
  <si>
    <t>Chromium VI</t>
  </si>
  <si>
    <t>Cobalt compounds, insoluble</t>
  </si>
  <si>
    <t>Cobalt compounds, soluble</t>
  </si>
  <si>
    <t>Hexachlorocyclohexanes (mixture)</t>
  </si>
  <si>
    <t>Hexachlorocyclohexane, gamma-</t>
  </si>
  <si>
    <t>Lead</t>
  </si>
  <si>
    <t>Mercury</t>
  </si>
  <si>
    <t>Per- and polyfluoroalkyl substances</t>
  </si>
  <si>
    <t xml:space="preserve">Hexafluoropropylene oxide dimer acid (HFPO-DA/Gen-X) </t>
  </si>
  <si>
    <t>Perfluorododecanoic acid (PRDoA)</t>
  </si>
  <si>
    <t>Perfluoro-1-octanesulfonamide (PFOSA)</t>
  </si>
  <si>
    <t>1H,1H,2H,2H-Perfluorooctanesulfonic acid (6:2 FTS)</t>
  </si>
  <si>
    <t>Polychlorinated biphenyls (PCBs) - total, evaporated mixture</t>
  </si>
  <si>
    <t>Polychlorinated dibenzo-p-dioxins (PCDDs) &amp; Polychlorinated dibenzofurans (PCDFs) TEQ</t>
  </si>
  <si>
    <t>Uranium and compounds, insoluble</t>
  </si>
  <si>
    <t>Uranium and compounds, soluble</t>
  </si>
  <si>
    <t>Chronic Cancer Rounded</t>
  </si>
  <si>
    <t>Source</t>
  </si>
  <si>
    <t>Chronic Noncancer Rounded</t>
  </si>
  <si>
    <t>Acute Rounded</t>
  </si>
  <si>
    <t>RBC_Cas No.</t>
  </si>
  <si>
    <t>Change Cancer</t>
  </si>
  <si>
    <t>Change NC</t>
  </si>
  <si>
    <t>Change Acute</t>
  </si>
  <si>
    <t>A</t>
  </si>
  <si>
    <t>O</t>
  </si>
  <si>
    <t>T</t>
  </si>
  <si>
    <t>S</t>
  </si>
  <si>
    <t>I</t>
  </si>
  <si>
    <t>P</t>
  </si>
  <si>
    <t>Grouped into 7440-36-0: Antimony and compounds</t>
  </si>
  <si>
    <t>Tint</t>
  </si>
  <si>
    <t>A2</t>
  </si>
  <si>
    <t>Grouped into 1319-77-3: Cresols (mixture)</t>
  </si>
  <si>
    <t>Grouped into 50-29-3: DDT</t>
  </si>
  <si>
    <t>A1</t>
  </si>
  <si>
    <t>Grouped into 365: Nickel compounds, insoluble</t>
  </si>
  <si>
    <t>Grouped into 368: Nickel compounds, soluble</t>
  </si>
  <si>
    <t>Grouped into 447: polybrominated diphenyl ethers (PBDEs)</t>
  </si>
  <si>
    <t>n/a</t>
  </si>
  <si>
    <t>ATSAC Decision to not group with Total PAHs</t>
  </si>
  <si>
    <t>A3</t>
  </si>
  <si>
    <t>Grouped into 26471-62-5: toluene diisocyantes (2,4- and 2,6-)</t>
  </si>
  <si>
    <t>Grouped into 1330-20-7: Xylene (mixture)</t>
  </si>
  <si>
    <t>Proposed TRVs for all Toxic Air Contaminants (TACs)</t>
  </si>
  <si>
    <t>TRV Notes</t>
  </si>
  <si>
    <t>Any TRV Change from ATSAC?</t>
  </si>
  <si>
    <t>DEQ as Source</t>
  </si>
  <si>
    <t>Fixed</t>
  </si>
  <si>
    <t>Last Change Date</t>
  </si>
  <si>
    <t>Proposed TRV (ug/m3)</t>
  </si>
  <si>
    <t>More than 1 Authoritative Source?</t>
  </si>
  <si>
    <t>2018 TRV 
(µg/m3)</t>
  </si>
  <si>
    <t>2018 Authoritative Source</t>
  </si>
  <si>
    <t>Percent Change</t>
  </si>
  <si>
    <t>Change (%)?</t>
  </si>
  <si>
    <t>New TRV for Existing</t>
  </si>
  <si>
    <t>A 2018 Value</t>
  </si>
  <si>
    <t>ATSAC, DEQ Air Toxics Science Advisory Committee, 2018</t>
  </si>
  <si>
    <t>SGC, DEQ short-term guideline concentration</t>
  </si>
  <si>
    <t>ATSDR, Intermediate minimal risk level</t>
  </si>
  <si>
    <t>Because the ATSAC decided it was inappropriate to develop an ABC based on noncarcinogenic effects, DEQ did not obtain a TRV from the other authoritative sources in the hierarchy.</t>
  </si>
  <si>
    <t>ATSAC, DEQ Air Toxics Science Advisory Committee, 2018.</t>
  </si>
  <si>
    <t>ATSAC, 2018. TRV for cancer calculated by applying toxic equivalency factor.</t>
  </si>
  <si>
    <t>5,14</t>
  </si>
  <si>
    <t>6,14</t>
  </si>
  <si>
    <t>No TRV</t>
  </si>
  <si>
    <t>OEHHA Chronic</t>
  </si>
  <si>
    <t>IRIS Chronic</t>
  </si>
  <si>
    <t>MPAF Needed?</t>
  </si>
  <si>
    <t>Cancer MPAF (resident)</t>
  </si>
  <si>
    <t>Cancer MPAF (non-resident)</t>
  </si>
  <si>
    <t>Non cancer MPAF (resident)</t>
  </si>
  <si>
    <t>Non cancer MPAF (non-resident)</t>
  </si>
  <si>
    <t>Because the cancer TRV for vinyl chloride already includes a factor of 2 to consider early-life exposure, the non-resident child ELAF was calculated separately from the default ELAF. As presented in DEQ’s 2022 Recommended Procedures for Toxic Air Contaminant Health Risk Assessments, Appendix D, the non-resident child RBC is 0.22 ug/m3. This RBC was used to calculate an ELAF specific to vinyl chloride. 
Vinyl chloride ELAF = childNRAF(26) * TRVearlylife(0.114 ug/m3) / RBCchild(0.22 ug/m3) = 13.5
The worker RBC calculation cannot use ELAF to remove the early-life adjustment included in the TRV. Instead, an MPAF of 0.5 was used as a surrogate factor to remove the factor of 2 included in the TRV.</t>
  </si>
  <si>
    <t>The ELAFs for TCE were calculated as shown in the ToxData tab in the original spreadsheet that accompanied the 2018 CAO rules, as well as the 2022 revised spreadsheet.</t>
  </si>
  <si>
    <t>MPAF and RBC Supporting Document</t>
  </si>
  <si>
    <t>Workbook 1: DEQ Proposed TRVs</t>
  </si>
  <si>
    <t>Workbook 2: TRV Derivation</t>
  </si>
  <si>
    <r>
      <rPr>
        <sz val="20"/>
        <color theme="1"/>
        <rFont val="Arial"/>
        <family val="2"/>
      </rPr>
      <t xml:space="preserve">Table of Contents and Instructions for </t>
    </r>
    <r>
      <rPr>
        <b/>
        <sz val="20"/>
        <color theme="1"/>
        <rFont val="Arial"/>
        <family val="2"/>
      </rPr>
      <t>TRV to RBC Calculation Table</t>
    </r>
  </si>
  <si>
    <r>
      <rPr>
        <b/>
        <sz val="11"/>
        <color theme="1"/>
        <rFont val="Arial"/>
        <family val="2"/>
      </rPr>
      <t xml:space="preserve">Date: </t>
    </r>
    <r>
      <rPr>
        <sz val="11"/>
        <color theme="1"/>
        <rFont val="Arial"/>
        <family val="2"/>
      </rPr>
      <t>1-5-2026</t>
    </r>
  </si>
  <si>
    <r>
      <rPr>
        <b/>
        <sz val="11"/>
        <color theme="1"/>
        <rFont val="Arial"/>
        <family val="2"/>
      </rPr>
      <t>Authors</t>
    </r>
    <r>
      <rPr>
        <sz val="11"/>
        <color theme="1"/>
        <rFont val="Arial"/>
        <family val="2"/>
      </rPr>
      <t xml:space="preserve">: Oregon Department of Environmental Quality (DEQ) </t>
    </r>
  </si>
  <si>
    <r>
      <t>CAS RN or DEQ ID</t>
    </r>
    <r>
      <rPr>
        <b/>
        <vertAlign val="superscript"/>
        <sz val="11"/>
        <color theme="1"/>
        <rFont val="Arial"/>
        <family val="2"/>
      </rPr>
      <t>a</t>
    </r>
  </si>
  <si>
    <r>
      <t>Chemical Name</t>
    </r>
    <r>
      <rPr>
        <b/>
        <vertAlign val="superscript"/>
        <sz val="11"/>
        <color theme="1"/>
        <rFont val="Arial"/>
        <family val="2"/>
      </rPr>
      <t>b</t>
    </r>
  </si>
  <si>
    <r>
      <t>Noncancer TBACT RAL</t>
    </r>
    <r>
      <rPr>
        <b/>
        <vertAlign val="superscript"/>
        <sz val="11"/>
        <color theme="1"/>
        <rFont val="Arial"/>
        <family val="2"/>
      </rPr>
      <t>c</t>
    </r>
  </si>
  <si>
    <r>
      <t>Residential Cancer RBC</t>
    </r>
    <r>
      <rPr>
        <b/>
        <vertAlign val="superscript"/>
        <sz val="11"/>
        <color theme="1"/>
        <rFont val="Arial"/>
        <family val="2"/>
      </rPr>
      <t>d</t>
    </r>
  </si>
  <si>
    <r>
      <t>Residential Noncancer RBC</t>
    </r>
    <r>
      <rPr>
        <b/>
        <vertAlign val="superscript"/>
        <sz val="11"/>
        <color theme="1"/>
        <rFont val="Arial"/>
        <family val="2"/>
      </rPr>
      <t>d</t>
    </r>
  </si>
  <si>
    <r>
      <t>Child Cancer RBC</t>
    </r>
    <r>
      <rPr>
        <b/>
        <vertAlign val="superscript"/>
        <sz val="11"/>
        <color theme="1"/>
        <rFont val="Arial"/>
        <family val="2"/>
      </rPr>
      <t>d</t>
    </r>
  </si>
  <si>
    <r>
      <t>Child Noncancer RBC</t>
    </r>
    <r>
      <rPr>
        <b/>
        <vertAlign val="superscript"/>
        <sz val="11"/>
        <color theme="1"/>
        <rFont val="Arial"/>
        <family val="2"/>
      </rPr>
      <t>d</t>
    </r>
  </si>
  <si>
    <r>
      <t>Worker Cancer RBC</t>
    </r>
    <r>
      <rPr>
        <b/>
        <vertAlign val="superscript"/>
        <sz val="11"/>
        <color theme="1"/>
        <rFont val="Arial"/>
        <family val="2"/>
      </rPr>
      <t>d</t>
    </r>
  </si>
  <si>
    <r>
      <t>Worker Noncancer RBC</t>
    </r>
    <r>
      <rPr>
        <b/>
        <vertAlign val="superscript"/>
        <sz val="11"/>
        <color theme="1"/>
        <rFont val="Arial"/>
        <family val="2"/>
      </rPr>
      <t>d</t>
    </r>
  </si>
  <si>
    <r>
      <t>Acute RBC</t>
    </r>
    <r>
      <rPr>
        <b/>
        <vertAlign val="superscript"/>
        <sz val="11"/>
        <color theme="1"/>
        <rFont val="Arial"/>
        <family val="2"/>
      </rPr>
      <t>d</t>
    </r>
  </si>
  <si>
    <r>
      <t>d) RBCs in units of µg/m</t>
    </r>
    <r>
      <rPr>
        <vertAlign val="superscript"/>
        <sz val="11"/>
        <color theme="1"/>
        <rFont val="Arial"/>
        <family val="2"/>
      </rPr>
      <t>3</t>
    </r>
    <r>
      <rPr>
        <sz val="11"/>
        <color theme="1"/>
        <rFont val="Arial"/>
        <family val="2"/>
      </rPr>
      <t xml:space="preserve"> unless otherwise noted.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</si>
</sst>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E+00"/>
    <numFmt numFmtId="167" formatCode="0E+00"/>
  </numFmts>
  <fonts count="23" x14ac:knownFonts="1">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1"/>
      <color theme="1"/>
      <name val="Arial"/>
      <family val="2"/>
    </font>
    <font>
      <b/>
      <sz val="11"/>
      <color theme="1"/>
      <name val="Arial"/>
      <family val="2"/>
    </font>
    <font>
      <b/>
      <sz val="14"/>
      <color theme="1"/>
      <name val="Arial"/>
      <family val="2"/>
    </font>
    <font>
      <b/>
      <sz val="11"/>
      <name val="Arial"/>
      <family val="2"/>
    </font>
    <font>
      <sz val="11"/>
      <name val="Arial"/>
      <family val="2"/>
    </font>
    <font>
      <sz val="11"/>
      <name val="Aptos Narrow"/>
      <family val="2"/>
      <scheme val="minor"/>
    </font>
    <font>
      <b/>
      <sz val="12"/>
      <color theme="1"/>
      <name val="Arial"/>
      <family val="2"/>
    </font>
    <font>
      <sz val="12"/>
      <color theme="1"/>
      <name val="Arial"/>
      <family val="2"/>
    </font>
    <font>
      <sz val="20"/>
      <color theme="0" tint="-0.499984740745262"/>
      <name val="Aptos Narrow"/>
      <family val="2"/>
      <scheme val="minor"/>
    </font>
    <font>
      <b/>
      <sz val="11"/>
      <color rgb="FF000000"/>
      <name val="Calibri"/>
      <family val="2"/>
    </font>
    <font>
      <u/>
      <sz val="11"/>
      <color theme="10"/>
      <name val="Aptos Narrow"/>
      <family val="2"/>
      <scheme val="minor"/>
    </font>
    <font>
      <b/>
      <sz val="20"/>
      <color theme="1"/>
      <name val="Arial"/>
      <family val="2"/>
    </font>
    <font>
      <sz val="20"/>
      <color theme="1"/>
      <name val="Arial"/>
      <family val="2"/>
    </font>
    <font>
      <u/>
      <sz val="11"/>
      <color theme="10"/>
      <name val="Arial"/>
      <family val="2"/>
    </font>
    <font>
      <i/>
      <sz val="11"/>
      <color theme="1"/>
      <name val="Arial"/>
      <family val="2"/>
    </font>
    <font>
      <b/>
      <vertAlign val="superscript"/>
      <sz val="11"/>
      <color theme="1"/>
      <name val="Arial"/>
      <family val="2"/>
    </font>
    <font>
      <sz val="11"/>
      <color rgb="FF000000"/>
      <name val="Arial"/>
      <family val="2"/>
    </font>
    <font>
      <vertAlign val="superscript"/>
      <sz val="11"/>
      <color theme="1"/>
      <name val="Arial"/>
      <family val="2"/>
    </font>
    <font>
      <b/>
      <sz val="20"/>
      <color theme="4" tint="-0.249977111117893"/>
      <name val="Arial"/>
      <family val="2"/>
    </font>
  </fonts>
  <fills count="1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rgb="FFC7DFE7"/>
        <bgColor indexed="64"/>
      </patternFill>
    </fill>
    <fill>
      <patternFill patternType="solid">
        <fgColor rgb="FFEAF29A"/>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C7DFE7"/>
        <bgColor rgb="FF000000"/>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xf numFmtId="0" fontId="2" fillId="2" borderId="0" applyNumberFormat="0" applyBorder="0" applyAlignment="0" applyProtection="0"/>
    <xf numFmtId="0" fontId="1" fillId="3" borderId="0"/>
    <xf numFmtId="9" fontId="1" fillId="0" borderId="0" applyFont="0" applyFill="0" applyBorder="0" applyAlignment="0" applyProtection="0"/>
    <xf numFmtId="0" fontId="14" fillId="0" borderId="0" applyNumberFormat="0" applyFill="0" applyBorder="0" applyAlignment="0" applyProtection="0"/>
  </cellStyleXfs>
  <cellXfs count="247">
    <xf numFmtId="0" fontId="0" fillId="0" borderId="0" xfId="0"/>
    <xf numFmtId="0" fontId="0" fillId="3" borderId="0" xfId="0" applyFill="1"/>
    <xf numFmtId="0" fontId="3" fillId="5" borderId="2" xfId="0" applyFont="1" applyFill="1" applyBorder="1" applyAlignment="1">
      <alignment wrapText="1"/>
    </xf>
    <xf numFmtId="0" fontId="3" fillId="6" borderId="2" xfId="0" applyFont="1" applyFill="1" applyBorder="1" applyAlignment="1">
      <alignment wrapText="1"/>
    </xf>
    <xf numFmtId="0" fontId="3" fillId="7" borderId="2" xfId="0" applyFont="1" applyFill="1" applyBorder="1" applyAlignment="1">
      <alignment wrapText="1"/>
    </xf>
    <xf numFmtId="0" fontId="0" fillId="0" borderId="1" xfId="0" applyBorder="1"/>
    <xf numFmtId="0" fontId="1" fillId="3" borderId="1" xfId="2" applyBorder="1"/>
    <xf numFmtId="0" fontId="0" fillId="0" borderId="4" xfId="0" applyBorder="1"/>
    <xf numFmtId="0" fontId="0" fillId="9" borderId="1" xfId="0" applyFill="1" applyBorder="1"/>
    <xf numFmtId="0" fontId="1" fillId="0" borderId="1" xfId="2" applyFill="1" applyBorder="1"/>
    <xf numFmtId="0" fontId="0" fillId="4" borderId="1" xfId="0" applyFill="1" applyBorder="1"/>
    <xf numFmtId="0" fontId="0" fillId="10" borderId="1" xfId="0" applyFill="1" applyBorder="1"/>
    <xf numFmtId="0" fontId="1" fillId="10" borderId="1" xfId="2" applyFill="1" applyBorder="1"/>
    <xf numFmtId="0" fontId="0" fillId="3" borderId="1" xfId="0" applyFill="1" applyBorder="1"/>
    <xf numFmtId="0" fontId="0" fillId="0" borderId="1" xfId="2" applyFont="1" applyFill="1" applyBorder="1"/>
    <xf numFmtId="14" fontId="1" fillId="0" borderId="1" xfId="2" quotePrefix="1" applyNumberFormat="1" applyFill="1" applyBorder="1"/>
    <xf numFmtId="14" fontId="0" fillId="0" borderId="1" xfId="2" quotePrefix="1" applyNumberFormat="1" applyFont="1" applyFill="1" applyBorder="1"/>
    <xf numFmtId="0" fontId="1" fillId="4" borderId="1" xfId="2" applyFill="1" applyBorder="1"/>
    <xf numFmtId="0" fontId="1" fillId="0" borderId="4" xfId="2" applyFill="1" applyBorder="1"/>
    <xf numFmtId="0" fontId="0" fillId="0" borderId="2" xfId="0" applyBorder="1"/>
    <xf numFmtId="0" fontId="1" fillId="3" borderId="2" xfId="2" applyBorder="1"/>
    <xf numFmtId="0" fontId="4" fillId="0" borderId="0" xfId="0" applyFont="1"/>
    <xf numFmtId="0" fontId="4" fillId="0" borderId="0" xfId="0" applyFont="1" applyAlignment="1">
      <alignment horizontal="center"/>
    </xf>
    <xf numFmtId="0" fontId="5" fillId="0" borderId="0" xfId="0" applyFont="1"/>
    <xf numFmtId="0" fontId="6"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7" fillId="0" borderId="6" xfId="0" applyFont="1" applyBorder="1"/>
    <xf numFmtId="0" fontId="7" fillId="0" borderId="7" xfId="0" applyFont="1" applyBorder="1"/>
    <xf numFmtId="0" fontId="8" fillId="0" borderId="0" xfId="0" applyFont="1" applyAlignment="1">
      <alignment horizontal="center"/>
    </xf>
    <xf numFmtId="49" fontId="9" fillId="0" borderId="0" xfId="0" applyNumberFormat="1" applyFont="1" applyAlignment="1">
      <alignment vertical="center"/>
    </xf>
    <xf numFmtId="0" fontId="9" fillId="0" borderId="0" xfId="0" applyFont="1" applyAlignment="1">
      <alignment vertical="center" wrapText="1"/>
    </xf>
    <xf numFmtId="0" fontId="3" fillId="0" borderId="1" xfId="0" applyFont="1" applyBorder="1" applyAlignment="1">
      <alignment wrapText="1"/>
    </xf>
    <xf numFmtId="0" fontId="0" fillId="11" borderId="1" xfId="0" applyFill="1" applyBorder="1"/>
    <xf numFmtId="0" fontId="1" fillId="3" borderId="4" xfId="2" applyBorder="1"/>
    <xf numFmtId="0" fontId="0" fillId="0" borderId="4" xfId="2" applyFont="1" applyFill="1" applyBorder="1"/>
    <xf numFmtId="0" fontId="1" fillId="3" borderId="5" xfId="2" applyBorder="1"/>
    <xf numFmtId="0" fontId="0" fillId="9" borderId="4" xfId="0" applyFill="1" applyBorder="1"/>
    <xf numFmtId="0" fontId="5" fillId="13" borderId="0" xfId="0" applyFont="1" applyFill="1"/>
    <xf numFmtId="0" fontId="1" fillId="4" borderId="4" xfId="2" applyFill="1" applyBorder="1"/>
    <xf numFmtId="0" fontId="3" fillId="3" borderId="1" xfId="2" applyFont="1" applyBorder="1"/>
    <xf numFmtId="0" fontId="0" fillId="8" borderId="1" xfId="0" applyFill="1" applyBorder="1"/>
    <xf numFmtId="0" fontId="7" fillId="0" borderId="9" xfId="0" applyFont="1" applyBorder="1"/>
    <xf numFmtId="0" fontId="7" fillId="0" borderId="0" xfId="0" applyFont="1" applyBorder="1"/>
    <xf numFmtId="0" fontId="7" fillId="0" borderId="0" xfId="0" applyFont="1" applyBorder="1" applyAlignment="1">
      <alignment horizontal="center"/>
    </xf>
    <xf numFmtId="0" fontId="7" fillId="0" borderId="10" xfId="0" applyFont="1" applyBorder="1" applyAlignment="1">
      <alignment horizontal="center"/>
    </xf>
    <xf numFmtId="0" fontId="4" fillId="3" borderId="1" xfId="0" applyFont="1" applyFill="1" applyBorder="1"/>
    <xf numFmtId="49" fontId="8" fillId="3" borderId="1" xfId="0"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xf>
    <xf numFmtId="164" fontId="8" fillId="3" borderId="1" xfId="0" applyNumberFormat="1" applyFont="1" applyFill="1" applyBorder="1" applyAlignment="1">
      <alignment horizontal="center"/>
    </xf>
    <xf numFmtId="0" fontId="7" fillId="3" borderId="1" xfId="0" applyFont="1" applyFill="1" applyBorder="1" applyAlignment="1">
      <alignment vertical="center" wrapText="1"/>
    </xf>
    <xf numFmtId="0" fontId="8" fillId="3" borderId="1" xfId="0" applyFont="1" applyFill="1" applyBorder="1"/>
    <xf numFmtId="3" fontId="8" fillId="3" borderId="1" xfId="0" applyNumberFormat="1" applyFont="1" applyFill="1" applyBorder="1" applyAlignment="1">
      <alignment horizontal="center"/>
    </xf>
    <xf numFmtId="49" fontId="4" fillId="3" borderId="1" xfId="0" applyNumberFormat="1" applyFont="1" applyFill="1" applyBorder="1" applyAlignment="1">
      <alignment vertical="center"/>
    </xf>
    <xf numFmtId="164" fontId="8" fillId="3" borderId="1" xfId="0" applyNumberFormat="1" applyFont="1" applyFill="1" applyBorder="1" applyAlignment="1">
      <alignment horizontal="center" vertical="center"/>
    </xf>
    <xf numFmtId="3"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4" fillId="3" borderId="1" xfId="0" applyFont="1" applyFill="1" applyBorder="1" applyAlignment="1">
      <alignment vertical="center"/>
    </xf>
    <xf numFmtId="14" fontId="4" fillId="3" borderId="1" xfId="2" quotePrefix="1" applyNumberFormat="1" applyFont="1" applyFill="1" applyBorder="1"/>
    <xf numFmtId="0" fontId="4" fillId="3" borderId="1" xfId="0" applyFont="1" applyFill="1" applyBorder="1" applyAlignment="1">
      <alignment vertical="center" wrapText="1"/>
    </xf>
    <xf numFmtId="0" fontId="10" fillId="3" borderId="0" xfId="0" applyFont="1" applyFill="1" applyAlignment="1">
      <alignment vertical="center"/>
    </xf>
    <xf numFmtId="0" fontId="11" fillId="3" borderId="0" xfId="0" applyFont="1" applyFill="1" applyAlignment="1">
      <alignment vertical="center"/>
    </xf>
    <xf numFmtId="0" fontId="0" fillId="12" borderId="1" xfId="0" applyFill="1" applyBorder="1"/>
    <xf numFmtId="9" fontId="0" fillId="0" borderId="1" xfId="3" applyNumberFormat="1" applyFont="1" applyBorder="1"/>
    <xf numFmtId="0" fontId="0" fillId="0" borderId="0" xfId="0" applyAlignment="1">
      <alignment wrapText="1"/>
    </xf>
    <xf numFmtId="0" fontId="0" fillId="4" borderId="0" xfId="0" applyFill="1"/>
    <xf numFmtId="0" fontId="3" fillId="3" borderId="11" xfId="2" applyFont="1" applyBorder="1"/>
    <xf numFmtId="0" fontId="12" fillId="3" borderId="0" xfId="0" applyFont="1" applyFill="1"/>
    <xf numFmtId="0" fontId="13" fillId="16" borderId="1" xfId="0" applyFont="1" applyFill="1" applyBorder="1" applyAlignment="1">
      <alignment wrapText="1"/>
    </xf>
    <xf numFmtId="9" fontId="0" fillId="0" borderId="1" xfId="3" applyFont="1" applyBorder="1"/>
    <xf numFmtId="14" fontId="0" fillId="3" borderId="1" xfId="0" applyNumberFormat="1" applyFill="1" applyBorder="1"/>
    <xf numFmtId="0" fontId="1" fillId="9" borderId="1" xfId="2" applyFill="1" applyBorder="1"/>
    <xf numFmtId="14" fontId="0" fillId="9" borderId="1" xfId="0" applyNumberFormat="1" applyFill="1" applyBorder="1"/>
    <xf numFmtId="9" fontId="0" fillId="3" borderId="1" xfId="3" applyFont="1" applyFill="1" applyBorder="1"/>
    <xf numFmtId="0" fontId="0" fillId="10" borderId="4" xfId="0" applyFill="1" applyBorder="1"/>
    <xf numFmtId="0" fontId="0" fillId="10" borderId="0" xfId="0" applyFill="1"/>
    <xf numFmtId="0" fontId="0" fillId="9" borderId="1" xfId="0" quotePrefix="1" applyFill="1" applyBorder="1"/>
    <xf numFmtId="0" fontId="0" fillId="9" borderId="1" xfId="2" applyFont="1" applyFill="1" applyBorder="1"/>
    <xf numFmtId="0" fontId="0" fillId="0" borderId="17" xfId="0" applyBorder="1"/>
    <xf numFmtId="0" fontId="1" fillId="0" borderId="17" xfId="2" applyFill="1" applyBorder="1"/>
    <xf numFmtId="0" fontId="0" fillId="0" borderId="5" xfId="0" applyBorder="1"/>
    <xf numFmtId="14" fontId="0" fillId="3" borderId="2" xfId="0" applyNumberFormat="1" applyFill="1" applyBorder="1"/>
    <xf numFmtId="9" fontId="0" fillId="3" borderId="1" xfId="3" applyNumberFormat="1" applyFont="1" applyFill="1" applyBorder="1"/>
    <xf numFmtId="9" fontId="0" fillId="3" borderId="3" xfId="3" applyNumberFormat="1" applyFont="1" applyFill="1" applyBorder="1"/>
    <xf numFmtId="0" fontId="0" fillId="8" borderId="17" xfId="0" applyFill="1" applyBorder="1"/>
    <xf numFmtId="0" fontId="0" fillId="11" borderId="21" xfId="0" applyFill="1" applyBorder="1"/>
    <xf numFmtId="0" fontId="0" fillId="11" borderId="22" xfId="0" applyFill="1" applyBorder="1"/>
    <xf numFmtId="0" fontId="0" fillId="9" borderId="21" xfId="0" applyFill="1" applyBorder="1"/>
    <xf numFmtId="0" fontId="0" fillId="3" borderId="22" xfId="0" applyFill="1" applyBorder="1"/>
    <xf numFmtId="0" fontId="0" fillId="3" borderId="21" xfId="0" applyFill="1" applyBorder="1"/>
    <xf numFmtId="0" fontId="0" fillId="9" borderId="22" xfId="0" applyFill="1" applyBorder="1"/>
    <xf numFmtId="0" fontId="0" fillId="10" borderId="21"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5" xfId="0" applyFill="1" applyBorder="1"/>
    <xf numFmtId="0" fontId="0" fillId="0" borderId="21" xfId="0" applyBorder="1"/>
    <xf numFmtId="0" fontId="0" fillId="0" borderId="22" xfId="0" applyBorder="1"/>
    <xf numFmtId="11" fontId="0" fillId="0" borderId="21" xfId="0" applyNumberFormat="1" applyBorder="1"/>
    <xf numFmtId="0" fontId="0" fillId="0" borderId="23" xfId="0" applyBorder="1"/>
    <xf numFmtId="0" fontId="0" fillId="0" borderId="24" xfId="0" applyBorder="1"/>
    <xf numFmtId="0" fontId="0" fillId="0" borderId="25" xfId="0" applyBorder="1"/>
    <xf numFmtId="0" fontId="0" fillId="8" borderId="4" xfId="0" applyFill="1" applyBorder="1"/>
    <xf numFmtId="0" fontId="0" fillId="12" borderId="21" xfId="0" applyFill="1" applyBorder="1"/>
    <xf numFmtId="0" fontId="0" fillId="12" borderId="22" xfId="0" applyFill="1" applyBorder="1"/>
    <xf numFmtId="9" fontId="0" fillId="0" borderId="21" xfId="3" applyNumberFormat="1" applyFont="1" applyBorder="1"/>
    <xf numFmtId="9" fontId="0" fillId="0" borderId="22" xfId="3" applyNumberFormat="1" applyFont="1" applyBorder="1"/>
    <xf numFmtId="9" fontId="0" fillId="0" borderId="23" xfId="3" applyNumberFormat="1" applyFont="1" applyBorder="1"/>
    <xf numFmtId="9" fontId="0" fillId="0" borderId="24" xfId="3" applyNumberFormat="1" applyFont="1" applyBorder="1"/>
    <xf numFmtId="9" fontId="0" fillId="0" borderId="25" xfId="3" applyNumberFormat="1" applyFont="1" applyBorder="1"/>
    <xf numFmtId="0" fontId="0" fillId="8" borderId="21" xfId="0" applyFill="1" applyBorder="1"/>
    <xf numFmtId="0" fontId="0" fillId="8" borderId="22" xfId="0" applyFill="1" applyBorder="1"/>
    <xf numFmtId="9" fontId="0" fillId="3" borderId="26" xfId="3" applyNumberFormat="1" applyFont="1" applyFill="1" applyBorder="1"/>
    <xf numFmtId="9" fontId="0" fillId="3" borderId="21" xfId="3" applyNumberFormat="1" applyFont="1" applyFill="1" applyBorder="1"/>
    <xf numFmtId="9" fontId="0" fillId="3" borderId="23" xfId="3" applyNumberFormat="1" applyFont="1" applyFill="1" applyBorder="1"/>
    <xf numFmtId="9" fontId="0" fillId="3" borderId="24" xfId="3" applyNumberFormat="1" applyFont="1" applyFill="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0" borderId="1" xfId="0" applyFont="1" applyBorder="1" applyAlignment="1">
      <alignment horizontal="center" wrapText="1"/>
    </xf>
    <xf numFmtId="0" fontId="3" fillId="3" borderId="1" xfId="2" applyFont="1" applyBorder="1" applyAlignment="1">
      <alignment horizontal="center" wrapText="1"/>
    </xf>
    <xf numFmtId="0" fontId="3" fillId="0" borderId="1" xfId="2"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xf>
    <xf numFmtId="0" fontId="0" fillId="12" borderId="18" xfId="0" applyFill="1" applyBorder="1" applyAlignment="1">
      <alignment horizontal="center"/>
    </xf>
    <xf numFmtId="0" fontId="0" fillId="12" borderId="19" xfId="0" applyFill="1" applyBorder="1" applyAlignment="1">
      <alignment horizontal="center"/>
    </xf>
    <xf numFmtId="0" fontId="0" fillId="12" borderId="20"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0" xfId="0" applyFill="1" applyBorder="1" applyAlignment="1">
      <alignment horizontal="center"/>
    </xf>
    <xf numFmtId="0" fontId="0" fillId="11" borderId="18" xfId="0" applyFill="1" applyBorder="1" applyAlignment="1">
      <alignment horizontal="center"/>
    </xf>
    <xf numFmtId="0" fontId="0" fillId="11" borderId="19" xfId="0" applyFill="1" applyBorder="1" applyAlignment="1">
      <alignment horizontal="center"/>
    </xf>
    <xf numFmtId="0" fontId="0" fillId="11" borderId="20" xfId="0" applyFill="1" applyBorder="1" applyAlignment="1">
      <alignment horizontal="center"/>
    </xf>
    <xf numFmtId="0" fontId="3" fillId="3" borderId="4" xfId="2"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3" fillId="4" borderId="1" xfId="2" applyFont="1" applyFill="1" applyBorder="1" applyAlignment="1">
      <alignment horizontal="center" wrapText="1"/>
    </xf>
    <xf numFmtId="0" fontId="3" fillId="8" borderId="15" xfId="0" applyFont="1" applyFill="1" applyBorder="1" applyAlignment="1">
      <alignment horizontal="center" wrapText="1"/>
    </xf>
    <xf numFmtId="0" fontId="3" fillId="8" borderId="16" xfId="0" applyFont="1" applyFill="1" applyBorder="1" applyAlignment="1">
      <alignment horizontal="center" wrapText="1"/>
    </xf>
    <xf numFmtId="0" fontId="3" fillId="8" borderId="1" xfId="0" applyFont="1" applyFill="1" applyBorder="1" applyAlignment="1">
      <alignment horizontal="center" wrapText="1"/>
    </xf>
    <xf numFmtId="0" fontId="3" fillId="0" borderId="2" xfId="2" applyFont="1" applyFill="1" applyBorder="1" applyAlignment="1">
      <alignment horizontal="center" wrapText="1"/>
    </xf>
    <xf numFmtId="0" fontId="3" fillId="0" borderId="3" xfId="2" applyFont="1" applyFill="1" applyBorder="1" applyAlignment="1">
      <alignment horizontal="center" wrapText="1"/>
    </xf>
    <xf numFmtId="0" fontId="4" fillId="3" borderId="0" xfId="0" applyFont="1" applyFill="1" applyAlignment="1">
      <alignment horizontal="center"/>
    </xf>
    <xf numFmtId="0" fontId="4" fillId="3" borderId="0" xfId="0" applyFont="1" applyFill="1"/>
    <xf numFmtId="0" fontId="4" fillId="3" borderId="0" xfId="0" applyFont="1" applyFill="1" applyAlignment="1">
      <alignment horizontal="center" vertical="top"/>
    </xf>
    <xf numFmtId="0" fontId="15" fillId="3" borderId="0" xfId="0" applyFont="1" applyFill="1" applyAlignment="1">
      <alignment horizontal="left" vertical="top"/>
    </xf>
    <xf numFmtId="0" fontId="4" fillId="3" borderId="0" xfId="0" applyFont="1" applyFill="1" applyAlignment="1">
      <alignment vertical="top"/>
    </xf>
    <xf numFmtId="0" fontId="5" fillId="3" borderId="0" xfId="0" applyFont="1" applyFill="1"/>
    <xf numFmtId="0" fontId="4" fillId="3" borderId="0" xfId="0" applyFont="1" applyFill="1" applyAlignment="1">
      <alignment horizontal="left" vertical="top" wrapText="1"/>
    </xf>
    <xf numFmtId="0" fontId="4" fillId="3" borderId="0" xfId="0" applyFont="1" applyFill="1" applyAlignment="1">
      <alignment vertical="top" wrapText="1"/>
    </xf>
    <xf numFmtId="0" fontId="17" fillId="3" borderId="0" xfId="4" applyFont="1" applyFill="1"/>
    <xf numFmtId="0" fontId="5"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0" xfId="0" applyFont="1" applyFill="1" applyAlignment="1">
      <alignment horizontal="left" vertical="top" wrapText="1"/>
    </xf>
    <xf numFmtId="0" fontId="18" fillId="3" borderId="0" xfId="0" applyFont="1" applyFill="1"/>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top"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5" fillId="0" borderId="1" xfId="0" applyFont="1" applyBorder="1" applyAlignment="1">
      <alignment horizontal="center" wrapText="1"/>
    </xf>
    <xf numFmtId="0" fontId="5" fillId="3" borderId="1" xfId="2" applyFont="1" applyBorder="1" applyAlignment="1">
      <alignment horizontal="center" wrapText="1"/>
    </xf>
    <xf numFmtId="0" fontId="5" fillId="0" borderId="1" xfId="2" applyFont="1" applyFill="1" applyBorder="1" applyAlignment="1">
      <alignment horizontal="center" wrapText="1"/>
    </xf>
    <xf numFmtId="0" fontId="5" fillId="5" borderId="1" xfId="0" applyFont="1" applyFill="1" applyBorder="1" applyAlignment="1">
      <alignment horizontal="center"/>
    </xf>
    <xf numFmtId="0" fontId="5" fillId="6" borderId="1" xfId="0" applyFont="1" applyFill="1" applyBorder="1" applyAlignment="1">
      <alignment horizontal="center"/>
    </xf>
    <xf numFmtId="0" fontId="5" fillId="7" borderId="1" xfId="0" applyFont="1" applyFill="1" applyBorder="1" applyAlignment="1">
      <alignment horizontal="center"/>
    </xf>
    <xf numFmtId="0" fontId="5" fillId="5" borderId="2" xfId="0" applyFont="1" applyFill="1" applyBorder="1" applyAlignment="1">
      <alignment wrapText="1"/>
    </xf>
    <xf numFmtId="0" fontId="5" fillId="6" borderId="2" xfId="0" applyFont="1" applyFill="1" applyBorder="1" applyAlignment="1">
      <alignment wrapText="1"/>
    </xf>
    <xf numFmtId="0" fontId="5" fillId="7" borderId="2" xfId="0" applyFont="1" applyFill="1" applyBorder="1" applyAlignment="1">
      <alignment wrapText="1"/>
    </xf>
    <xf numFmtId="0" fontId="4" fillId="3" borderId="1" xfId="2" applyFont="1" applyFill="1" applyBorder="1"/>
    <xf numFmtId="0" fontId="4" fillId="3" borderId="1" xfId="0" quotePrefix="1" applyFont="1" applyFill="1" applyBorder="1"/>
    <xf numFmtId="0" fontId="4" fillId="3" borderId="4" xfId="2" applyFont="1" applyFill="1" applyBorder="1"/>
    <xf numFmtId="0" fontId="4" fillId="3" borderId="2" xfId="0" applyFont="1" applyFill="1" applyBorder="1"/>
    <xf numFmtId="0" fontId="4" fillId="3" borderId="2" xfId="2" applyFont="1" applyFill="1" applyBorder="1"/>
    <xf numFmtId="0" fontId="5" fillId="3" borderId="1" xfId="2" applyFont="1" applyFill="1" applyBorder="1" applyAlignment="1">
      <alignment horizontal="center" wrapText="1"/>
    </xf>
    <xf numFmtId="0" fontId="5" fillId="3" borderId="1" xfId="0" applyFont="1" applyFill="1" applyBorder="1" applyAlignment="1">
      <alignment horizontal="center" wrapText="1"/>
    </xf>
    <xf numFmtId="0" fontId="5" fillId="3" borderId="5"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0" fontId="5" fillId="3" borderId="1" xfId="0" applyFont="1" applyFill="1" applyBorder="1" applyAlignment="1">
      <alignment wrapText="1"/>
    </xf>
    <xf numFmtId="0" fontId="4" fillId="3" borderId="4" xfId="2" applyFont="1" applyFill="1" applyBorder="1" applyAlignment="1">
      <alignment horizontal="center"/>
    </xf>
    <xf numFmtId="0" fontId="4" fillId="3" borderId="1" xfId="0" applyFont="1" applyFill="1" applyBorder="1" applyAlignment="1">
      <alignment horizontal="center"/>
    </xf>
    <xf numFmtId="0" fontId="4" fillId="3" borderId="4" xfId="0" applyFont="1" applyFill="1" applyBorder="1"/>
    <xf numFmtId="165" fontId="4" fillId="3" borderId="1" xfId="0" applyNumberFormat="1" applyFont="1" applyFill="1" applyBorder="1"/>
    <xf numFmtId="0" fontId="4" fillId="3" borderId="1" xfId="0" applyFont="1" applyFill="1" applyBorder="1" applyAlignment="1">
      <alignment wrapText="1"/>
    </xf>
    <xf numFmtId="0" fontId="4" fillId="3" borderId="5" xfId="2" applyFont="1" applyFill="1" applyBorder="1"/>
    <xf numFmtId="0" fontId="4" fillId="0" borderId="0" xfId="0" applyFont="1" applyAlignment="1"/>
    <xf numFmtId="0" fontId="5" fillId="3" borderId="4" xfId="2" applyFont="1" applyBorder="1" applyAlignment="1">
      <alignment horizontal="center"/>
    </xf>
    <xf numFmtId="0" fontId="5" fillId="14" borderId="14" xfId="2" applyFont="1" applyFill="1" applyBorder="1" applyAlignment="1">
      <alignment horizontal="center"/>
    </xf>
    <xf numFmtId="0" fontId="5" fillId="3" borderId="14" xfId="2" applyFont="1" applyBorder="1" applyAlignment="1">
      <alignment horizontal="center"/>
    </xf>
    <xf numFmtId="0" fontId="5" fillId="3" borderId="1" xfId="2" applyFont="1" applyBorder="1" applyAlignment="1">
      <alignment horizontal="center"/>
    </xf>
    <xf numFmtId="0" fontId="5" fillId="3" borderId="1" xfId="2" applyFont="1" applyBorder="1"/>
    <xf numFmtId="0" fontId="5" fillId="15" borderId="1" xfId="2" applyFont="1" applyFill="1" applyBorder="1"/>
    <xf numFmtId="0" fontId="5" fillId="0" borderId="1" xfId="2" applyFont="1" applyFill="1" applyBorder="1"/>
    <xf numFmtId="0" fontId="5" fillId="3" borderId="4" xfId="2" applyFont="1" applyBorder="1"/>
    <xf numFmtId="0" fontId="5" fillId="15" borderId="1" xfId="2" applyFont="1" applyFill="1" applyBorder="1" applyAlignment="1"/>
    <xf numFmtId="0" fontId="4" fillId="0" borderId="1" xfId="0" applyFont="1" applyBorder="1"/>
    <xf numFmtId="0" fontId="4" fillId="3" borderId="1" xfId="2" applyFont="1" applyBorder="1"/>
    <xf numFmtId="0" fontId="4" fillId="3" borderId="4" xfId="2" applyFont="1" applyBorder="1"/>
    <xf numFmtId="0" fontId="4" fillId="15" borderId="1" xfId="0" applyFont="1" applyFill="1" applyBorder="1"/>
    <xf numFmtId="0" fontId="4" fillId="0" borderId="1" xfId="2" applyFont="1" applyFill="1" applyBorder="1"/>
    <xf numFmtId="0" fontId="4" fillId="0" borderId="4" xfId="2" applyFont="1" applyFill="1" applyBorder="1"/>
    <xf numFmtId="0" fontId="4" fillId="0" borderId="4" xfId="0" applyFont="1" applyBorder="1"/>
    <xf numFmtId="0" fontId="4" fillId="17" borderId="0" xfId="0" applyFont="1" applyFill="1"/>
    <xf numFmtId="0" fontId="6" fillId="3" borderId="0" xfId="0" applyFont="1" applyFill="1"/>
    <xf numFmtId="0" fontId="4" fillId="3" borderId="0" xfId="0" applyFont="1" applyFill="1" applyAlignment="1">
      <alignment horizontal="left"/>
    </xf>
    <xf numFmtId="0" fontId="5" fillId="17" borderId="1" xfId="0" applyFont="1" applyFill="1" applyBorder="1" applyAlignment="1">
      <alignment wrapText="1"/>
    </xf>
    <xf numFmtId="0" fontId="5" fillId="17" borderId="1" xfId="2" applyFont="1" applyFill="1" applyBorder="1" applyAlignment="1">
      <alignment wrapText="1"/>
    </xf>
    <xf numFmtId="0" fontId="5" fillId="3" borderId="1" xfId="0" applyFont="1" applyFill="1" applyBorder="1" applyAlignment="1">
      <alignment horizontal="left" wrapText="1"/>
    </xf>
    <xf numFmtId="0" fontId="4" fillId="17" borderId="0" xfId="0" applyFont="1" applyFill="1" applyAlignment="1">
      <alignment wrapText="1"/>
    </xf>
    <xf numFmtId="0" fontId="4" fillId="17" borderId="1" xfId="0" applyFont="1" applyFill="1" applyBorder="1"/>
    <xf numFmtId="0" fontId="4" fillId="17" borderId="1" xfId="2" applyFont="1" applyFill="1" applyBorder="1"/>
    <xf numFmtId="0" fontId="4" fillId="3" borderId="1" xfId="2" applyFont="1" applyBorder="1" applyAlignment="1">
      <alignment horizontal="left"/>
    </xf>
    <xf numFmtId="0" fontId="4" fillId="3" borderId="1" xfId="2" applyFont="1" applyBorder="1" applyAlignment="1">
      <alignment horizontal="center"/>
    </xf>
    <xf numFmtId="0" fontId="4" fillId="3" borderId="1" xfId="0" applyFont="1" applyFill="1" applyBorder="1" applyAlignment="1">
      <alignment horizontal="left"/>
    </xf>
    <xf numFmtId="0" fontId="4" fillId="3" borderId="1" xfId="2" quotePrefix="1" applyFont="1" applyBorder="1" applyAlignment="1">
      <alignment horizontal="center"/>
    </xf>
    <xf numFmtId="37" fontId="4" fillId="3" borderId="1" xfId="2" applyNumberFormat="1" applyFont="1" applyBorder="1" applyAlignment="1">
      <alignment horizontal="center" vertical="center"/>
    </xf>
    <xf numFmtId="11" fontId="4" fillId="3" borderId="1" xfId="2" applyNumberFormat="1" applyFont="1" applyBorder="1" applyAlignment="1">
      <alignment horizontal="center"/>
    </xf>
    <xf numFmtId="166" fontId="4" fillId="3" borderId="1" xfId="2" applyNumberFormat="1" applyFont="1" applyBorder="1" applyAlignment="1">
      <alignment horizontal="center"/>
    </xf>
    <xf numFmtId="0" fontId="4" fillId="3" borderId="1" xfId="2" applyFont="1" applyBorder="1" applyAlignment="1">
      <alignment horizontal="left" indent="2"/>
    </xf>
    <xf numFmtId="0" fontId="20" fillId="0" borderId="1" xfId="0" applyFont="1" applyBorder="1" applyAlignment="1">
      <alignment vertical="center"/>
    </xf>
    <xf numFmtId="167" fontId="4" fillId="3" borderId="1" xfId="2" applyNumberFormat="1" applyFont="1" applyBorder="1" applyAlignment="1">
      <alignment horizontal="center"/>
    </xf>
    <xf numFmtId="0" fontId="5" fillId="3" borderId="0" xfId="0" applyFont="1" applyFill="1" applyAlignment="1">
      <alignment horizontal="left"/>
    </xf>
    <xf numFmtId="0" fontId="4" fillId="3" borderId="0" xfId="0" applyFont="1" applyFill="1" applyAlignment="1">
      <alignment horizontal="left" vertical="center"/>
    </xf>
    <xf numFmtId="0" fontId="20" fillId="3" borderId="0" xfId="0" applyFont="1" applyFill="1" applyAlignment="1">
      <alignment horizontal="left" vertical="center"/>
    </xf>
    <xf numFmtId="0" fontId="8" fillId="3" borderId="0" xfId="0" applyFont="1" applyFill="1" applyAlignment="1">
      <alignment horizontal="left" vertical="center"/>
    </xf>
    <xf numFmtId="0" fontId="20" fillId="3" borderId="0" xfId="0" applyFont="1" applyFill="1" applyAlignment="1">
      <alignment vertical="center"/>
    </xf>
    <xf numFmtId="0" fontId="4" fillId="0" borderId="0" xfId="0" applyFont="1" applyFill="1"/>
    <xf numFmtId="0" fontId="11" fillId="3" borderId="0" xfId="0" applyFont="1" applyFill="1" applyAlignment="1">
      <alignment vertical="top"/>
    </xf>
    <xf numFmtId="0" fontId="4" fillId="3" borderId="0" xfId="0" applyFont="1" applyFill="1" applyAlignment="1">
      <alignment vertical="center"/>
    </xf>
    <xf numFmtId="0" fontId="4" fillId="0" borderId="0" xfId="0" applyFont="1" applyFill="1" applyAlignment="1">
      <alignment vertical="center"/>
    </xf>
    <xf numFmtId="0" fontId="22" fillId="3" borderId="0" xfId="0" applyFont="1" applyFill="1"/>
    <xf numFmtId="0" fontId="5" fillId="3" borderId="0" xfId="0" applyFont="1" applyFill="1" applyAlignment="1">
      <alignment horizontal="center"/>
    </xf>
    <xf numFmtId="0" fontId="4" fillId="3" borderId="0" xfId="0" applyFont="1" applyFill="1" applyAlignment="1">
      <alignment horizontal="center"/>
    </xf>
    <xf numFmtId="0" fontId="8" fillId="3" borderId="0" xfId="1" applyFont="1" applyFill="1"/>
    <xf numFmtId="0" fontId="4" fillId="3" borderId="0" xfId="0" quotePrefix="1" applyFont="1" applyFill="1"/>
  </cellXfs>
  <cellStyles count="5">
    <cellStyle name="Bad" xfId="1" builtinId="27"/>
    <cellStyle name="Blank" xfId="2" xr:uid="{A1000A4B-759D-4419-857C-B37AC95B7352}"/>
    <cellStyle name="Hyperlink" xfId="4" builtinId="8"/>
    <cellStyle name="Normal" xfId="0" builtinId="0"/>
    <cellStyle name="Percent" xfId="3" builtinId="5"/>
  </cellStyles>
  <dxfs count="6">
    <dxf>
      <font>
        <strike val="0"/>
        <color auto="1"/>
      </font>
      <fill>
        <patternFill>
          <bgColor theme="5" tint="0.79998168889431442"/>
        </patternFill>
      </fill>
    </dxf>
    <dxf>
      <fill>
        <patternFill>
          <bgColor theme="7" tint="0.79998168889431442"/>
        </patternFill>
      </fill>
    </dxf>
    <dxf>
      <fill>
        <patternFill>
          <bgColor theme="0"/>
        </patternFill>
      </fill>
    </dxf>
    <dxf>
      <fill>
        <patternFill>
          <bgColor theme="0"/>
        </patternFill>
      </fill>
    </dxf>
    <dxf>
      <font>
        <color auto="1"/>
      </font>
      <fill>
        <patternFill>
          <bgColor theme="7" tint="0.79998168889431442"/>
        </patternFill>
      </fill>
    </dxf>
    <dxf>
      <font>
        <color theme="1"/>
      </font>
      <fill>
        <patternFill>
          <fgColor theme="7" tint="0.79995117038483843"/>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66676</xdr:rowOff>
    </xdr:from>
    <xdr:to>
      <xdr:col>0</xdr:col>
      <xdr:colOff>847725</xdr:colOff>
      <xdr:row>5</xdr:row>
      <xdr:rowOff>9525</xdr:rowOff>
    </xdr:to>
    <xdr:pic>
      <xdr:nvPicPr>
        <xdr:cNvPr id="4" name="Picture 3">
          <a:extLst>
            <a:ext uri="{FF2B5EF4-FFF2-40B4-BE49-F238E27FC236}">
              <a16:creationId xmlns:a16="http://schemas.microsoft.com/office/drawing/2014/main" id="{FE21EC73-CE5D-4BA7-B9CC-710B4907D017}"/>
            </a:ext>
          </a:extLst>
        </xdr:cNvPr>
        <xdr:cNvPicPr>
          <a:picLocks noChangeAspect="1"/>
        </xdr:cNvPicPr>
      </xdr:nvPicPr>
      <xdr:blipFill>
        <a:blip xmlns:r="http://schemas.openxmlformats.org/officeDocument/2006/relationships" r:embed="rId1"/>
        <a:stretch>
          <a:fillRect/>
        </a:stretch>
      </xdr:blipFill>
      <xdr:spPr>
        <a:xfrm>
          <a:off x="161925" y="66676"/>
          <a:ext cx="685800" cy="981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9525</xdr:colOff>
      <xdr:row>4</xdr:row>
      <xdr:rowOff>85725</xdr:rowOff>
    </xdr:from>
    <xdr:ext cx="7458075" cy="9239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3189162D-1AF2-4065-E55E-84B840F0D781}"/>
                </a:ext>
              </a:extLst>
            </xdr:cNvPr>
            <xdr:cNvSpPr txBox="1"/>
          </xdr:nvSpPr>
          <xdr:spPr>
            <a:xfrm>
              <a:off x="1228725" y="847725"/>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𝑅𝑒𝑠𝑖𝑑𝑒𝑛𝑡𝑖𝑎𝑙</m:t>
                    </m:r>
                    <m:r>
                      <a:rPr lang="en-US" sz="2000" b="0" i="1" kern="1200">
                        <a:latin typeface="Cambria Math" panose="02040503050406030204" pitchFamily="18" charset="0"/>
                      </a:rPr>
                      <m:t> </m:t>
                    </m:r>
                    <m:r>
                      <a:rPr lang="en-US" sz="2000" b="0" i="1" kern="1200">
                        <a:latin typeface="Cambria Math" panose="02040503050406030204" pitchFamily="18" charset="0"/>
                      </a:rPr>
                      <m:t>𝐶𝑎𝑛𝑐𝑒𝑟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𝐶𝑎𝑛𝑐𝑒𝑟</m:t>
                            </m:r>
                          </m:sub>
                        </m:sSub>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𝐸𝐿𝐴𝐹</m:t>
                                </m:r>
                              </m:e>
                              <m:sub>
                                <m:r>
                                  <a:rPr lang="en-US" sz="2000" b="0" i="1">
                                    <a:solidFill>
                                      <a:schemeClr val="tx1"/>
                                    </a:solidFill>
                                    <a:effectLst/>
                                    <a:latin typeface="Cambria Math" panose="02040503050406030204" pitchFamily="18" charset="0"/>
                                    <a:ea typeface="+mn-ea"/>
                                    <a:cs typeface="+mn-cs"/>
                                  </a:rPr>
                                  <m:t>𝑅𝑒𝑠𝑖𝑑𝑒𝑛𝑡</m:t>
                                </m:r>
                              </m:sub>
                            </m:sSub>
                            <m:r>
                              <a:rPr lang="en-US" sz="2000" b="0" i="1">
                                <a:solidFill>
                                  <a:schemeClr val="tx1"/>
                                </a:solidFill>
                                <a:effectLst/>
                                <a:latin typeface="Cambria Math" panose="02040503050406030204" pitchFamily="18" charset="0"/>
                                <a:ea typeface="+mn-ea"/>
                                <a:cs typeface="+mn-cs"/>
                              </a:rPr>
                              <m:t>×</m:t>
                            </m:r>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𝑅𝐶</m:t>
                                </m:r>
                              </m:sub>
                            </m:sSub>
                          </m:e>
                        </m:d>
                      </m:den>
                    </m:f>
                  </m:oMath>
                </m:oMathPara>
              </a14:m>
              <a:endParaRPr lang="en-US" sz="2000" kern="1200"/>
            </a:p>
          </xdr:txBody>
        </xdr:sp>
      </mc:Choice>
      <mc:Fallback xmlns="">
        <xdr:sp macro="" textlink="">
          <xdr:nvSpPr>
            <xdr:cNvPr id="2" name="TextBox 1">
              <a:extLst>
                <a:ext uri="{FF2B5EF4-FFF2-40B4-BE49-F238E27FC236}">
                  <a16:creationId xmlns:a16="http://schemas.microsoft.com/office/drawing/2014/main" id="{3189162D-1AF2-4065-E55E-84B840F0D781}"/>
                </a:ext>
              </a:extLst>
            </xdr:cNvPr>
            <xdr:cNvSpPr txBox="1"/>
          </xdr:nvSpPr>
          <xdr:spPr>
            <a:xfrm>
              <a:off x="1228725" y="847725"/>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𝑅𝑒𝑠𝑖𝑑𝑒𝑛𝑡𝑖𝑎𝑙 𝐶𝑎𝑛𝑐𝑒𝑟</a:t>
              </a:r>
              <a:r>
                <a:rPr lang="en-US" sz="2000" i="0" kern="1200">
                  <a:latin typeface="Cambria Math" panose="02040503050406030204" pitchFamily="18" charset="0"/>
                </a:rPr>
                <a:t>=</a:t>
              </a:r>
              <a:r>
                <a:rPr lang="en-US" sz="2000" i="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𝑇𝑅𝑉〗_𝐶𝑎𝑛𝑐𝑒𝑟</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𝐸𝐿𝐴𝐹〗_𝑅𝑒𝑠𝑖𝑑𝑒𝑛𝑡×〖𝑀𝑃𝐴𝐹〗_𝑅𝐶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oneCellAnchor>
    <xdr:from>
      <xdr:col>2</xdr:col>
      <xdr:colOff>9525</xdr:colOff>
      <xdr:row>9</xdr:row>
      <xdr:rowOff>133350</xdr:rowOff>
    </xdr:from>
    <xdr:ext cx="7458075" cy="92392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1F7E36C-58C8-4B50-8046-7B3F568EC26E}"/>
                </a:ext>
              </a:extLst>
            </xdr:cNvPr>
            <xdr:cNvSpPr txBox="1"/>
          </xdr:nvSpPr>
          <xdr:spPr>
            <a:xfrm>
              <a:off x="1228725" y="1847850"/>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𝑅𝑒𝑠𝑖𝑑𝑒𝑛𝑡𝑖𝑎𝑙</m:t>
                    </m:r>
                    <m:r>
                      <a:rPr lang="en-US" sz="2000" b="0" i="1" kern="1200">
                        <a:latin typeface="Cambria Math" panose="02040503050406030204" pitchFamily="18" charset="0"/>
                      </a:rPr>
                      <m:t> </m:t>
                    </m:r>
                    <m:r>
                      <a:rPr lang="en-US" sz="2000" b="0" i="1" kern="1200">
                        <a:latin typeface="Cambria Math" panose="02040503050406030204" pitchFamily="18" charset="0"/>
                      </a:rPr>
                      <m:t>𝐶h𝑟𝑜𝑛𝑖𝑐</m:t>
                    </m:r>
                    <m:r>
                      <a:rPr lang="en-US" sz="2000" b="0" i="1" kern="1200">
                        <a:latin typeface="Cambria Math" panose="02040503050406030204" pitchFamily="18" charset="0"/>
                      </a:rPr>
                      <m:t> </m:t>
                    </m:r>
                    <m:r>
                      <a:rPr lang="en-US" sz="2000" b="0" i="1" kern="1200">
                        <a:latin typeface="Cambria Math" panose="02040503050406030204" pitchFamily="18" charset="0"/>
                      </a:rPr>
                      <m:t>𝑁𝑜𝑛𝑐𝑎𝑛𝑐𝑒𝑟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𝐶h𝑟𝑜𝑛𝑖𝑐</m:t>
                            </m:r>
                            <m:r>
                              <a:rPr lang="en-US" sz="2000" b="0" i="1">
                                <a:solidFill>
                                  <a:schemeClr val="tx1"/>
                                </a:solidFill>
                                <a:effectLst/>
                                <a:latin typeface="Cambria Math" panose="02040503050406030204" pitchFamily="18" charset="0"/>
                                <a:ea typeface="+mn-ea"/>
                                <a:cs typeface="+mn-cs"/>
                              </a:rPr>
                              <m:t> </m:t>
                            </m:r>
                            <m:r>
                              <a:rPr lang="en-US" sz="2000" b="0" i="1">
                                <a:solidFill>
                                  <a:schemeClr val="tx1"/>
                                </a:solidFill>
                                <a:effectLst/>
                                <a:latin typeface="Cambria Math" panose="02040503050406030204" pitchFamily="18" charset="0"/>
                                <a:ea typeface="+mn-ea"/>
                                <a:cs typeface="+mn-cs"/>
                              </a:rPr>
                              <m:t>𝑁𝐶</m:t>
                            </m:r>
                          </m:sub>
                        </m:sSub>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𝑅𝑁𝐶</m:t>
                                </m:r>
                              </m:sub>
                            </m:sSub>
                          </m:e>
                        </m:d>
                      </m:den>
                    </m:f>
                  </m:oMath>
                </m:oMathPara>
              </a14:m>
              <a:endParaRPr lang="en-US" sz="2000" kern="1200"/>
            </a:p>
          </xdr:txBody>
        </xdr:sp>
      </mc:Choice>
      <mc:Fallback xmlns="">
        <xdr:sp macro="" textlink="">
          <xdr:nvSpPr>
            <xdr:cNvPr id="3" name="TextBox 2">
              <a:extLst>
                <a:ext uri="{FF2B5EF4-FFF2-40B4-BE49-F238E27FC236}">
                  <a16:creationId xmlns:a16="http://schemas.microsoft.com/office/drawing/2014/main" id="{51F7E36C-58C8-4B50-8046-7B3F568EC26E}"/>
                </a:ext>
              </a:extLst>
            </xdr:cNvPr>
            <xdr:cNvSpPr txBox="1"/>
          </xdr:nvSpPr>
          <xdr:spPr>
            <a:xfrm>
              <a:off x="1228725" y="1847850"/>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𝑅𝑒𝑠𝑖𝑑𝑒𝑛𝑡𝑖𝑎𝑙 𝐶ℎ𝑟𝑜𝑛𝑖𝑐 𝑁𝑜𝑛𝑐𝑎𝑛𝑐𝑒𝑟</a:t>
              </a:r>
              <a:r>
                <a:rPr lang="en-US" sz="2000" i="0" kern="1200">
                  <a:latin typeface="Cambria Math" panose="02040503050406030204" pitchFamily="18" charset="0"/>
                </a:rPr>
                <a:t>=</a:t>
              </a:r>
              <a:r>
                <a:rPr lang="en-US" sz="2000" i="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𝑇𝑅𝑉〗_(𝐶ℎ𝑟𝑜𝑛𝑖𝑐 𝑁𝐶)</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𝑀𝑃𝐴𝐹〗_𝑅𝑁𝐶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oneCellAnchor>
    <xdr:from>
      <xdr:col>2</xdr:col>
      <xdr:colOff>9525</xdr:colOff>
      <xdr:row>14</xdr:row>
      <xdr:rowOff>47625</xdr:rowOff>
    </xdr:from>
    <xdr:ext cx="9048750" cy="92392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0F7FADB-6772-4B9B-B762-3E4032A09F31}"/>
                </a:ext>
              </a:extLst>
            </xdr:cNvPr>
            <xdr:cNvSpPr txBox="1"/>
          </xdr:nvSpPr>
          <xdr:spPr>
            <a:xfrm>
              <a:off x="1228725" y="2714625"/>
              <a:ext cx="9048750"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𝑁𝑜𝑛</m:t>
                    </m:r>
                    <m:r>
                      <a:rPr lang="en-US" sz="2000" b="0" i="1" kern="1200">
                        <a:latin typeface="Cambria Math" panose="02040503050406030204" pitchFamily="18" charset="0"/>
                      </a:rPr>
                      <m:t> </m:t>
                    </m:r>
                    <m:r>
                      <a:rPr lang="en-US" sz="2000" b="0" i="1" kern="1200">
                        <a:latin typeface="Cambria Math" panose="02040503050406030204" pitchFamily="18" charset="0"/>
                      </a:rPr>
                      <m:t>𝑅𝑒𝑠𝑖𝑑𝑒𝑛𝑡𝑖𝑎𝑙</m:t>
                    </m:r>
                    <m:r>
                      <a:rPr lang="en-US" sz="2000" b="0" i="1" kern="1200">
                        <a:latin typeface="Cambria Math" panose="02040503050406030204" pitchFamily="18" charset="0"/>
                      </a:rPr>
                      <m:t> </m:t>
                    </m:r>
                    <m:r>
                      <a:rPr lang="en-US" sz="2000" b="0" i="1" kern="1200">
                        <a:latin typeface="Cambria Math" panose="02040503050406030204" pitchFamily="18" charset="0"/>
                      </a:rPr>
                      <m:t>𝐶h𝑖𝑙𝑑</m:t>
                    </m:r>
                    <m:r>
                      <a:rPr lang="en-US" sz="2000" b="0" i="1" kern="1200">
                        <a:latin typeface="Cambria Math" panose="02040503050406030204" pitchFamily="18" charset="0"/>
                      </a:rPr>
                      <m:t> </m:t>
                    </m:r>
                    <m:r>
                      <a:rPr lang="en-US" sz="2000" b="0" i="1" kern="1200">
                        <a:latin typeface="Cambria Math" panose="02040503050406030204" pitchFamily="18" charset="0"/>
                      </a:rPr>
                      <m:t>𝐶𝑎𝑛𝑐𝑒𝑟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𝐶𝑎𝑛𝑐𝑒𝑟</m:t>
                            </m:r>
                          </m:sub>
                        </m:sSub>
                        <m:r>
                          <a:rPr lang="en-US" sz="2000" b="0" i="1">
                            <a:solidFill>
                              <a:schemeClr val="tx1"/>
                            </a:solidFill>
                            <a:effectLst/>
                            <a:latin typeface="Cambria Math" panose="02040503050406030204" pitchFamily="18" charset="0"/>
                            <a:ea typeface="Cambria Math" panose="02040503050406030204" pitchFamily="18" charset="0"/>
                            <a:cs typeface="+mn-cs"/>
                          </a:rPr>
                          <m:t>×</m:t>
                        </m:r>
                        <m:r>
                          <a:rPr lang="en-US" sz="2000" b="0" i="1">
                            <a:solidFill>
                              <a:schemeClr val="tx1"/>
                            </a:solidFill>
                            <a:effectLst/>
                            <a:latin typeface="Cambria Math" panose="02040503050406030204" pitchFamily="18" charset="0"/>
                            <a:ea typeface="Cambria Math" panose="02040503050406030204" pitchFamily="18" charset="0"/>
                            <a:cs typeface="+mn-cs"/>
                          </a:rPr>
                          <m:t>𝑐h𝑖𝑙𝑑𝑁𝑅𝐴𝐹𝑐</m:t>
                        </m:r>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𝐸𝐿𝐴𝐹</m:t>
                                </m:r>
                              </m:e>
                              <m:sub>
                                <m:r>
                                  <a:rPr lang="en-US" sz="2000" b="0" i="1">
                                    <a:solidFill>
                                      <a:schemeClr val="tx1"/>
                                    </a:solidFill>
                                    <a:effectLst/>
                                    <a:latin typeface="Cambria Math" panose="02040503050406030204" pitchFamily="18" charset="0"/>
                                    <a:ea typeface="+mn-ea"/>
                                    <a:cs typeface="+mn-cs"/>
                                  </a:rPr>
                                  <m:t>𝑁𝑜𝑛𝑟𝑒𝑠𝑖𝑑𝑒𝑛𝑡</m:t>
                                </m:r>
                              </m:sub>
                            </m:sSub>
                            <m:r>
                              <a:rPr lang="en-US" sz="2000" b="0" i="1">
                                <a:solidFill>
                                  <a:schemeClr val="tx1"/>
                                </a:solidFill>
                                <a:effectLst/>
                                <a:latin typeface="Cambria Math" panose="02040503050406030204" pitchFamily="18" charset="0"/>
                                <a:ea typeface="+mn-ea"/>
                                <a:cs typeface="+mn-cs"/>
                              </a:rPr>
                              <m:t>×</m:t>
                            </m:r>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𝐶h𝑖𝑙𝑑𝐶𝑎𝑛𝑐𝑒𝑟</m:t>
                                </m:r>
                              </m:sub>
                            </m:sSub>
                          </m:e>
                        </m:d>
                      </m:den>
                    </m:f>
                  </m:oMath>
                </m:oMathPara>
              </a14:m>
              <a:endParaRPr lang="en-US" sz="2000" kern="1200"/>
            </a:p>
          </xdr:txBody>
        </xdr:sp>
      </mc:Choice>
      <mc:Fallback xmlns="">
        <xdr:sp macro="" textlink="">
          <xdr:nvSpPr>
            <xdr:cNvPr id="4" name="TextBox 3">
              <a:extLst>
                <a:ext uri="{FF2B5EF4-FFF2-40B4-BE49-F238E27FC236}">
                  <a16:creationId xmlns:a16="http://schemas.microsoft.com/office/drawing/2014/main" id="{10F7FADB-6772-4B9B-B762-3E4032A09F31}"/>
                </a:ext>
              </a:extLst>
            </xdr:cNvPr>
            <xdr:cNvSpPr txBox="1"/>
          </xdr:nvSpPr>
          <xdr:spPr>
            <a:xfrm>
              <a:off x="1228725" y="2714625"/>
              <a:ext cx="9048750"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𝑁𝑜𝑛 𝑅𝑒𝑠𝑖𝑑𝑒𝑛𝑡𝑖𝑎𝑙 𝐶ℎ𝑖𝑙𝑑 𝐶𝑎𝑛𝑐𝑒𝑟</a:t>
              </a:r>
              <a:r>
                <a:rPr lang="en-US" sz="2000" i="0" kern="1200">
                  <a:latin typeface="Cambria Math" panose="02040503050406030204" pitchFamily="18" charset="0"/>
                </a:rPr>
                <a:t>=(</a:t>
              </a:r>
              <a:r>
                <a:rPr lang="en-US" sz="200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𝑇𝑅𝑉〗_𝐶𝑎𝑛𝑐𝑒𝑟</a:t>
              </a:r>
              <a:r>
                <a:rPr lang="en-US" sz="2000" b="0" i="0">
                  <a:solidFill>
                    <a:schemeClr val="tx1"/>
                  </a:solidFill>
                  <a:effectLst/>
                  <a:latin typeface="Cambria Math" panose="02040503050406030204" pitchFamily="18" charset="0"/>
                  <a:ea typeface="Cambria Math" panose="02040503050406030204" pitchFamily="18" charset="0"/>
                  <a:cs typeface="+mn-cs"/>
                </a:rPr>
                <a:t>×𝑐ℎ𝑖𝑙𝑑𝑁𝑅𝐴𝐹𝑐</a:t>
              </a:r>
              <a:r>
                <a:rPr lang="en-US" sz="2000" b="0" i="0" kern="1200">
                  <a:solidFill>
                    <a:schemeClr val="tx1"/>
                  </a:solidFill>
                  <a:effectLst/>
                  <a:latin typeface="Cambria Math" panose="02040503050406030204" pitchFamily="18" charset="0"/>
                  <a:ea typeface="Cambria Math" panose="02040503050406030204" pitchFamily="18" charset="0"/>
                  <a:cs typeface="+mn-cs"/>
                </a:rPr>
                <a:t>)/(</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𝐸𝐿𝐴𝐹〗_𝑁𝑜𝑛𝑟𝑒𝑠𝑖𝑑𝑒𝑛𝑡×〖𝑀𝑃𝐴𝐹〗_𝐶ℎ𝑖𝑙𝑑𝐶𝑎𝑛𝑐𝑒𝑟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oneCellAnchor>
    <xdr:from>
      <xdr:col>2</xdr:col>
      <xdr:colOff>9525</xdr:colOff>
      <xdr:row>20</xdr:row>
      <xdr:rowOff>47625</xdr:rowOff>
    </xdr:from>
    <xdr:ext cx="8924925" cy="92392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C24C8D0F-DBEA-453C-864A-0BAAC410C120}"/>
                </a:ext>
              </a:extLst>
            </xdr:cNvPr>
            <xdr:cNvSpPr txBox="1"/>
          </xdr:nvSpPr>
          <xdr:spPr>
            <a:xfrm>
              <a:off x="1228725" y="3867150"/>
              <a:ext cx="892492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𝑁𝑜𝑛</m:t>
                    </m:r>
                    <m:r>
                      <a:rPr lang="en-US" sz="2000" b="0" i="1" kern="1200">
                        <a:latin typeface="Cambria Math" panose="02040503050406030204" pitchFamily="18" charset="0"/>
                      </a:rPr>
                      <m:t> </m:t>
                    </m:r>
                    <m:r>
                      <a:rPr lang="en-US" sz="2000" b="0" i="1" kern="1200">
                        <a:latin typeface="Cambria Math" panose="02040503050406030204" pitchFamily="18" charset="0"/>
                      </a:rPr>
                      <m:t>𝑅𝑒𝑠𝑖𝑑𝑒𝑛𝑡𝑖𝑎𝑙</m:t>
                    </m:r>
                    <m:r>
                      <a:rPr lang="en-US" sz="2000" b="0" i="1" kern="1200">
                        <a:latin typeface="Cambria Math" panose="02040503050406030204" pitchFamily="18" charset="0"/>
                      </a:rPr>
                      <m:t> </m:t>
                    </m:r>
                    <m:r>
                      <a:rPr lang="en-US" sz="2000" b="0" i="1" kern="1200">
                        <a:latin typeface="Cambria Math" panose="02040503050406030204" pitchFamily="18" charset="0"/>
                      </a:rPr>
                      <m:t>𝐶h𝑖𝑙𝑑</m:t>
                    </m:r>
                    <m:r>
                      <a:rPr lang="en-US" sz="2000" b="0" i="1" kern="1200">
                        <a:latin typeface="Cambria Math" panose="02040503050406030204" pitchFamily="18" charset="0"/>
                      </a:rPr>
                      <m:t> </m:t>
                    </m:r>
                    <m:r>
                      <a:rPr lang="en-US" sz="2000" b="0" i="1" kern="1200">
                        <a:latin typeface="Cambria Math" panose="02040503050406030204" pitchFamily="18" charset="0"/>
                      </a:rPr>
                      <m:t>𝐶h𝑟𝑜𝑛𝑖𝑐</m:t>
                    </m:r>
                    <m:r>
                      <a:rPr lang="en-US" sz="2000" b="0" i="1" kern="1200">
                        <a:latin typeface="Cambria Math" panose="02040503050406030204" pitchFamily="18" charset="0"/>
                      </a:rPr>
                      <m:t> </m:t>
                    </m:r>
                    <m:r>
                      <a:rPr lang="en-US" sz="2000" b="0" i="1" kern="1200">
                        <a:latin typeface="Cambria Math" panose="02040503050406030204" pitchFamily="18" charset="0"/>
                      </a:rPr>
                      <m:t>𝑁𝑜𝑛𝑐𝑎𝑛𝑐𝑒𝑟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𝐶h𝑟𝑜𝑛𝑖𝑐</m:t>
                            </m:r>
                            <m:r>
                              <a:rPr lang="en-US" sz="2000" b="0" i="1">
                                <a:solidFill>
                                  <a:schemeClr val="tx1"/>
                                </a:solidFill>
                                <a:effectLst/>
                                <a:latin typeface="Cambria Math" panose="02040503050406030204" pitchFamily="18" charset="0"/>
                                <a:ea typeface="+mn-ea"/>
                                <a:cs typeface="+mn-cs"/>
                              </a:rPr>
                              <m:t> </m:t>
                            </m:r>
                            <m:r>
                              <a:rPr lang="en-US" sz="2000" b="0" i="1">
                                <a:solidFill>
                                  <a:schemeClr val="tx1"/>
                                </a:solidFill>
                                <a:effectLst/>
                                <a:latin typeface="Cambria Math" panose="02040503050406030204" pitchFamily="18" charset="0"/>
                                <a:ea typeface="+mn-ea"/>
                                <a:cs typeface="+mn-cs"/>
                              </a:rPr>
                              <m:t>𝑁𝐶</m:t>
                            </m:r>
                          </m:sub>
                        </m:sSub>
                        <m:r>
                          <a:rPr lang="en-US" sz="2000" b="0" i="1">
                            <a:solidFill>
                              <a:schemeClr val="tx1"/>
                            </a:solidFill>
                            <a:effectLst/>
                            <a:latin typeface="Cambria Math" panose="02040503050406030204" pitchFamily="18" charset="0"/>
                            <a:ea typeface="Cambria Math" panose="02040503050406030204" pitchFamily="18" charset="0"/>
                            <a:cs typeface="+mn-cs"/>
                          </a:rPr>
                          <m:t>×</m:t>
                        </m:r>
                        <m:r>
                          <a:rPr lang="en-US" sz="2000" b="0" i="1">
                            <a:solidFill>
                              <a:schemeClr val="tx1"/>
                            </a:solidFill>
                            <a:effectLst/>
                            <a:latin typeface="Cambria Math" panose="02040503050406030204" pitchFamily="18" charset="0"/>
                            <a:ea typeface="Cambria Math" panose="02040503050406030204" pitchFamily="18" charset="0"/>
                            <a:cs typeface="+mn-cs"/>
                          </a:rPr>
                          <m:t>𝑐h𝑖𝑙𝑑𝑁𝑅𝐴𝐹𝑛𝑐</m:t>
                        </m:r>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𝐶h𝑖𝑙𝑑𝑁𝑜𝑛𝑐𝑎𝑛𝑐𝑒𝑟</m:t>
                                </m:r>
                              </m:sub>
                            </m:sSub>
                          </m:e>
                        </m:d>
                      </m:den>
                    </m:f>
                  </m:oMath>
                </m:oMathPara>
              </a14:m>
              <a:endParaRPr lang="en-US" sz="2000" kern="1200"/>
            </a:p>
          </xdr:txBody>
        </xdr:sp>
      </mc:Choice>
      <mc:Fallback xmlns="">
        <xdr:sp macro="" textlink="">
          <xdr:nvSpPr>
            <xdr:cNvPr id="5" name="TextBox 4">
              <a:extLst>
                <a:ext uri="{FF2B5EF4-FFF2-40B4-BE49-F238E27FC236}">
                  <a16:creationId xmlns:a16="http://schemas.microsoft.com/office/drawing/2014/main" id="{C24C8D0F-DBEA-453C-864A-0BAAC410C120}"/>
                </a:ext>
              </a:extLst>
            </xdr:cNvPr>
            <xdr:cNvSpPr txBox="1"/>
          </xdr:nvSpPr>
          <xdr:spPr>
            <a:xfrm>
              <a:off x="1228725" y="3867150"/>
              <a:ext cx="892492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𝑁𝑜𝑛 𝑅𝑒𝑠𝑖𝑑𝑒𝑛𝑡𝑖𝑎𝑙 𝐶ℎ𝑖𝑙𝑑 𝐶ℎ𝑟𝑜𝑛𝑖𝑐 𝑁𝑜𝑛𝑐𝑎𝑛𝑐𝑒𝑟</a:t>
              </a:r>
              <a:r>
                <a:rPr lang="en-US" sz="2000" i="0" kern="1200">
                  <a:latin typeface="Cambria Math" panose="02040503050406030204" pitchFamily="18" charset="0"/>
                </a:rPr>
                <a:t>=(</a:t>
              </a:r>
              <a:r>
                <a:rPr lang="en-US" sz="200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𝑇𝑅𝑉〗_(𝐶ℎ𝑟𝑜𝑛𝑖𝑐 𝑁𝐶)</a:t>
              </a:r>
              <a:r>
                <a:rPr lang="en-US" sz="2000" b="0" i="0">
                  <a:solidFill>
                    <a:schemeClr val="tx1"/>
                  </a:solidFill>
                  <a:effectLst/>
                  <a:latin typeface="Cambria Math" panose="02040503050406030204" pitchFamily="18" charset="0"/>
                  <a:ea typeface="Cambria Math" panose="02040503050406030204" pitchFamily="18" charset="0"/>
                  <a:cs typeface="+mn-cs"/>
                </a:rPr>
                <a:t>×𝑐ℎ𝑖𝑙𝑑𝑁𝑅𝐴𝐹𝑛𝑐</a:t>
              </a:r>
              <a:r>
                <a:rPr lang="en-US" sz="2000" b="0" i="0" kern="1200">
                  <a:solidFill>
                    <a:schemeClr val="tx1"/>
                  </a:solidFill>
                  <a:effectLst/>
                  <a:latin typeface="Cambria Math" panose="02040503050406030204" pitchFamily="18" charset="0"/>
                  <a:ea typeface="Cambria Math" panose="02040503050406030204" pitchFamily="18" charset="0"/>
                  <a:cs typeface="+mn-cs"/>
                </a:rPr>
                <a:t>)/(</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𝑀𝑃𝐴𝐹〗_𝐶ℎ𝑖𝑙𝑑𝑁𝑜𝑛𝑐𝑎𝑛𝑐𝑒𝑟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oneCellAnchor>
    <xdr:from>
      <xdr:col>2</xdr:col>
      <xdr:colOff>9525</xdr:colOff>
      <xdr:row>26</xdr:row>
      <xdr:rowOff>114300</xdr:rowOff>
    </xdr:from>
    <xdr:ext cx="7458075" cy="92392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6CD00016-9B37-4B4E-BF0D-6A7241706CBF}"/>
                </a:ext>
              </a:extLst>
            </xdr:cNvPr>
            <xdr:cNvSpPr txBox="1"/>
          </xdr:nvSpPr>
          <xdr:spPr>
            <a:xfrm>
              <a:off x="1228725" y="5076825"/>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𝑊𝑜𝑟𝑘𝑒𝑟</m:t>
                    </m:r>
                    <m:r>
                      <a:rPr lang="en-US" sz="2000" b="0" i="1" kern="1200">
                        <a:latin typeface="Cambria Math" panose="02040503050406030204" pitchFamily="18" charset="0"/>
                      </a:rPr>
                      <m:t> </m:t>
                    </m:r>
                    <m:r>
                      <a:rPr lang="en-US" sz="2000" b="0" i="1" kern="1200">
                        <a:latin typeface="Cambria Math" panose="02040503050406030204" pitchFamily="18" charset="0"/>
                      </a:rPr>
                      <m:t>𝐶𝑎𝑛𝑐𝑒𝑟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𝐶𝑎𝑛𝑐𝑒𝑟</m:t>
                            </m:r>
                          </m:sub>
                        </m:sSub>
                        <m:r>
                          <a:rPr lang="en-US" sz="2000" b="0" i="1">
                            <a:solidFill>
                              <a:schemeClr val="tx1"/>
                            </a:solidFill>
                            <a:effectLst/>
                            <a:latin typeface="Cambria Math" panose="02040503050406030204" pitchFamily="18" charset="0"/>
                            <a:ea typeface="Cambria Math" panose="02040503050406030204" pitchFamily="18" charset="0"/>
                            <a:cs typeface="+mn-cs"/>
                          </a:rPr>
                          <m:t>×</m:t>
                        </m:r>
                        <m:r>
                          <a:rPr lang="en-US" sz="2000" b="0" i="1">
                            <a:solidFill>
                              <a:schemeClr val="tx1"/>
                            </a:solidFill>
                            <a:effectLst/>
                            <a:latin typeface="Cambria Math" panose="02040503050406030204" pitchFamily="18" charset="0"/>
                            <a:ea typeface="Cambria Math" panose="02040503050406030204" pitchFamily="18" charset="0"/>
                            <a:cs typeface="+mn-cs"/>
                          </a:rPr>
                          <m:t>𝑤𝑜𝑟𝑘𝑁𝑅𝐴𝐹𝑐</m:t>
                        </m:r>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𝑊𝑜𝑟𝑘𝐶𝑎𝑛𝑐𝑒𝑟</m:t>
                                </m:r>
                              </m:sub>
                            </m:sSub>
                          </m:e>
                        </m:d>
                      </m:den>
                    </m:f>
                  </m:oMath>
                </m:oMathPara>
              </a14:m>
              <a:endParaRPr lang="en-US" sz="2000" kern="1200"/>
            </a:p>
          </xdr:txBody>
        </xdr:sp>
      </mc:Choice>
      <mc:Fallback xmlns="">
        <xdr:sp macro="" textlink="">
          <xdr:nvSpPr>
            <xdr:cNvPr id="6" name="TextBox 5">
              <a:extLst>
                <a:ext uri="{FF2B5EF4-FFF2-40B4-BE49-F238E27FC236}">
                  <a16:creationId xmlns:a16="http://schemas.microsoft.com/office/drawing/2014/main" id="{6CD00016-9B37-4B4E-BF0D-6A7241706CBF}"/>
                </a:ext>
              </a:extLst>
            </xdr:cNvPr>
            <xdr:cNvSpPr txBox="1"/>
          </xdr:nvSpPr>
          <xdr:spPr>
            <a:xfrm>
              <a:off x="1228725" y="5076825"/>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𝑊𝑜𝑟𝑘𝑒𝑟 𝐶𝑎𝑛𝑐𝑒𝑟</a:t>
              </a:r>
              <a:r>
                <a:rPr lang="en-US" sz="2000" i="0" kern="1200">
                  <a:latin typeface="Cambria Math" panose="02040503050406030204" pitchFamily="18" charset="0"/>
                </a:rPr>
                <a:t>=(</a:t>
              </a:r>
              <a:r>
                <a:rPr lang="en-US" sz="200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𝑇𝑅𝑉〗_𝐶𝑎𝑛𝑐𝑒𝑟</a:t>
              </a:r>
              <a:r>
                <a:rPr lang="en-US" sz="2000" b="0" i="0">
                  <a:solidFill>
                    <a:schemeClr val="tx1"/>
                  </a:solidFill>
                  <a:effectLst/>
                  <a:latin typeface="Cambria Math" panose="02040503050406030204" pitchFamily="18" charset="0"/>
                  <a:ea typeface="Cambria Math" panose="02040503050406030204" pitchFamily="18" charset="0"/>
                  <a:cs typeface="+mn-cs"/>
                </a:rPr>
                <a:t>×𝑤𝑜𝑟𝑘𝑁𝑅𝐴𝐹𝑐</a:t>
              </a:r>
              <a:r>
                <a:rPr lang="en-US" sz="2000" b="0" i="0" kern="1200">
                  <a:solidFill>
                    <a:schemeClr val="tx1"/>
                  </a:solidFill>
                  <a:effectLst/>
                  <a:latin typeface="Cambria Math" panose="02040503050406030204" pitchFamily="18" charset="0"/>
                  <a:ea typeface="Cambria Math" panose="02040503050406030204" pitchFamily="18" charset="0"/>
                  <a:cs typeface="+mn-cs"/>
                </a:rPr>
                <a:t>)/(</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𝑀𝑃𝐴𝐹〗_𝑊𝑜𝑟𝑘𝐶𝑎𝑛𝑐𝑒𝑟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oneCellAnchor>
    <xdr:from>
      <xdr:col>2</xdr:col>
      <xdr:colOff>9525</xdr:colOff>
      <xdr:row>32</xdr:row>
      <xdr:rowOff>47625</xdr:rowOff>
    </xdr:from>
    <xdr:ext cx="7458075" cy="923925"/>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20DACBA-CFA4-4A4A-BC1B-4C5E812B130C}"/>
                </a:ext>
              </a:extLst>
            </xdr:cNvPr>
            <xdr:cNvSpPr txBox="1"/>
          </xdr:nvSpPr>
          <xdr:spPr>
            <a:xfrm>
              <a:off x="1228725" y="6153150"/>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left"/>
                  </m:oMathParaPr>
                  <m:oMath xmlns:m="http://schemas.openxmlformats.org/officeDocument/2006/math">
                    <m:r>
                      <a:rPr lang="en-US" sz="2000" b="0" i="1" kern="1200">
                        <a:latin typeface="Cambria Math" panose="02040503050406030204" pitchFamily="18" charset="0"/>
                      </a:rPr>
                      <m:t>𝑊𝑜𝑟𝑘𝑒𝑟</m:t>
                    </m:r>
                    <m:r>
                      <a:rPr lang="en-US" sz="2000" b="0" i="1" kern="1200">
                        <a:latin typeface="Cambria Math" panose="02040503050406030204" pitchFamily="18" charset="0"/>
                      </a:rPr>
                      <m:t> </m:t>
                    </m:r>
                    <m:r>
                      <a:rPr lang="en-US" sz="2000" b="0" i="1" kern="1200">
                        <a:latin typeface="Cambria Math" panose="02040503050406030204" pitchFamily="18" charset="0"/>
                      </a:rPr>
                      <m:t>𝐶h𝑟𝑜𝑛𝑖𝑐</m:t>
                    </m:r>
                    <m:r>
                      <a:rPr lang="en-US" sz="2000" b="0" i="1" kern="1200">
                        <a:latin typeface="Cambria Math" panose="02040503050406030204" pitchFamily="18" charset="0"/>
                      </a:rPr>
                      <m:t> </m:t>
                    </m:r>
                    <m:r>
                      <a:rPr lang="en-US" sz="2000" b="0" i="1" kern="1200">
                        <a:latin typeface="Cambria Math" panose="02040503050406030204" pitchFamily="18" charset="0"/>
                      </a:rPr>
                      <m:t>𝑁𝑜𝑛𝑐𝑎𝑛𝑐𝑒𝑟</m:t>
                    </m:r>
                    <m:r>
                      <a:rPr lang="en-US" sz="2000" i="1" kern="1200">
                        <a:latin typeface="Cambria Math" panose="02040503050406030204" pitchFamily="18" charset="0"/>
                      </a:rPr>
                      <m:t>=</m:t>
                    </m:r>
                    <m:f>
                      <m:fPr>
                        <m:ctrlPr>
                          <a:rPr lang="en-US" sz="2000" i="1" kern="1200">
                            <a:latin typeface="Cambria Math" panose="02040503050406030204" pitchFamily="18" charset="0"/>
                          </a:rPr>
                        </m:ctrlPr>
                      </m:fPr>
                      <m:num>
                        <m:sSub>
                          <m:sSubPr>
                            <m:ctrlPr>
                              <a:rPr lang="en-US"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𝑇𝑅𝑉</m:t>
                            </m:r>
                          </m:e>
                          <m:sub>
                            <m:r>
                              <a:rPr lang="en-US" sz="2000" b="0" i="1">
                                <a:solidFill>
                                  <a:schemeClr val="tx1"/>
                                </a:solidFill>
                                <a:effectLst/>
                                <a:latin typeface="Cambria Math" panose="02040503050406030204" pitchFamily="18" charset="0"/>
                                <a:ea typeface="+mn-ea"/>
                                <a:cs typeface="+mn-cs"/>
                              </a:rPr>
                              <m:t>𝐶h𝑟𝑜𝑛𝑖𝑐</m:t>
                            </m:r>
                            <m:r>
                              <a:rPr lang="en-US" sz="2000" b="0" i="1">
                                <a:solidFill>
                                  <a:schemeClr val="tx1"/>
                                </a:solidFill>
                                <a:effectLst/>
                                <a:latin typeface="Cambria Math" panose="02040503050406030204" pitchFamily="18" charset="0"/>
                                <a:ea typeface="+mn-ea"/>
                                <a:cs typeface="+mn-cs"/>
                              </a:rPr>
                              <m:t> </m:t>
                            </m:r>
                            <m:r>
                              <a:rPr lang="en-US" sz="2000" b="0" i="1">
                                <a:solidFill>
                                  <a:schemeClr val="tx1"/>
                                </a:solidFill>
                                <a:effectLst/>
                                <a:latin typeface="Cambria Math" panose="02040503050406030204" pitchFamily="18" charset="0"/>
                                <a:ea typeface="+mn-ea"/>
                                <a:cs typeface="+mn-cs"/>
                              </a:rPr>
                              <m:t>𝑁𝐶</m:t>
                            </m:r>
                          </m:sub>
                        </m:sSub>
                        <m:r>
                          <a:rPr lang="en-US" sz="2000" b="0" i="1">
                            <a:solidFill>
                              <a:schemeClr val="tx1"/>
                            </a:solidFill>
                            <a:effectLst/>
                            <a:latin typeface="Cambria Math" panose="02040503050406030204" pitchFamily="18" charset="0"/>
                            <a:ea typeface="Cambria Math" panose="02040503050406030204" pitchFamily="18" charset="0"/>
                            <a:cs typeface="+mn-cs"/>
                          </a:rPr>
                          <m:t>×</m:t>
                        </m:r>
                        <m:r>
                          <a:rPr lang="en-US" sz="2000" b="0" i="1">
                            <a:solidFill>
                              <a:schemeClr val="tx1"/>
                            </a:solidFill>
                            <a:effectLst/>
                            <a:latin typeface="Cambria Math" panose="02040503050406030204" pitchFamily="18" charset="0"/>
                            <a:ea typeface="Cambria Math" panose="02040503050406030204" pitchFamily="18" charset="0"/>
                            <a:cs typeface="+mn-cs"/>
                          </a:rPr>
                          <m:t>𝑤𝑜𝑟𝑘𝑁𝑅𝐴𝐹𝑛𝑐</m:t>
                        </m:r>
                      </m:num>
                      <m:den>
                        <m:d>
                          <m:dPr>
                            <m:ctrlPr>
                              <a:rPr lang="en-US" sz="2000" b="0" i="1">
                                <a:solidFill>
                                  <a:schemeClr val="tx1"/>
                                </a:solidFill>
                                <a:effectLst/>
                                <a:latin typeface="Cambria Math" panose="02040503050406030204" pitchFamily="18" charset="0"/>
                                <a:ea typeface="+mn-ea"/>
                                <a:cs typeface="+mn-cs"/>
                              </a:rPr>
                            </m:ctrlPr>
                          </m:dPr>
                          <m:e>
                            <m:sSub>
                              <m:sSubPr>
                                <m:ctrlPr>
                                  <a:rPr lang="en-US" sz="2000" b="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𝑀𝑃𝐴𝐹</m:t>
                                </m:r>
                              </m:e>
                              <m:sub>
                                <m:r>
                                  <a:rPr lang="en-US" sz="2000" b="0" i="1">
                                    <a:solidFill>
                                      <a:schemeClr val="tx1"/>
                                    </a:solidFill>
                                    <a:effectLst/>
                                    <a:latin typeface="Cambria Math" panose="02040503050406030204" pitchFamily="18" charset="0"/>
                                    <a:ea typeface="+mn-ea"/>
                                    <a:cs typeface="+mn-cs"/>
                                  </a:rPr>
                                  <m:t>𝑊𝑜𝑟𝑘𝑁𝑜𝑛𝑐𝑎𝑛𝑐𝑒𝑟</m:t>
                                </m:r>
                              </m:sub>
                            </m:sSub>
                          </m:e>
                        </m:d>
                      </m:den>
                    </m:f>
                  </m:oMath>
                </m:oMathPara>
              </a14:m>
              <a:endParaRPr lang="en-US" sz="2000" kern="1200"/>
            </a:p>
          </xdr:txBody>
        </xdr:sp>
      </mc:Choice>
      <mc:Fallback xmlns="">
        <xdr:sp macro="" textlink="">
          <xdr:nvSpPr>
            <xdr:cNvPr id="7" name="TextBox 6">
              <a:extLst>
                <a:ext uri="{FF2B5EF4-FFF2-40B4-BE49-F238E27FC236}">
                  <a16:creationId xmlns:a16="http://schemas.microsoft.com/office/drawing/2014/main" id="{620DACBA-CFA4-4A4A-BC1B-4C5E812B130C}"/>
                </a:ext>
              </a:extLst>
            </xdr:cNvPr>
            <xdr:cNvSpPr txBox="1"/>
          </xdr:nvSpPr>
          <xdr:spPr>
            <a:xfrm>
              <a:off x="1228725" y="6153150"/>
              <a:ext cx="7458075"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000" b="0" i="0" kern="1200">
                  <a:latin typeface="Cambria Math" panose="02040503050406030204" pitchFamily="18" charset="0"/>
                </a:rPr>
                <a:t>𝑊𝑜𝑟𝑘𝑒𝑟 𝐶ℎ𝑟𝑜𝑛𝑖𝑐 𝑁𝑜𝑛𝑐𝑎𝑛𝑐𝑒𝑟</a:t>
              </a:r>
              <a:r>
                <a:rPr lang="en-US" sz="2000" i="0" kern="1200">
                  <a:latin typeface="Cambria Math" panose="02040503050406030204" pitchFamily="18" charset="0"/>
                </a:rPr>
                <a:t>=(</a:t>
              </a:r>
              <a:r>
                <a:rPr lang="en-US" sz="200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𝑇𝑅𝑉〗_(𝐶ℎ𝑟𝑜𝑛𝑖𝑐 𝑁𝐶)</a:t>
              </a:r>
              <a:r>
                <a:rPr lang="en-US" sz="2000" b="0" i="0">
                  <a:solidFill>
                    <a:schemeClr val="tx1"/>
                  </a:solidFill>
                  <a:effectLst/>
                  <a:latin typeface="Cambria Math" panose="02040503050406030204" pitchFamily="18" charset="0"/>
                  <a:ea typeface="Cambria Math" panose="02040503050406030204" pitchFamily="18" charset="0"/>
                  <a:cs typeface="+mn-cs"/>
                </a:rPr>
                <a:t>×𝑤𝑜𝑟𝑘𝑁𝑅𝐴𝐹𝑛𝑐</a:t>
              </a:r>
              <a:r>
                <a:rPr lang="en-US" sz="2000" b="0" i="0" kern="1200">
                  <a:solidFill>
                    <a:schemeClr val="tx1"/>
                  </a:solidFill>
                  <a:effectLst/>
                  <a:latin typeface="Cambria Math" panose="02040503050406030204" pitchFamily="18" charset="0"/>
                  <a:ea typeface="Cambria Math" panose="02040503050406030204" pitchFamily="18" charset="0"/>
                  <a:cs typeface="+mn-cs"/>
                </a:rPr>
                <a:t>)/(</a:t>
              </a:r>
              <a:r>
                <a:rPr lang="en-US" sz="2000" b="0" i="0" kern="1200">
                  <a:solidFill>
                    <a:schemeClr val="tx1"/>
                  </a:solidFill>
                  <a:effectLst/>
                  <a:latin typeface="Cambria Math" panose="02040503050406030204" pitchFamily="18" charset="0"/>
                  <a:ea typeface="+mn-ea"/>
                  <a:cs typeface="+mn-cs"/>
                </a:rPr>
                <a:t>(〖</a:t>
              </a:r>
              <a:r>
                <a:rPr lang="en-US" sz="2000" b="0" i="0">
                  <a:solidFill>
                    <a:schemeClr val="tx1"/>
                  </a:solidFill>
                  <a:effectLst/>
                  <a:latin typeface="Cambria Math" panose="02040503050406030204" pitchFamily="18" charset="0"/>
                  <a:ea typeface="+mn-ea"/>
                  <a:cs typeface="+mn-cs"/>
                </a:rPr>
                <a:t>𝑀𝑃𝐴𝐹〗_𝑊𝑜𝑟𝑘𝑁𝑜𝑛𝑐𝑎𝑛𝑐𝑒𝑟 ) </a:t>
              </a:r>
              <a:r>
                <a:rPr lang="en-US" sz="2000" b="0" i="0" kern="1200">
                  <a:solidFill>
                    <a:schemeClr val="tx1"/>
                  </a:solidFill>
                  <a:effectLst/>
                  <a:latin typeface="Cambria Math" panose="02040503050406030204" pitchFamily="18" charset="0"/>
                  <a:ea typeface="+mn-ea"/>
                  <a:cs typeface="+mn-cs"/>
                </a:rPr>
                <a:t>)</a:t>
              </a:r>
              <a:endParaRPr lang="en-US" sz="2000" kern="1200"/>
            </a:p>
          </xdr:txBody>
        </xdr:sp>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teoforegon-my.sharepoint.com/personal/kristen_martin_deq_oregon_gov/Documents/Desktop/TRV/RBCs/TRVtoRBCTool.xlsm" TargetMode="External"/><Relationship Id="rId1" Type="http://schemas.openxmlformats.org/officeDocument/2006/relationships/externalLinkPath" Target="https://stateoforegon.sharepoint.com/sites/CAOGuineaPigs/Shared%20Documents/Rulemaking/TAC%20Review%20and%20Update/RAC%20Materials/4.%20RBC%20Materials/TRVtoRBC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AF"/>
      <sheetName val="Lookup"/>
      <sheetName val="TRV 2018"/>
      <sheetName val="RBC 2018"/>
      <sheetName val="Sheet8"/>
      <sheetName val="Sheet7"/>
      <sheetName val="TRV 2022"/>
      <sheetName val="RBC 2022"/>
      <sheetName val="Mike _DRAFT"/>
      <sheetName val="Adjustment Factors"/>
      <sheetName val="AF_2018"/>
      <sheetName val="Original RBCs to check"/>
      <sheetName val="Compare"/>
      <sheetName val="Equation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David Farrer" id="{414E057F-B3F4-4A84-BF6E-C62F4AE07C9A}" userId="S::DAVID.G.FARRER@oha.oregon.gov::1ae94a01-21cc-4dcd-ba0f-71254398c94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5-11-07T17:41:25.22" personId="{414E057F-B3F4-4A84-BF6E-C62F4AE07C9A}" id="{CCECF1A8-54B9-4383-93C8-A1479436B3F0}">
    <text xml:space="preserve">Could we freeze the top two rows, so that headers are always in screen?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ormswd2.synergydcs.com/HPRMWebDrawer/Record/7004766/File/document" TargetMode="External"/><Relationship Id="rId2" Type="http://schemas.openxmlformats.org/officeDocument/2006/relationships/hyperlink" Target="https://ormswd2.synergydcs.com/HPRMWebDrawer/Record/7004759/File/document" TargetMode="External"/><Relationship Id="rId1" Type="http://schemas.openxmlformats.org/officeDocument/2006/relationships/hyperlink" Target="https://www.oregon.gov/deq/aq/cao/pages/toxic-air-contaminant-review.aspx" TargetMode="External"/><Relationship Id="rId5" Type="http://schemas.openxmlformats.org/officeDocument/2006/relationships/drawing" Target="../drawings/drawing1.xml"/><Relationship Id="rId4" Type="http://schemas.openxmlformats.org/officeDocument/2006/relationships/hyperlink" Target="https://ormswd2.synergydcs.com/HPRMWebDrawer/Record/7004767/File/document"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A714-9314-4BC4-BC93-5D45A36AB447}">
  <sheetPr codeName="Sheet1"/>
  <dimension ref="A1:R51"/>
  <sheetViews>
    <sheetView tabSelected="1" workbookViewId="0">
      <selection sqref="A1:XFD1048576"/>
    </sheetView>
  </sheetViews>
  <sheetFormatPr defaultColWidth="9.140625" defaultRowHeight="14.25" x14ac:dyDescent="0.2"/>
  <cols>
    <col min="1" max="1" width="14.140625" style="147" customWidth="1"/>
    <col min="2" max="2" width="14.42578125" style="147" customWidth="1"/>
    <col min="3" max="3" width="31.7109375" style="147" customWidth="1"/>
    <col min="4" max="4" width="33" style="147" customWidth="1"/>
    <col min="5" max="5" width="66.85546875" style="147" customWidth="1"/>
    <col min="6" max="6" width="17.7109375" style="147" customWidth="1"/>
    <col min="7" max="16384" width="9.140625" style="147"/>
  </cols>
  <sheetData>
    <row r="1" spans="1:18" x14ac:dyDescent="0.2">
      <c r="A1" s="146"/>
      <c r="F1" s="148"/>
      <c r="G1" s="148"/>
      <c r="H1" s="148"/>
    </row>
    <row r="2" spans="1:18" ht="30" customHeight="1" x14ac:dyDescent="0.2">
      <c r="A2" s="146"/>
      <c r="B2" s="149" t="s">
        <v>1875</v>
      </c>
      <c r="C2" s="149"/>
      <c r="D2" s="149"/>
      <c r="E2" s="149"/>
      <c r="F2" s="148"/>
      <c r="G2" s="148"/>
      <c r="H2" s="148"/>
    </row>
    <row r="3" spans="1:18" ht="15" x14ac:dyDescent="0.25">
      <c r="A3" s="146"/>
      <c r="B3" s="147" t="s">
        <v>1876</v>
      </c>
      <c r="F3" s="150"/>
      <c r="G3" s="150"/>
    </row>
    <row r="4" spans="1:18" ht="15" x14ac:dyDescent="0.25">
      <c r="A4" s="146"/>
      <c r="B4" s="147" t="s">
        <v>1877</v>
      </c>
      <c r="F4" s="150"/>
      <c r="G4" s="150"/>
    </row>
    <row r="5" spans="1:18" ht="7.5" customHeight="1" x14ac:dyDescent="0.2"/>
    <row r="6" spans="1:18" ht="15" x14ac:dyDescent="0.25">
      <c r="B6" s="151" t="s">
        <v>0</v>
      </c>
    </row>
    <row r="7" spans="1:18" ht="47.25" customHeight="1" x14ac:dyDescent="0.2">
      <c r="B7" s="152" t="s">
        <v>1</v>
      </c>
      <c r="C7" s="152"/>
      <c r="D7" s="152"/>
      <c r="E7" s="152"/>
      <c r="F7" s="153"/>
      <c r="G7" s="153"/>
      <c r="H7" s="153"/>
      <c r="I7" s="153"/>
      <c r="J7" s="153"/>
      <c r="K7" s="153"/>
      <c r="L7" s="153"/>
      <c r="M7" s="153"/>
      <c r="N7" s="153"/>
      <c r="O7" s="153"/>
      <c r="P7" s="153"/>
      <c r="Q7" s="153"/>
      <c r="R7" s="153"/>
    </row>
    <row r="8" spans="1:18" ht="16.5" customHeight="1" x14ac:dyDescent="0.25">
      <c r="B8" s="151" t="s">
        <v>2</v>
      </c>
    </row>
    <row r="9" spans="1:18" x14ac:dyDescent="0.2">
      <c r="B9" s="154" t="s">
        <v>3</v>
      </c>
    </row>
    <row r="10" spans="1:18" ht="18" customHeight="1" x14ac:dyDescent="0.2">
      <c r="B10" s="154" t="s">
        <v>1872</v>
      </c>
    </row>
    <row r="11" spans="1:18" ht="14.25" customHeight="1" x14ac:dyDescent="0.2">
      <c r="B11" s="154" t="s">
        <v>1873</v>
      </c>
    </row>
    <row r="12" spans="1:18" ht="15.75" customHeight="1" x14ac:dyDescent="0.2">
      <c r="B12" s="154" t="s">
        <v>1874</v>
      </c>
      <c r="C12" s="154"/>
      <c r="D12" s="154"/>
    </row>
    <row r="13" spans="1:18" ht="7.5" customHeight="1" x14ac:dyDescent="0.2">
      <c r="B13" s="152"/>
      <c r="C13" s="152"/>
      <c r="D13" s="152"/>
      <c r="E13" s="152"/>
      <c r="F13" s="153"/>
      <c r="G13" s="153"/>
      <c r="H13" s="153"/>
      <c r="I13" s="153"/>
      <c r="J13" s="153"/>
      <c r="K13" s="153"/>
      <c r="L13" s="153"/>
      <c r="M13" s="153"/>
      <c r="N13" s="153"/>
      <c r="O13" s="153"/>
      <c r="P13" s="153"/>
      <c r="Q13" s="153"/>
      <c r="R13" s="153"/>
    </row>
    <row r="14" spans="1:18" ht="5.25" customHeight="1" x14ac:dyDescent="0.2"/>
    <row r="15" spans="1:18" ht="15" x14ac:dyDescent="0.25">
      <c r="B15" s="151" t="s">
        <v>4</v>
      </c>
    </row>
    <row r="16" spans="1:18" ht="7.5" customHeight="1" x14ac:dyDescent="0.2"/>
    <row r="17" spans="2:5" ht="15" x14ac:dyDescent="0.2">
      <c r="B17" s="155" t="s">
        <v>5</v>
      </c>
      <c r="C17" s="155" t="s">
        <v>6</v>
      </c>
      <c r="D17" s="156" t="s">
        <v>7</v>
      </c>
      <c r="E17" s="156"/>
    </row>
    <row r="18" spans="2:5" ht="48.75" customHeight="1" x14ac:dyDescent="0.2">
      <c r="B18" s="157" t="s">
        <v>8</v>
      </c>
      <c r="C18" s="60" t="s">
        <v>9</v>
      </c>
      <c r="D18" s="158" t="s">
        <v>10</v>
      </c>
      <c r="E18" s="158"/>
    </row>
    <row r="19" spans="2:5" ht="51.75" customHeight="1" x14ac:dyDescent="0.2">
      <c r="B19" s="157" t="s">
        <v>11</v>
      </c>
      <c r="C19" s="60" t="s">
        <v>12</v>
      </c>
      <c r="D19" s="159" t="s">
        <v>13</v>
      </c>
      <c r="E19" s="159"/>
    </row>
    <row r="20" spans="2:5" ht="33.75" customHeight="1" x14ac:dyDescent="0.2">
      <c r="B20" s="157" t="s">
        <v>14</v>
      </c>
      <c r="C20" s="60" t="s">
        <v>15</v>
      </c>
      <c r="D20" s="158" t="s">
        <v>16</v>
      </c>
      <c r="E20" s="158"/>
    </row>
    <row r="21" spans="2:5" ht="22.5" customHeight="1" x14ac:dyDescent="0.2">
      <c r="B21" s="157" t="s">
        <v>17</v>
      </c>
      <c r="C21" s="60" t="s">
        <v>18</v>
      </c>
      <c r="D21" s="158" t="s">
        <v>19</v>
      </c>
      <c r="E21" s="158"/>
    </row>
    <row r="22" spans="2:5" ht="24" customHeight="1" x14ac:dyDescent="0.2">
      <c r="B22" s="160" t="s">
        <v>20</v>
      </c>
      <c r="C22" s="60" t="s">
        <v>21</v>
      </c>
      <c r="D22" s="159" t="s">
        <v>22</v>
      </c>
      <c r="E22" s="159"/>
    </row>
    <row r="23" spans="2:5" ht="8.25" customHeight="1" x14ac:dyDescent="0.2"/>
    <row r="24" spans="2:5" ht="15.75" customHeight="1" x14ac:dyDescent="0.2">
      <c r="C24" s="161"/>
      <c r="D24" s="161"/>
    </row>
    <row r="25" spans="2:5" ht="15" x14ac:dyDescent="0.25">
      <c r="B25" s="151" t="s">
        <v>23</v>
      </c>
    </row>
    <row r="26" spans="2:5" ht="81" customHeight="1" x14ac:dyDescent="0.2">
      <c r="B26" s="152" t="s">
        <v>24</v>
      </c>
      <c r="C26" s="152"/>
      <c r="D26" s="152"/>
      <c r="E26" s="152"/>
    </row>
    <row r="27" spans="2:5" ht="5.25" customHeight="1" x14ac:dyDescent="0.2">
      <c r="B27" s="161"/>
      <c r="C27" s="161"/>
      <c r="D27" s="161"/>
      <c r="E27" s="161"/>
    </row>
    <row r="28" spans="2:5" x14ac:dyDescent="0.2">
      <c r="B28" s="162" t="s">
        <v>25</v>
      </c>
    </row>
    <row r="29" spans="2:5" ht="60" x14ac:dyDescent="0.2">
      <c r="B29" s="155" t="s">
        <v>26</v>
      </c>
      <c r="C29" s="163" t="s">
        <v>27</v>
      </c>
      <c r="D29" s="163"/>
      <c r="E29" s="155" t="s">
        <v>28</v>
      </c>
    </row>
    <row r="30" spans="2:5" ht="30" customHeight="1" x14ac:dyDescent="0.2">
      <c r="B30" s="157" t="s">
        <v>29</v>
      </c>
      <c r="C30" s="164" t="s">
        <v>30</v>
      </c>
      <c r="D30" s="164"/>
      <c r="E30" s="157"/>
    </row>
    <row r="31" spans="2:5" ht="35.25" customHeight="1" x14ac:dyDescent="0.2">
      <c r="B31" s="157" t="s">
        <v>31</v>
      </c>
      <c r="C31" s="164" t="s">
        <v>32</v>
      </c>
      <c r="D31" s="164"/>
      <c r="E31" s="157" t="s">
        <v>33</v>
      </c>
    </row>
    <row r="32" spans="2:5" ht="51" customHeight="1" x14ac:dyDescent="0.2">
      <c r="B32" s="157" t="s">
        <v>34</v>
      </c>
      <c r="C32" s="164" t="s">
        <v>35</v>
      </c>
      <c r="D32" s="164"/>
      <c r="E32" s="157" t="s">
        <v>36</v>
      </c>
    </row>
    <row r="33" spans="2:5" ht="30" customHeight="1" x14ac:dyDescent="0.2">
      <c r="B33" s="157" t="s">
        <v>37</v>
      </c>
      <c r="C33" s="164" t="s">
        <v>38</v>
      </c>
      <c r="D33" s="164"/>
      <c r="E33" s="157"/>
    </row>
    <row r="34" spans="2:5" ht="31.5" customHeight="1" x14ac:dyDescent="0.2">
      <c r="B34" s="165" t="s">
        <v>39</v>
      </c>
      <c r="C34" s="165"/>
      <c r="D34" s="165"/>
      <c r="E34" s="165"/>
    </row>
    <row r="35" spans="2:5" ht="6.75" customHeight="1" x14ac:dyDescent="0.2"/>
    <row r="36" spans="2:5" ht="5.25" customHeight="1" x14ac:dyDescent="0.2"/>
    <row r="37" spans="2:5" ht="15" x14ac:dyDescent="0.25">
      <c r="B37" s="151" t="s">
        <v>40</v>
      </c>
    </row>
    <row r="38" spans="2:5" ht="15" x14ac:dyDescent="0.2">
      <c r="B38" s="156" t="s">
        <v>41</v>
      </c>
      <c r="C38" s="156"/>
      <c r="D38" s="156" t="s">
        <v>42</v>
      </c>
      <c r="E38" s="156"/>
    </row>
    <row r="39" spans="2:5" ht="36" customHeight="1" x14ac:dyDescent="0.2">
      <c r="B39" s="164" t="s">
        <v>43</v>
      </c>
      <c r="C39" s="164"/>
      <c r="D39" s="158" t="s">
        <v>44</v>
      </c>
      <c r="E39" s="158"/>
    </row>
    <row r="40" spans="2:5" x14ac:dyDescent="0.2">
      <c r="B40" s="164" t="s">
        <v>45</v>
      </c>
      <c r="C40" s="164"/>
      <c r="D40" s="158" t="s">
        <v>46</v>
      </c>
      <c r="E40" s="158"/>
    </row>
    <row r="41" spans="2:5" ht="36" customHeight="1" x14ac:dyDescent="0.2">
      <c r="B41" s="164" t="s">
        <v>47</v>
      </c>
      <c r="C41" s="164"/>
      <c r="D41" s="158" t="s">
        <v>48</v>
      </c>
      <c r="E41" s="158"/>
    </row>
    <row r="42" spans="2:5" ht="32.25" customHeight="1" x14ac:dyDescent="0.2">
      <c r="B42" s="164" t="s">
        <v>49</v>
      </c>
      <c r="C42" s="164"/>
      <c r="D42" s="158" t="s">
        <v>50</v>
      </c>
      <c r="E42" s="158"/>
    </row>
    <row r="43" spans="2:5" x14ac:dyDescent="0.2">
      <c r="B43" s="164" t="s">
        <v>37</v>
      </c>
      <c r="C43" s="166"/>
      <c r="D43" s="158" t="s">
        <v>51</v>
      </c>
      <c r="E43" s="158"/>
    </row>
    <row r="44" spans="2:5" x14ac:dyDescent="0.2">
      <c r="B44" s="167" t="s">
        <v>52</v>
      </c>
      <c r="C44" s="168"/>
      <c r="D44" s="169" t="s">
        <v>53</v>
      </c>
      <c r="E44" s="170"/>
    </row>
    <row r="45" spans="2:5" x14ac:dyDescent="0.2">
      <c r="B45" s="167" t="s">
        <v>54</v>
      </c>
      <c r="C45" s="168"/>
      <c r="D45" s="169" t="s">
        <v>55</v>
      </c>
      <c r="E45" s="170"/>
    </row>
    <row r="46" spans="2:5" x14ac:dyDescent="0.2">
      <c r="B46" s="167" t="s">
        <v>56</v>
      </c>
      <c r="C46" s="168"/>
      <c r="D46" s="169" t="s">
        <v>57</v>
      </c>
      <c r="E46" s="170"/>
    </row>
    <row r="47" spans="2:5" x14ac:dyDescent="0.2">
      <c r="B47" s="164" t="s">
        <v>58</v>
      </c>
      <c r="C47" s="164"/>
      <c r="D47" s="158" t="s">
        <v>59</v>
      </c>
      <c r="E47" s="158"/>
    </row>
    <row r="49" spans="2:2" ht="23.1" customHeight="1" x14ac:dyDescent="0.2"/>
    <row r="50" spans="2:2" ht="15" x14ac:dyDescent="0.25">
      <c r="B50" s="151" t="s">
        <v>60</v>
      </c>
    </row>
    <row r="51" spans="2:2" x14ac:dyDescent="0.2">
      <c r="B51" s="147" t="s">
        <v>61</v>
      </c>
    </row>
  </sheetData>
  <mergeCells count="38">
    <mergeCell ref="B38:C38"/>
    <mergeCell ref="D38:E38"/>
    <mergeCell ref="B39:C39"/>
    <mergeCell ref="D39:E39"/>
    <mergeCell ref="B40:C40"/>
    <mergeCell ref="D40:E40"/>
    <mergeCell ref="C33:D33"/>
    <mergeCell ref="B34:E34"/>
    <mergeCell ref="B47:C47"/>
    <mergeCell ref="D47:E47"/>
    <mergeCell ref="B41:C41"/>
    <mergeCell ref="D41:E41"/>
    <mergeCell ref="B42:C42"/>
    <mergeCell ref="D42:E42"/>
    <mergeCell ref="B43:C43"/>
    <mergeCell ref="D43:E43"/>
    <mergeCell ref="D46:E46"/>
    <mergeCell ref="B45:C45"/>
    <mergeCell ref="D45:E45"/>
    <mergeCell ref="B46:C46"/>
    <mergeCell ref="B44:C44"/>
    <mergeCell ref="D44:E44"/>
    <mergeCell ref="C30:D30"/>
    <mergeCell ref="B26:E26"/>
    <mergeCell ref="C29:D29"/>
    <mergeCell ref="C31:D31"/>
    <mergeCell ref="C32:D32"/>
    <mergeCell ref="D22:E22"/>
    <mergeCell ref="A1:A4"/>
    <mergeCell ref="F1:H2"/>
    <mergeCell ref="B2:E2"/>
    <mergeCell ref="B7:E7"/>
    <mergeCell ref="B13:E13"/>
    <mergeCell ref="D17:E17"/>
    <mergeCell ref="D18:E18"/>
    <mergeCell ref="D19:E19"/>
    <mergeCell ref="D20:E20"/>
    <mergeCell ref="D21:E21"/>
  </mergeCells>
  <hyperlinks>
    <hyperlink ref="B9" r:id="rId1" xr:uid="{3EDD0151-C978-4065-863D-073F3EE8FF61}"/>
    <hyperlink ref="B10" r:id="rId2" xr:uid="{AE55E21A-5FA0-4CBC-A3B2-A9B8036D687F}"/>
    <hyperlink ref="B11" r:id="rId3" xr:uid="{176A63CC-33E9-408E-A8DB-F1F117627D26}"/>
    <hyperlink ref="B12" r:id="rId4" xr:uid="{0B56998E-D65A-412B-8CB1-B4000C985B61}"/>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6766-6E69-4B00-AA28-380CDA15DB11}">
  <sheetPr codeName="Sheet12">
    <tabColor theme="8"/>
  </sheetPr>
  <dimension ref="A1:I190"/>
  <sheetViews>
    <sheetView zoomScale="110" zoomScaleNormal="110" workbookViewId="0">
      <pane xSplit="3" ySplit="5" topLeftCell="D6" activePane="bottomRight" state="frozen"/>
      <selection pane="topRight" activeCell="D1" sqref="D1"/>
      <selection pane="bottomLeft" activeCell="A8" sqref="A8"/>
      <selection pane="bottomRight" activeCell="I28" sqref="I28"/>
    </sheetView>
  </sheetViews>
  <sheetFormatPr defaultColWidth="8.85546875" defaultRowHeight="14.1" customHeight="1" x14ac:dyDescent="0.25"/>
  <cols>
    <col min="1" max="1" width="15.5703125" bestFit="1" customWidth="1"/>
    <col min="2" max="2" width="11.85546875" customWidth="1"/>
    <col min="3" max="3" width="88.42578125" bestFit="1" customWidth="1"/>
    <col min="4" max="4" width="9.5703125" customWidth="1"/>
    <col min="5" max="5" width="12.5703125" customWidth="1"/>
    <col min="6" max="6" width="12.140625" customWidth="1"/>
    <col min="7" max="7" width="15.140625" customWidth="1"/>
    <col min="9" max="9" width="13.140625" customWidth="1"/>
  </cols>
  <sheetData>
    <row r="1" spans="1:9" ht="14.1" customHeight="1" x14ac:dyDescent="0.25">
      <c r="A1" s="21"/>
      <c r="B1" s="21"/>
      <c r="C1" s="21"/>
      <c r="D1" s="22"/>
      <c r="E1" s="22"/>
      <c r="F1" s="22"/>
      <c r="G1" s="22"/>
      <c r="H1" s="22"/>
      <c r="I1" s="22"/>
    </row>
    <row r="2" spans="1:9" ht="23.1" customHeight="1" x14ac:dyDescent="0.25">
      <c r="A2" s="23"/>
      <c r="B2" s="23"/>
      <c r="C2" s="24" t="s">
        <v>1788</v>
      </c>
      <c r="D2" s="25"/>
      <c r="E2" s="26"/>
      <c r="F2" s="26"/>
      <c r="G2" s="26"/>
      <c r="H2" s="26"/>
      <c r="I2" s="26"/>
    </row>
    <row r="3" spans="1:9" ht="14.1" customHeight="1" thickBot="1" x14ac:dyDescent="0.3">
      <c r="A3" s="23"/>
      <c r="B3" s="23"/>
      <c r="C3" s="23"/>
      <c r="D3" s="25"/>
      <c r="E3" s="26"/>
      <c r="F3" s="26"/>
      <c r="G3" s="26"/>
      <c r="H3" s="26"/>
      <c r="I3" s="26"/>
    </row>
    <row r="4" spans="1:9" ht="14.25" customHeight="1" x14ac:dyDescent="0.25">
      <c r="A4" s="38" t="s">
        <v>1789</v>
      </c>
      <c r="B4" s="27"/>
      <c r="C4" s="28"/>
      <c r="D4" s="138" t="s">
        <v>915</v>
      </c>
      <c r="E4" s="138"/>
      <c r="F4" s="138" t="s">
        <v>916</v>
      </c>
      <c r="G4" s="138"/>
      <c r="H4" s="138" t="s">
        <v>917</v>
      </c>
      <c r="I4" s="139"/>
    </row>
    <row r="5" spans="1:9" ht="14.1" customHeight="1" x14ac:dyDescent="0.25">
      <c r="A5" s="38" t="s">
        <v>996</v>
      </c>
      <c r="B5" s="42" t="s">
        <v>1790</v>
      </c>
      <c r="C5" s="43" t="s">
        <v>998</v>
      </c>
      <c r="D5" s="44" t="s">
        <v>67</v>
      </c>
      <c r="E5" s="44" t="s">
        <v>921</v>
      </c>
      <c r="F5" s="44" t="s">
        <v>67</v>
      </c>
      <c r="G5" s="44" t="s">
        <v>921</v>
      </c>
      <c r="H5" s="44" t="s">
        <v>67</v>
      </c>
      <c r="I5" s="45" t="s">
        <v>921</v>
      </c>
    </row>
    <row r="6" spans="1:9" ht="14.1" customHeight="1" x14ac:dyDescent="0.25">
      <c r="A6" s="46">
        <f>_xlfn.XLOOKUP(B6,'2. Proposed TRVs'!$C$3:$C$379,'2. Proposed TRVs'!$B$3:$B$379)</f>
        <v>37</v>
      </c>
      <c r="B6" s="47" t="s">
        <v>110</v>
      </c>
      <c r="C6" s="48" t="s">
        <v>1791</v>
      </c>
      <c r="D6" s="49">
        <v>47</v>
      </c>
      <c r="E6" s="49">
        <v>7.5</v>
      </c>
      <c r="F6" s="49">
        <v>210</v>
      </c>
      <c r="G6" s="49">
        <v>18</v>
      </c>
      <c r="H6" s="49">
        <v>42</v>
      </c>
      <c r="I6" s="49">
        <v>2.9</v>
      </c>
    </row>
    <row r="7" spans="1:9" ht="14.1" customHeight="1" x14ac:dyDescent="0.25">
      <c r="A7" s="46">
        <f>_xlfn.XLOOKUP(B7,'2. Proposed TRVs'!$C$3:$C$379,'2. Proposed TRVs'!$B$3:$B$379)</f>
        <v>522</v>
      </c>
      <c r="B7" s="47" t="s">
        <v>291</v>
      </c>
      <c r="C7" s="48" t="s">
        <v>1068</v>
      </c>
      <c r="D7" s="49">
        <v>1.1000000000000001</v>
      </c>
      <c r="E7" s="49" t="s">
        <v>1792</v>
      </c>
      <c r="F7" s="49">
        <v>1.5</v>
      </c>
      <c r="G7" s="49" t="s">
        <v>1792</v>
      </c>
      <c r="H7" s="49">
        <v>1.1000000000000001</v>
      </c>
      <c r="I7" s="49" t="s">
        <v>1792</v>
      </c>
    </row>
    <row r="8" spans="1:9" ht="14.1" customHeight="1" x14ac:dyDescent="0.25">
      <c r="A8" s="46">
        <f>_xlfn.XLOOKUP(B8,'2. Proposed TRVs'!$C$3:$C$379,'2. Proposed TRVs'!$B$3:$B$379)</f>
        <v>83</v>
      </c>
      <c r="B8" s="47" t="s">
        <v>163</v>
      </c>
      <c r="C8" s="48" t="s">
        <v>1793</v>
      </c>
      <c r="D8" s="49" t="s">
        <v>1792</v>
      </c>
      <c r="E8" s="49">
        <v>6.2</v>
      </c>
      <c r="F8" s="49" t="s">
        <v>1792</v>
      </c>
      <c r="G8" s="49">
        <v>12</v>
      </c>
      <c r="H8" s="49" t="s">
        <v>1792</v>
      </c>
      <c r="I8" s="50">
        <v>2</v>
      </c>
    </row>
    <row r="9" spans="1:9" ht="14.1" customHeight="1" x14ac:dyDescent="0.25">
      <c r="A9" s="46" t="str">
        <f>_xlfn.XLOOKUP(B9,'2. Proposed TRVs'!$C$3:$C$379,'2. Proposed TRVs'!$B$3:$B$379)</f>
        <v>1033T</v>
      </c>
      <c r="B9" s="47" t="s">
        <v>217</v>
      </c>
      <c r="C9" s="48" t="s">
        <v>1794</v>
      </c>
      <c r="D9" s="49" t="s">
        <v>1792</v>
      </c>
      <c r="E9" s="49">
        <v>1</v>
      </c>
      <c r="F9" s="49" t="s">
        <v>1792</v>
      </c>
      <c r="G9" s="49">
        <v>1.1000000000000001</v>
      </c>
      <c r="H9" s="49" t="s">
        <v>1792</v>
      </c>
      <c r="I9" s="49">
        <v>1</v>
      </c>
    </row>
    <row r="10" spans="1:9" ht="14.1" customHeight="1" x14ac:dyDescent="0.25">
      <c r="A10" s="46" t="s">
        <v>219</v>
      </c>
      <c r="B10" s="47" t="s">
        <v>217</v>
      </c>
      <c r="C10" s="48" t="s">
        <v>1795</v>
      </c>
      <c r="D10" s="49" t="s">
        <v>1792</v>
      </c>
      <c r="E10" s="49" t="s">
        <v>1792</v>
      </c>
      <c r="F10" s="49" t="s">
        <v>1792</v>
      </c>
      <c r="G10" s="49" t="s">
        <v>1792</v>
      </c>
      <c r="H10" s="49" t="s">
        <v>1792</v>
      </c>
      <c r="I10" s="49" t="s">
        <v>1792</v>
      </c>
    </row>
    <row r="11" spans="1:9" ht="14.1" customHeight="1" x14ac:dyDescent="0.25">
      <c r="A11" s="46">
        <f>_xlfn.XLOOKUP(B11,'2. Proposed TRVs'!$C$3:$C$379,'2. Proposed TRVs'!$B$3:$B$379)</f>
        <v>136</v>
      </c>
      <c r="B11" s="47" t="s">
        <v>223</v>
      </c>
      <c r="C11" s="48" t="s">
        <v>1796</v>
      </c>
      <c r="D11" s="49">
        <v>3.7</v>
      </c>
      <c r="E11" s="49">
        <v>16</v>
      </c>
      <c r="F11" s="49">
        <v>1.8</v>
      </c>
      <c r="G11" s="49">
        <v>4.7</v>
      </c>
      <c r="H11" s="49">
        <v>1.1000000000000001</v>
      </c>
      <c r="I11" s="49">
        <v>1.4</v>
      </c>
    </row>
    <row r="12" spans="1:9" ht="14.1" customHeight="1" x14ac:dyDescent="0.25">
      <c r="A12" s="46">
        <f>_xlfn.XLOOKUP(B12,'2. Proposed TRVs'!$C$3:$C$379,'2. Proposed TRVs'!$B$3:$B$379)</f>
        <v>146</v>
      </c>
      <c r="B12" s="47" t="s">
        <v>225</v>
      </c>
      <c r="C12" s="48" t="s">
        <v>1797</v>
      </c>
      <c r="D12" s="49" t="s">
        <v>1792</v>
      </c>
      <c r="E12" s="49">
        <v>9.6</v>
      </c>
      <c r="F12" s="49" t="s">
        <v>1792</v>
      </c>
      <c r="G12" s="49">
        <v>39</v>
      </c>
      <c r="H12" s="49" t="s">
        <v>1792</v>
      </c>
      <c r="I12" s="49">
        <v>4.9000000000000004</v>
      </c>
    </row>
    <row r="13" spans="1:9" ht="14.1" customHeight="1" x14ac:dyDescent="0.25">
      <c r="A13" s="46" t="s">
        <v>227</v>
      </c>
      <c r="B13" s="47" t="s">
        <v>225</v>
      </c>
      <c r="C13" s="48" t="s">
        <v>1798</v>
      </c>
      <c r="D13" s="49" t="s">
        <v>1792</v>
      </c>
      <c r="E13" s="49">
        <v>12</v>
      </c>
      <c r="F13" s="49" t="s">
        <v>1792</v>
      </c>
      <c r="G13" s="49">
        <v>39</v>
      </c>
      <c r="H13" s="49" t="s">
        <v>1792</v>
      </c>
      <c r="I13" s="49">
        <v>4.9000000000000004</v>
      </c>
    </row>
    <row r="14" spans="1:9" ht="14.1" customHeight="1" x14ac:dyDescent="0.25">
      <c r="A14" s="46">
        <f>_xlfn.XLOOKUP(B14,'2. Proposed TRVs'!$C$3:$C$379,'2. Proposed TRVs'!$B$3:$B$379)</f>
        <v>239</v>
      </c>
      <c r="B14" s="47">
        <v>239</v>
      </c>
      <c r="C14" s="48" t="s">
        <v>1268</v>
      </c>
      <c r="D14" s="49" t="s">
        <v>1792</v>
      </c>
      <c r="E14" s="49">
        <v>12</v>
      </c>
      <c r="F14" s="49" t="s">
        <v>1792</v>
      </c>
      <c r="G14" s="49">
        <v>38</v>
      </c>
      <c r="H14" s="49" t="s">
        <v>1792</v>
      </c>
      <c r="I14" s="49">
        <v>4.8</v>
      </c>
    </row>
    <row r="15" spans="1:9" ht="14.1" customHeight="1" x14ac:dyDescent="0.25">
      <c r="A15" s="46">
        <f>_xlfn.XLOOKUP(B15,'2. Proposed TRVs'!$C$3:$C$379,'2. Proposed TRVs'!$B$3:$B$379)</f>
        <v>282</v>
      </c>
      <c r="B15" s="47" t="s">
        <v>383</v>
      </c>
      <c r="C15" s="48" t="s">
        <v>1799</v>
      </c>
      <c r="D15" s="49">
        <v>1.1000000000000001</v>
      </c>
      <c r="E15" s="49" t="s">
        <v>1792</v>
      </c>
      <c r="F15" s="49">
        <v>1.8</v>
      </c>
      <c r="G15" s="49" t="s">
        <v>1792</v>
      </c>
      <c r="H15" s="49">
        <v>1.1000000000000001</v>
      </c>
      <c r="I15" s="49" t="s">
        <v>1792</v>
      </c>
    </row>
    <row r="16" spans="1:9" ht="14.1" customHeight="1" x14ac:dyDescent="0.25">
      <c r="A16" s="46">
        <f>_xlfn.XLOOKUP(B16,'2. Proposed TRVs'!$C$3:$C$379,'2. Proposed TRVs'!$B$3:$B$379)</f>
        <v>283</v>
      </c>
      <c r="B16" s="47" t="s">
        <v>386</v>
      </c>
      <c r="C16" s="48" t="s">
        <v>1284</v>
      </c>
      <c r="D16" s="49">
        <v>1.3</v>
      </c>
      <c r="E16" s="49" t="s">
        <v>1792</v>
      </c>
      <c r="F16" s="49">
        <v>3.7</v>
      </c>
      <c r="G16" s="49" t="s">
        <v>1792</v>
      </c>
      <c r="H16" s="49">
        <v>1.5</v>
      </c>
      <c r="I16" s="49" t="s">
        <v>1792</v>
      </c>
    </row>
    <row r="17" spans="1:9" ht="14.1" customHeight="1" x14ac:dyDescent="0.25">
      <c r="A17" s="46">
        <f>_xlfn.XLOOKUP(B17,'2. Proposed TRVs'!$C$3:$C$379,'2. Proposed TRVs'!$B$3:$B$379)</f>
        <v>284</v>
      </c>
      <c r="B17" s="47" t="s">
        <v>388</v>
      </c>
      <c r="C17" s="48" t="s">
        <v>1285</v>
      </c>
      <c r="D17" s="49">
        <v>1.1000000000000001</v>
      </c>
      <c r="E17" s="49" t="s">
        <v>1792</v>
      </c>
      <c r="F17" s="49">
        <v>1.8</v>
      </c>
      <c r="G17" s="49" t="s">
        <v>1792</v>
      </c>
      <c r="H17" s="49">
        <v>1.1000000000000001</v>
      </c>
      <c r="I17" s="49" t="s">
        <v>1792</v>
      </c>
    </row>
    <row r="18" spans="1:9" ht="14.1" customHeight="1" x14ac:dyDescent="0.25">
      <c r="A18" s="46">
        <f>_xlfn.XLOOKUP(B18,'2. Proposed TRVs'!$C$3:$C$379,'2. Proposed TRVs'!$B$3:$B$379)</f>
        <v>285</v>
      </c>
      <c r="B18" s="47" t="s">
        <v>390</v>
      </c>
      <c r="C18" s="48" t="s">
        <v>1800</v>
      </c>
      <c r="D18" s="49">
        <v>1.2</v>
      </c>
      <c r="E18" s="49" t="s">
        <v>1792</v>
      </c>
      <c r="F18" s="49">
        <v>2.7</v>
      </c>
      <c r="G18" s="49" t="s">
        <v>1792</v>
      </c>
      <c r="H18" s="49">
        <v>1.3</v>
      </c>
      <c r="I18" s="49" t="s">
        <v>1792</v>
      </c>
    </row>
    <row r="19" spans="1:9" ht="14.1" customHeight="1" x14ac:dyDescent="0.25">
      <c r="A19" s="46">
        <v>240</v>
      </c>
      <c r="B19" s="47" t="s">
        <v>1295</v>
      </c>
      <c r="C19" s="48" t="s">
        <v>1296</v>
      </c>
      <c r="D19" s="49" t="s">
        <v>1792</v>
      </c>
      <c r="E19" s="49">
        <v>12</v>
      </c>
      <c r="F19" s="49" t="s">
        <v>1792</v>
      </c>
      <c r="G19" s="49">
        <v>38</v>
      </c>
      <c r="H19" s="49" t="s">
        <v>1792</v>
      </c>
      <c r="I19" s="49">
        <v>4.8</v>
      </c>
    </row>
    <row r="20" spans="1:9" ht="14.1" customHeight="1" x14ac:dyDescent="0.25">
      <c r="A20" s="46">
        <f>_xlfn.XLOOKUP(B20,'2. Proposed TRVs'!$C$3:$C$379,'2. Proposed TRVs'!$B$3:$B$379)</f>
        <v>305</v>
      </c>
      <c r="B20" s="47" t="s">
        <v>435</v>
      </c>
      <c r="C20" s="48" t="s">
        <v>1801</v>
      </c>
      <c r="D20" s="49">
        <v>120</v>
      </c>
      <c r="E20" s="49" t="s">
        <v>1792</v>
      </c>
      <c r="F20" s="49">
        <v>790</v>
      </c>
      <c r="G20" s="49" t="s">
        <v>1792</v>
      </c>
      <c r="H20" s="49">
        <v>150</v>
      </c>
      <c r="I20" s="49" t="s">
        <v>1792</v>
      </c>
    </row>
    <row r="21" spans="1:9" ht="14.1" customHeight="1" x14ac:dyDescent="0.25">
      <c r="A21" s="46">
        <f>_xlfn.XLOOKUP(B21,'2. Proposed TRVs'!$C$3:$C$379,'2. Proposed TRVs'!$B$3:$B$379)</f>
        <v>316</v>
      </c>
      <c r="B21" s="47" t="s">
        <v>444</v>
      </c>
      <c r="C21" s="48" t="s">
        <v>1802</v>
      </c>
      <c r="D21" s="49" t="s">
        <v>1792</v>
      </c>
      <c r="E21" s="49">
        <v>37</v>
      </c>
      <c r="F21" s="49" t="s">
        <v>1792</v>
      </c>
      <c r="G21" s="49">
        <v>110</v>
      </c>
      <c r="H21" s="49" t="s">
        <v>1792</v>
      </c>
      <c r="I21" s="49">
        <v>13</v>
      </c>
    </row>
    <row r="22" spans="1:9" ht="14.1" customHeight="1" x14ac:dyDescent="0.25">
      <c r="A22" s="46">
        <f>_xlfn.XLOOKUP(B22,'2. Proposed TRVs'!$C$3:$C$379,'2. Proposed TRVs'!$B$3:$B$379)</f>
        <v>329</v>
      </c>
      <c r="B22" s="47" t="s">
        <v>467</v>
      </c>
      <c r="C22" s="48" t="s">
        <v>468</v>
      </c>
      <c r="D22" s="49">
        <v>2</v>
      </c>
      <c r="E22" s="49" t="s">
        <v>1792</v>
      </c>
      <c r="F22" s="49">
        <v>11</v>
      </c>
      <c r="G22" s="49" t="s">
        <v>1792</v>
      </c>
      <c r="H22" s="49">
        <v>3.1</v>
      </c>
      <c r="I22" s="49" t="s">
        <v>1792</v>
      </c>
    </row>
    <row r="23" spans="1:9" ht="14.1" customHeight="1" x14ac:dyDescent="0.25">
      <c r="A23" s="46">
        <f>_xlfn.XLOOKUP(B23,'2. Proposed TRVs'!$C$3:$C$379,'2. Proposed TRVs'!$B$3:$B$379)</f>
        <v>428</v>
      </c>
      <c r="B23" s="47" t="s">
        <v>799</v>
      </c>
      <c r="C23" s="48" t="s">
        <v>800</v>
      </c>
      <c r="D23" s="49">
        <v>2.2000000000000002</v>
      </c>
      <c r="E23" s="49">
        <v>1</v>
      </c>
      <c r="F23" s="49">
        <v>10</v>
      </c>
      <c r="G23" s="49">
        <v>1</v>
      </c>
      <c r="H23" s="49">
        <v>3.2</v>
      </c>
      <c r="I23" s="49">
        <v>1</v>
      </c>
    </row>
    <row r="24" spans="1:9" ht="14.1" customHeight="1" x14ac:dyDescent="0.25">
      <c r="A24" s="46">
        <v>489</v>
      </c>
      <c r="B24" s="47"/>
      <c r="C24" s="51" t="s">
        <v>1803</v>
      </c>
      <c r="D24" s="49"/>
      <c r="E24" s="49"/>
      <c r="F24" s="49"/>
      <c r="G24" s="49"/>
      <c r="H24" s="49"/>
      <c r="I24" s="49"/>
    </row>
    <row r="25" spans="1:9" ht="14.1" customHeight="1" x14ac:dyDescent="0.25">
      <c r="A25" s="46" t="str">
        <f>_xlfn.XLOOKUP(B25,'2. Proposed TRVs'!$C$3:$C$379,'2. Proposed TRVs'!$B$3:$B$379)</f>
        <v>1094T</v>
      </c>
      <c r="B25" s="13" t="s">
        <v>529</v>
      </c>
      <c r="C25" s="52" t="s">
        <v>1804</v>
      </c>
      <c r="D25" s="49" t="s">
        <v>1792</v>
      </c>
      <c r="E25" s="49">
        <v>85</v>
      </c>
      <c r="F25" s="49" t="s">
        <v>1792</v>
      </c>
      <c r="G25" s="49">
        <v>370</v>
      </c>
      <c r="H25" s="49" t="s">
        <v>1792</v>
      </c>
      <c r="I25" s="49">
        <v>35</v>
      </c>
    </row>
    <row r="26" spans="1:9" ht="14.1" customHeight="1" x14ac:dyDescent="0.25">
      <c r="A26" s="46" t="str">
        <f>_xlfn.XLOOKUP(B26,'2. Proposed TRVs'!$C$3:$C$379,'2. Proposed TRVs'!$B$3:$B$379)</f>
        <v>1026T</v>
      </c>
      <c r="B26" s="47" t="s">
        <v>535</v>
      </c>
      <c r="C26" s="48" t="s">
        <v>536</v>
      </c>
      <c r="D26" s="49" t="s">
        <v>1792</v>
      </c>
      <c r="E26" s="53">
        <v>6400</v>
      </c>
      <c r="F26" s="49" t="s">
        <v>1792</v>
      </c>
      <c r="G26" s="49">
        <v>410</v>
      </c>
      <c r="H26" s="49" t="s">
        <v>1792</v>
      </c>
      <c r="I26" s="49">
        <v>55</v>
      </c>
    </row>
    <row r="27" spans="1:9" ht="14.1" customHeight="1" x14ac:dyDescent="0.25">
      <c r="A27" s="46" t="str">
        <f>_xlfn.XLOOKUP(B27,'2. Proposed TRVs'!$C$3:$C$379,'2. Proposed TRVs'!$B$3:$B$379)</f>
        <v>1089T</v>
      </c>
      <c r="B27" s="46" t="s">
        <v>532</v>
      </c>
      <c r="C27" s="52" t="s">
        <v>533</v>
      </c>
      <c r="D27" s="49" t="s">
        <v>1792</v>
      </c>
      <c r="E27" s="53" t="s">
        <v>1792</v>
      </c>
      <c r="F27" s="49" t="s">
        <v>1792</v>
      </c>
      <c r="G27" s="49" t="s">
        <v>1792</v>
      </c>
      <c r="H27" s="49" t="s">
        <v>1792</v>
      </c>
      <c r="I27" s="49" t="s">
        <v>1792</v>
      </c>
    </row>
    <row r="28" spans="1:9" ht="14.1" customHeight="1" x14ac:dyDescent="0.25">
      <c r="A28" s="46" t="str">
        <f>_xlfn.XLOOKUP(B28,'2. Proposed TRVs'!$C$3:$C$379,'2. Proposed TRVs'!$B$3:$B$379)</f>
        <v>1027T</v>
      </c>
      <c r="B28" s="47" t="s">
        <v>541</v>
      </c>
      <c r="C28" s="48" t="s">
        <v>542</v>
      </c>
      <c r="D28" s="49" t="s">
        <v>1792</v>
      </c>
      <c r="E28" s="53">
        <v>160</v>
      </c>
      <c r="F28" s="49" t="s">
        <v>1792</v>
      </c>
      <c r="G28" s="53">
        <v>410</v>
      </c>
      <c r="H28" s="49" t="s">
        <v>1792</v>
      </c>
      <c r="I28" s="53">
        <v>55</v>
      </c>
    </row>
    <row r="29" spans="1:9" ht="14.1" customHeight="1" x14ac:dyDescent="0.25">
      <c r="A29" s="46" t="str">
        <f>_xlfn.XLOOKUP(B29,'2. Proposed TRVs'!$C$3:$C$379,'2. Proposed TRVs'!$B$3:$B$379)</f>
        <v>1092T</v>
      </c>
      <c r="B29" s="47" t="s">
        <v>544</v>
      </c>
      <c r="C29" s="48" t="s">
        <v>1805</v>
      </c>
      <c r="D29" s="49" t="s">
        <v>1792</v>
      </c>
      <c r="E29" s="49">
        <v>24</v>
      </c>
      <c r="F29" s="49" t="s">
        <v>1792</v>
      </c>
      <c r="G29" s="49">
        <v>100</v>
      </c>
      <c r="H29" s="49" t="s">
        <v>1792</v>
      </c>
      <c r="I29" s="49">
        <v>14</v>
      </c>
    </row>
    <row r="30" spans="1:9" ht="14.1" customHeight="1" x14ac:dyDescent="0.25">
      <c r="A30" s="46" t="str">
        <f>_xlfn.XLOOKUP(B30,'2. Proposed TRVs'!$C$3:$C$379,'2. Proposed TRVs'!$B$3:$B$379)</f>
        <v>1028T</v>
      </c>
      <c r="B30" s="46" t="s">
        <v>547</v>
      </c>
      <c r="C30" s="52" t="s">
        <v>548</v>
      </c>
      <c r="D30" s="49" t="s">
        <v>1792</v>
      </c>
      <c r="E30" s="49" t="s">
        <v>1792</v>
      </c>
      <c r="F30" s="49" t="s">
        <v>1792</v>
      </c>
      <c r="G30" s="49" t="s">
        <v>1792</v>
      </c>
      <c r="H30" s="49" t="s">
        <v>1792</v>
      </c>
      <c r="I30" s="49" t="s">
        <v>1792</v>
      </c>
    </row>
    <row r="31" spans="1:9" ht="14.1" customHeight="1" x14ac:dyDescent="0.25">
      <c r="A31" s="46" t="str">
        <f>_xlfn.XLOOKUP(B31,'2. Proposed TRVs'!$C$3:$C$379,'2. Proposed TRVs'!$B$3:$B$379)</f>
        <v>1029T</v>
      </c>
      <c r="B31" s="47" t="s">
        <v>550</v>
      </c>
      <c r="C31" s="48" t="s">
        <v>551</v>
      </c>
      <c r="D31" s="49" t="s">
        <v>1792</v>
      </c>
      <c r="E31" s="49">
        <v>290</v>
      </c>
      <c r="F31" s="49" t="s">
        <v>1792</v>
      </c>
      <c r="G31" s="49">
        <v>120</v>
      </c>
      <c r="H31" s="49" t="s">
        <v>1792</v>
      </c>
      <c r="I31" s="49">
        <v>17</v>
      </c>
    </row>
    <row r="32" spans="1:9" ht="14.1" customHeight="1" x14ac:dyDescent="0.25">
      <c r="A32" s="46" t="str">
        <f>_xlfn.XLOOKUP(B32,'2. Proposed TRVs'!$C$3:$C$379,'2. Proposed TRVs'!$B$3:$B$379)</f>
        <v>1091T</v>
      </c>
      <c r="B32" s="54" t="s">
        <v>553</v>
      </c>
      <c r="C32" s="48" t="s">
        <v>554</v>
      </c>
      <c r="D32" s="49" t="s">
        <v>1792</v>
      </c>
      <c r="E32" s="49" t="s">
        <v>1792</v>
      </c>
      <c r="F32" s="49" t="s">
        <v>1792</v>
      </c>
      <c r="G32" s="49" t="s">
        <v>1792</v>
      </c>
      <c r="H32" s="49" t="s">
        <v>1792</v>
      </c>
      <c r="I32" s="49" t="s">
        <v>1792</v>
      </c>
    </row>
    <row r="33" spans="1:9" ht="14.1" customHeight="1" x14ac:dyDescent="0.25">
      <c r="A33" s="46" t="str">
        <f>_xlfn.XLOOKUP(B33,'2. Proposed TRVs'!$C$3:$C$379,'2. Proposed TRVs'!$B$3:$B$379)</f>
        <v>1090T</v>
      </c>
      <c r="B33" s="47" t="s">
        <v>556</v>
      </c>
      <c r="C33" s="48" t="s">
        <v>1806</v>
      </c>
      <c r="D33" s="49" t="s">
        <v>1792</v>
      </c>
      <c r="E33" s="49" t="s">
        <v>1792</v>
      </c>
      <c r="F33" s="49" t="s">
        <v>1792</v>
      </c>
      <c r="G33" s="49" t="s">
        <v>1792</v>
      </c>
      <c r="H33" s="49" t="s">
        <v>1792</v>
      </c>
      <c r="I33" s="49" t="s">
        <v>1792</v>
      </c>
    </row>
    <row r="34" spans="1:9" ht="14.1" customHeight="1" x14ac:dyDescent="0.25">
      <c r="A34" s="46">
        <f>_xlfn.XLOOKUP(B34,'2. Proposed TRVs'!$C$3:$C$379,'2. Proposed TRVs'!$B$3:$B$379)</f>
        <v>491</v>
      </c>
      <c r="B34" s="47" t="s">
        <v>558</v>
      </c>
      <c r="C34" s="48" t="s">
        <v>559</v>
      </c>
      <c r="D34" s="49" t="s">
        <v>1792</v>
      </c>
      <c r="E34" s="49">
        <v>210</v>
      </c>
      <c r="F34" s="49" t="s">
        <v>1792</v>
      </c>
      <c r="G34" s="49">
        <v>470</v>
      </c>
      <c r="H34" s="49" t="s">
        <v>1792</v>
      </c>
      <c r="I34" s="49">
        <v>63</v>
      </c>
    </row>
    <row r="35" spans="1:9" ht="14.1" customHeight="1" x14ac:dyDescent="0.25">
      <c r="A35" s="46" t="str">
        <f>_xlfn.XLOOKUP(B35,'2. Proposed TRVs'!$C$3:$C$379,'2. Proposed TRVs'!$B$3:$B$379)</f>
        <v>1093T</v>
      </c>
      <c r="B35" s="47" t="s">
        <v>525</v>
      </c>
      <c r="C35" s="48" t="s">
        <v>1807</v>
      </c>
      <c r="D35" s="49" t="s">
        <v>1792</v>
      </c>
      <c r="E35" s="49" t="s">
        <v>1792</v>
      </c>
      <c r="F35" s="49" t="s">
        <v>1792</v>
      </c>
      <c r="G35" s="49" t="s">
        <v>1792</v>
      </c>
      <c r="H35" s="49" t="s">
        <v>1792</v>
      </c>
      <c r="I35" s="49" t="s">
        <v>1792</v>
      </c>
    </row>
    <row r="36" spans="1:9" ht="14.1" customHeight="1" x14ac:dyDescent="0.25">
      <c r="A36" s="46" t="str">
        <f>_xlfn.XLOOKUP(B36,'2. Proposed TRVs'!$C$3:$C$379,'2. Proposed TRVs'!$B$3:$B$379)</f>
        <v>1095T</v>
      </c>
      <c r="B36" s="47" t="s">
        <v>538</v>
      </c>
      <c r="C36" s="48" t="s">
        <v>539</v>
      </c>
      <c r="D36" s="49" t="s">
        <v>1792</v>
      </c>
      <c r="E36" s="49" t="s">
        <v>1792</v>
      </c>
      <c r="F36" s="49" t="s">
        <v>1792</v>
      </c>
      <c r="G36" s="49" t="s">
        <v>1792</v>
      </c>
      <c r="H36" s="49" t="s">
        <v>1792</v>
      </c>
      <c r="I36" s="49" t="s">
        <v>1792</v>
      </c>
    </row>
    <row r="37" spans="1:9" ht="14.1" customHeight="1" x14ac:dyDescent="0.25">
      <c r="A37" s="46">
        <f>_xlfn.XLOOKUP(B37,'2. Proposed TRVs'!$C$3:$C$379,'2. Proposed TRVs'!$B$3:$B$379)</f>
        <v>490</v>
      </c>
      <c r="B37" s="47" t="s">
        <v>560</v>
      </c>
      <c r="C37" s="48" t="s">
        <v>561</v>
      </c>
      <c r="D37" s="49" t="s">
        <v>1792</v>
      </c>
      <c r="E37" s="49">
        <v>220</v>
      </c>
      <c r="F37" s="49" t="s">
        <v>1792</v>
      </c>
      <c r="G37" s="49">
        <v>390</v>
      </c>
      <c r="H37" s="49" t="s">
        <v>1792</v>
      </c>
      <c r="I37" s="49">
        <v>53</v>
      </c>
    </row>
    <row r="38" spans="1:9" ht="14.1" customHeight="1" x14ac:dyDescent="0.25">
      <c r="A38" s="46">
        <f>_xlfn.XLOOKUP(B38,'2. Proposed TRVs'!$C$3:$C$379,'2. Proposed TRVs'!$B$3:$B$379)</f>
        <v>456</v>
      </c>
      <c r="B38" s="47" t="s">
        <v>698</v>
      </c>
      <c r="C38" s="48" t="s">
        <v>1808</v>
      </c>
      <c r="D38" s="49">
        <v>8.3000000000000007</v>
      </c>
      <c r="E38" s="49" t="s">
        <v>1792</v>
      </c>
      <c r="F38" s="49">
        <v>63</v>
      </c>
      <c r="G38" s="49" t="s">
        <v>1792</v>
      </c>
      <c r="H38" s="49">
        <v>16</v>
      </c>
      <c r="I38" s="49" t="s">
        <v>1792</v>
      </c>
    </row>
    <row r="39" spans="1:9" ht="14.1" customHeight="1" x14ac:dyDescent="0.25">
      <c r="A39" s="46">
        <v>645</v>
      </c>
      <c r="B39" s="47" t="s">
        <v>703</v>
      </c>
      <c r="C39" s="48" t="s">
        <v>702</v>
      </c>
      <c r="D39" s="49">
        <v>7.8</v>
      </c>
      <c r="E39" s="53">
        <v>1000</v>
      </c>
      <c r="F39" s="49">
        <v>59</v>
      </c>
      <c r="G39" s="53">
        <v>2100</v>
      </c>
      <c r="H39" s="49">
        <v>15</v>
      </c>
      <c r="I39" s="49">
        <v>300</v>
      </c>
    </row>
    <row r="40" spans="1:9" ht="28.35" customHeight="1" x14ac:dyDescent="0.25">
      <c r="A40" s="46">
        <v>646</v>
      </c>
      <c r="B40" s="47" t="s">
        <v>703</v>
      </c>
      <c r="C40" s="48" t="s">
        <v>1809</v>
      </c>
      <c r="D40" s="55">
        <v>6.1</v>
      </c>
      <c r="E40" s="56">
        <v>1300</v>
      </c>
      <c r="F40" s="57">
        <v>37</v>
      </c>
      <c r="G40" s="56">
        <v>1400</v>
      </c>
      <c r="H40" s="57">
        <v>8.5</v>
      </c>
      <c r="I40" s="57">
        <v>170</v>
      </c>
    </row>
    <row r="41" spans="1:9" ht="14.1" customHeight="1" x14ac:dyDescent="0.25">
      <c r="A41" s="46">
        <f>_xlfn.XLOOKUP(B41,'2. Proposed TRVs'!$C$3:$C$379,'2. Proposed TRVs'!$B$3:$B$379)</f>
        <v>401</v>
      </c>
      <c r="B41" s="47">
        <v>401</v>
      </c>
      <c r="C41" s="51" t="s">
        <v>1515</v>
      </c>
      <c r="D41" s="49">
        <v>2.4</v>
      </c>
      <c r="E41" s="49" t="s">
        <v>1792</v>
      </c>
      <c r="F41" s="49">
        <v>6.2</v>
      </c>
      <c r="G41" s="49" t="s">
        <v>1792</v>
      </c>
      <c r="H41" s="49">
        <v>2.1</v>
      </c>
      <c r="I41" s="49" t="s">
        <v>1792</v>
      </c>
    </row>
    <row r="42" spans="1:9" ht="14.1" customHeight="1" x14ac:dyDescent="0.25">
      <c r="A42" s="46">
        <f>_xlfn.XLOOKUP(B42,'2. Proposed TRVs'!$C$3:$C$379,'2. Proposed TRVs'!$B$3:$B$379)</f>
        <v>416</v>
      </c>
      <c r="B42" s="58" t="s">
        <v>764</v>
      </c>
      <c r="C42" s="58" t="s">
        <v>765</v>
      </c>
      <c r="D42" s="49">
        <v>2.4</v>
      </c>
      <c r="E42" s="49" t="s">
        <v>1792</v>
      </c>
      <c r="F42" s="49">
        <v>6.2</v>
      </c>
      <c r="G42" s="49" t="s">
        <v>1792</v>
      </c>
      <c r="H42" s="49">
        <v>2.1</v>
      </c>
      <c r="I42" s="49" t="s">
        <v>1792</v>
      </c>
    </row>
    <row r="43" spans="1:9" ht="14.1" customHeight="1" x14ac:dyDescent="0.25">
      <c r="A43" s="46">
        <f>_xlfn.XLOOKUP(B43,'2. Proposed TRVs'!$C$3:$C$379,'2. Proposed TRVs'!$B$3:$B$379)</f>
        <v>417</v>
      </c>
      <c r="B43" s="58" t="s">
        <v>766</v>
      </c>
      <c r="C43" s="58" t="s">
        <v>767</v>
      </c>
      <c r="D43" s="49">
        <v>2.4</v>
      </c>
      <c r="E43" s="49" t="s">
        <v>1792</v>
      </c>
      <c r="F43" s="49">
        <v>6.2</v>
      </c>
      <c r="G43" s="49" t="s">
        <v>1792</v>
      </c>
      <c r="H43" s="49">
        <v>2.1</v>
      </c>
      <c r="I43" s="49" t="s">
        <v>1792</v>
      </c>
    </row>
    <row r="44" spans="1:9" ht="14.1" customHeight="1" x14ac:dyDescent="0.25">
      <c r="A44" s="46">
        <f>_xlfn.XLOOKUP(B44,'2. Proposed TRVs'!$C$3:$C$379,'2. Proposed TRVs'!$B$3:$B$379)</f>
        <v>418</v>
      </c>
      <c r="B44" s="58" t="s">
        <v>768</v>
      </c>
      <c r="C44" s="58" t="s">
        <v>769</v>
      </c>
      <c r="D44" s="49">
        <v>2.4</v>
      </c>
      <c r="E44" s="49" t="s">
        <v>1792</v>
      </c>
      <c r="F44" s="49">
        <v>6.2</v>
      </c>
      <c r="G44" s="49" t="s">
        <v>1792</v>
      </c>
      <c r="H44" s="49">
        <v>2.1</v>
      </c>
      <c r="I44" s="49" t="s">
        <v>1792</v>
      </c>
    </row>
    <row r="45" spans="1:9" ht="14.1" customHeight="1" x14ac:dyDescent="0.25">
      <c r="A45" s="46">
        <f>_xlfn.XLOOKUP(B45,'2. Proposed TRVs'!$C$3:$C$379,'2. Proposed TRVs'!$B$3:$B$379)</f>
        <v>436</v>
      </c>
      <c r="B45" s="58" t="s">
        <v>780</v>
      </c>
      <c r="C45" s="58" t="s">
        <v>781</v>
      </c>
      <c r="D45" s="49">
        <v>6.3</v>
      </c>
      <c r="E45" s="49" t="s">
        <v>1792</v>
      </c>
      <c r="F45" s="49">
        <v>21</v>
      </c>
      <c r="G45" s="49" t="s">
        <v>1792</v>
      </c>
      <c r="H45" s="49">
        <v>5.0999999999999996</v>
      </c>
      <c r="I45" s="49" t="s">
        <v>1792</v>
      </c>
    </row>
    <row r="46" spans="1:9" ht="14.1" customHeight="1" x14ac:dyDescent="0.25">
      <c r="A46" s="46">
        <f>_xlfn.XLOOKUP(B46,'2. Proposed TRVs'!$C$3:$C$379,'2. Proposed TRVs'!$B$3:$B$379)</f>
        <v>437</v>
      </c>
      <c r="B46" s="58" t="s">
        <v>782</v>
      </c>
      <c r="C46" s="58" t="s">
        <v>783</v>
      </c>
      <c r="D46" s="49">
        <v>2.4</v>
      </c>
      <c r="E46" s="49" t="s">
        <v>1792</v>
      </c>
      <c r="F46" s="49">
        <v>6.2</v>
      </c>
      <c r="G46" s="49" t="s">
        <v>1792</v>
      </c>
      <c r="H46" s="49">
        <v>2.1</v>
      </c>
      <c r="I46" s="49" t="s">
        <v>1792</v>
      </c>
    </row>
    <row r="47" spans="1:9" ht="14.1" customHeight="1" x14ac:dyDescent="0.25">
      <c r="A47" s="46">
        <f>_xlfn.XLOOKUP(B47,'2. Proposed TRVs'!$C$3:$C$379,'2. Proposed TRVs'!$B$3:$B$379)</f>
        <v>438</v>
      </c>
      <c r="B47" s="58" t="s">
        <v>784</v>
      </c>
      <c r="C47" s="58" t="s">
        <v>785</v>
      </c>
      <c r="D47" s="49">
        <v>2.4</v>
      </c>
      <c r="E47" s="49" t="s">
        <v>1792</v>
      </c>
      <c r="F47" s="49">
        <v>6.2</v>
      </c>
      <c r="G47" s="49" t="s">
        <v>1792</v>
      </c>
      <c r="H47" s="49">
        <v>2.1</v>
      </c>
      <c r="I47" s="49" t="s">
        <v>1792</v>
      </c>
    </row>
    <row r="48" spans="1:9" ht="14.1" customHeight="1" x14ac:dyDescent="0.25">
      <c r="A48" s="46">
        <f>_xlfn.XLOOKUP(B48,'2. Proposed TRVs'!$C$3:$C$379,'2. Proposed TRVs'!$B$3:$B$379)</f>
        <v>439</v>
      </c>
      <c r="B48" s="58" t="s">
        <v>790</v>
      </c>
      <c r="C48" s="58" t="s">
        <v>791</v>
      </c>
      <c r="D48" s="49">
        <v>4.2</v>
      </c>
      <c r="E48" s="49" t="s">
        <v>1792</v>
      </c>
      <c r="F48" s="49">
        <v>13</v>
      </c>
      <c r="G48" s="49" t="s">
        <v>1792</v>
      </c>
      <c r="H48" s="49">
        <v>3.5</v>
      </c>
      <c r="I48" s="49" t="s">
        <v>1792</v>
      </c>
    </row>
    <row r="49" spans="1:9" ht="14.1" customHeight="1" x14ac:dyDescent="0.25">
      <c r="A49" s="46">
        <f>_xlfn.XLOOKUP(B49,'2. Proposed TRVs'!$C$3:$C$379,'2. Proposed TRVs'!$B$3:$B$379)</f>
        <v>440</v>
      </c>
      <c r="B49" s="58" t="s">
        <v>792</v>
      </c>
      <c r="C49" s="58" t="s">
        <v>793</v>
      </c>
      <c r="D49" s="49">
        <v>2.4</v>
      </c>
      <c r="E49" s="49" t="s">
        <v>1792</v>
      </c>
      <c r="F49" s="49">
        <v>6.2</v>
      </c>
      <c r="G49" s="49" t="s">
        <v>1792</v>
      </c>
      <c r="H49" s="49">
        <v>2.1</v>
      </c>
      <c r="I49" s="49" t="s">
        <v>1792</v>
      </c>
    </row>
    <row r="50" spans="1:9" ht="14.1" customHeight="1" x14ac:dyDescent="0.25">
      <c r="A50" s="46" t="str">
        <f>_xlfn.XLOOKUP(B50,'2. Proposed TRVs'!$C$3:$C$379,'2. Proposed TRVs'!$B$3:$B$379)</f>
        <v>1059T</v>
      </c>
      <c r="B50" s="58" t="s">
        <v>795</v>
      </c>
      <c r="C50" s="58" t="s">
        <v>796</v>
      </c>
      <c r="D50" s="49">
        <v>3.4</v>
      </c>
      <c r="E50" s="49">
        <v>1</v>
      </c>
      <c r="F50" s="49">
        <v>20</v>
      </c>
      <c r="G50" s="49">
        <v>1</v>
      </c>
      <c r="H50" s="49">
        <v>5.5</v>
      </c>
      <c r="I50" s="49">
        <v>1</v>
      </c>
    </row>
    <row r="51" spans="1:9" ht="14.1" customHeight="1" x14ac:dyDescent="0.25">
      <c r="A51" s="46">
        <f>_xlfn.XLOOKUP(B51,'2. Proposed TRVs'!$C$3:$C$379,'2. Proposed TRVs'!$B$3:$B$379)</f>
        <v>427</v>
      </c>
      <c r="B51" s="58" t="s">
        <v>797</v>
      </c>
      <c r="C51" s="58" t="s">
        <v>798</v>
      </c>
      <c r="D51" s="49" t="s">
        <v>1792</v>
      </c>
      <c r="E51" s="49" t="s">
        <v>1792</v>
      </c>
      <c r="F51" s="49" t="s">
        <v>1792</v>
      </c>
      <c r="G51" s="49" t="s">
        <v>1792</v>
      </c>
      <c r="H51" s="49" t="s">
        <v>1792</v>
      </c>
      <c r="I51" s="49" t="s">
        <v>1792</v>
      </c>
    </row>
    <row r="52" spans="1:9" ht="14.1" customHeight="1" x14ac:dyDescent="0.25">
      <c r="A52" s="46">
        <f>_xlfn.XLOOKUP(B52,'2. Proposed TRVs'!$C$3:$C$379,'2. Proposed TRVs'!$B$3:$B$379)</f>
        <v>441</v>
      </c>
      <c r="B52" s="58" t="s">
        <v>801</v>
      </c>
      <c r="C52" s="58" t="s">
        <v>802</v>
      </c>
      <c r="D52" s="49">
        <v>2.4</v>
      </c>
      <c r="E52" s="49" t="s">
        <v>1792</v>
      </c>
      <c r="F52" s="49">
        <v>6.1</v>
      </c>
      <c r="G52" s="49" t="s">
        <v>1792</v>
      </c>
      <c r="H52" s="49">
        <v>2.1</v>
      </c>
      <c r="I52" s="49" t="s">
        <v>1792</v>
      </c>
    </row>
    <row r="53" spans="1:9" ht="14.1" customHeight="1" x14ac:dyDescent="0.25">
      <c r="A53" s="46">
        <f>_xlfn.XLOOKUP(B53,'2. Proposed TRVs'!$C$3:$C$379,'2. Proposed TRVs'!$B$3:$B$379)</f>
        <v>442</v>
      </c>
      <c r="B53" s="59" t="s">
        <v>803</v>
      </c>
      <c r="C53" s="58" t="s">
        <v>804</v>
      </c>
      <c r="D53" s="49">
        <v>2.4</v>
      </c>
      <c r="E53" s="49" t="s">
        <v>1792</v>
      </c>
      <c r="F53" s="49">
        <v>6.2</v>
      </c>
      <c r="G53" s="49" t="s">
        <v>1792</v>
      </c>
      <c r="H53" s="49">
        <v>2.1</v>
      </c>
      <c r="I53" s="49" t="s">
        <v>1792</v>
      </c>
    </row>
    <row r="54" spans="1:9" ht="14.1" customHeight="1" x14ac:dyDescent="0.25">
      <c r="A54" s="46">
        <f>_xlfn.XLOOKUP(B54,'2. Proposed TRVs'!$C$3:$C$379,'2. Proposed TRVs'!$B$3:$B$379)</f>
        <v>443</v>
      </c>
      <c r="B54" s="58" t="s">
        <v>805</v>
      </c>
      <c r="C54" s="58" t="s">
        <v>806</v>
      </c>
      <c r="D54" s="49">
        <v>2.4</v>
      </c>
      <c r="E54" s="49" t="s">
        <v>1792</v>
      </c>
      <c r="F54" s="49">
        <v>6.2</v>
      </c>
      <c r="G54" s="49" t="s">
        <v>1792</v>
      </c>
      <c r="H54" s="49">
        <v>2.1</v>
      </c>
      <c r="I54" s="49" t="s">
        <v>1792</v>
      </c>
    </row>
    <row r="55" spans="1:9" ht="14.1" customHeight="1" x14ac:dyDescent="0.25">
      <c r="A55" s="46">
        <f>_xlfn.XLOOKUP(B55,'2. Proposed TRVs'!$C$3:$C$379,'2. Proposed TRVs'!$B$3:$B$379)</f>
        <v>444</v>
      </c>
      <c r="B55" s="58" t="s">
        <v>807</v>
      </c>
      <c r="C55" s="58" t="s">
        <v>808</v>
      </c>
      <c r="D55" s="49">
        <v>2.4</v>
      </c>
      <c r="E55" s="49" t="s">
        <v>1792</v>
      </c>
      <c r="F55" s="49">
        <v>6.2</v>
      </c>
      <c r="G55" s="49" t="s">
        <v>1792</v>
      </c>
      <c r="H55" s="49">
        <v>2.1</v>
      </c>
      <c r="I55" s="49" t="s">
        <v>1792</v>
      </c>
    </row>
    <row r="56" spans="1:9" ht="14.1" customHeight="1" x14ac:dyDescent="0.25">
      <c r="A56" s="46">
        <f>_xlfn.XLOOKUP(B56,'2. Proposed TRVs'!$C$3:$C$379,'2. Proposed TRVs'!$B$3:$B$379)</f>
        <v>445</v>
      </c>
      <c r="B56" s="58" t="s">
        <v>809</v>
      </c>
      <c r="C56" s="58" t="s">
        <v>810</v>
      </c>
      <c r="D56" s="49">
        <v>18</v>
      </c>
      <c r="E56" s="49" t="s">
        <v>1792</v>
      </c>
      <c r="F56" s="49">
        <v>64</v>
      </c>
      <c r="G56" s="49" t="s">
        <v>1792</v>
      </c>
      <c r="H56" s="49">
        <v>14</v>
      </c>
      <c r="I56" s="49" t="s">
        <v>1792</v>
      </c>
    </row>
    <row r="57" spans="1:9" ht="14.1" customHeight="1" x14ac:dyDescent="0.25">
      <c r="A57" s="46">
        <f>_xlfn.XLOOKUP(B57,'2. Proposed TRVs'!$C$3:$C$379,'2. Proposed TRVs'!$B$3:$B$379)</f>
        <v>635</v>
      </c>
      <c r="B57" s="58" t="s">
        <v>741</v>
      </c>
      <c r="C57" s="58" t="s">
        <v>742</v>
      </c>
      <c r="D57" s="49">
        <v>2.4</v>
      </c>
      <c r="E57" s="49" t="s">
        <v>1792</v>
      </c>
      <c r="F57" s="49">
        <v>6.2</v>
      </c>
      <c r="G57" s="49" t="s">
        <v>1792</v>
      </c>
      <c r="H57" s="49">
        <v>2.1</v>
      </c>
      <c r="I57" s="49" t="s">
        <v>1792</v>
      </c>
    </row>
    <row r="58" spans="1:9" ht="14.1" customHeight="1" x14ac:dyDescent="0.25">
      <c r="A58" s="46">
        <f>_xlfn.XLOOKUP(B58,'2. Proposed TRVs'!$C$3:$C$379,'2. Proposed TRVs'!$B$3:$B$379)</f>
        <v>405</v>
      </c>
      <c r="B58" s="58" t="s">
        <v>744</v>
      </c>
      <c r="C58" s="58" t="s">
        <v>745</v>
      </c>
      <c r="D58" s="49">
        <v>1.7</v>
      </c>
      <c r="E58" s="49" t="s">
        <v>1792</v>
      </c>
      <c r="F58" s="49">
        <v>3.5</v>
      </c>
      <c r="G58" s="49" t="s">
        <v>1792</v>
      </c>
      <c r="H58" s="49">
        <v>1.5</v>
      </c>
      <c r="I58" s="49" t="s">
        <v>1792</v>
      </c>
    </row>
    <row r="59" spans="1:9" ht="14.1" customHeight="1" x14ac:dyDescent="0.25">
      <c r="A59" s="46">
        <f>_xlfn.XLOOKUP(B59,'2. Proposed TRVs'!$C$3:$C$379,'2. Proposed TRVs'!$B$3:$B$379)</f>
        <v>406</v>
      </c>
      <c r="B59" s="47" t="s">
        <v>746</v>
      </c>
      <c r="C59" s="48" t="s">
        <v>747</v>
      </c>
      <c r="D59" s="49">
        <v>2.4</v>
      </c>
      <c r="E59" s="49">
        <v>1</v>
      </c>
      <c r="F59" s="49">
        <v>6.2</v>
      </c>
      <c r="G59" s="49">
        <v>1</v>
      </c>
      <c r="H59" s="49">
        <v>2.1</v>
      </c>
      <c r="I59" s="49">
        <v>1</v>
      </c>
    </row>
    <row r="60" spans="1:9" ht="14.1" customHeight="1" x14ac:dyDescent="0.25">
      <c r="A60" s="46">
        <f>_xlfn.XLOOKUP(B60,'2. Proposed TRVs'!$C$3:$C$379,'2. Proposed TRVs'!$B$3:$B$379)</f>
        <v>407</v>
      </c>
      <c r="B60" s="58" t="s">
        <v>748</v>
      </c>
      <c r="C60" s="58" t="s">
        <v>749</v>
      </c>
      <c r="D60" s="49">
        <v>1.2</v>
      </c>
      <c r="E60" s="49" t="s">
        <v>1792</v>
      </c>
      <c r="F60" s="49">
        <v>1.6</v>
      </c>
      <c r="G60" s="49" t="s">
        <v>1792</v>
      </c>
      <c r="H60" s="49">
        <v>1.1000000000000001</v>
      </c>
      <c r="I60" s="49" t="s">
        <v>1792</v>
      </c>
    </row>
    <row r="61" spans="1:9" ht="14.1" customHeight="1" x14ac:dyDescent="0.25">
      <c r="A61" s="46">
        <f>_xlfn.XLOOKUP(B61,'2. Proposed TRVs'!$C$3:$C$379,'2. Proposed TRVs'!$B$3:$B$379)</f>
        <v>411</v>
      </c>
      <c r="B61" s="58" t="s">
        <v>756</v>
      </c>
      <c r="C61" s="58" t="s">
        <v>757</v>
      </c>
      <c r="D61" s="49">
        <v>6.5</v>
      </c>
      <c r="E61" s="49" t="s">
        <v>1792</v>
      </c>
      <c r="F61" s="49">
        <v>22</v>
      </c>
      <c r="G61" s="49" t="s">
        <v>1792</v>
      </c>
      <c r="H61" s="49">
        <v>5.2</v>
      </c>
      <c r="I61" s="49" t="s">
        <v>1792</v>
      </c>
    </row>
    <row r="62" spans="1:9" ht="14.1" customHeight="1" x14ac:dyDescent="0.25">
      <c r="A62" s="46">
        <f>_xlfn.XLOOKUP(B62,'2. Proposed TRVs'!$C$3:$C$379,'2. Proposed TRVs'!$B$3:$B$379)</f>
        <v>412</v>
      </c>
      <c r="B62" s="58" t="s">
        <v>758</v>
      </c>
      <c r="C62" s="58" t="s">
        <v>759</v>
      </c>
      <c r="D62" s="49">
        <v>1.5</v>
      </c>
      <c r="E62" s="49" t="s">
        <v>1792</v>
      </c>
      <c r="F62" s="49">
        <v>2.7</v>
      </c>
      <c r="G62" s="49" t="s">
        <v>1792</v>
      </c>
      <c r="H62" s="49">
        <v>1.4</v>
      </c>
      <c r="I62" s="49" t="s">
        <v>1792</v>
      </c>
    </row>
    <row r="63" spans="1:9" ht="14.1" customHeight="1" x14ac:dyDescent="0.25">
      <c r="A63" s="46">
        <f>_xlfn.XLOOKUP(B63,'2. Proposed TRVs'!$C$3:$C$379,'2. Proposed TRVs'!$B$3:$B$379)</f>
        <v>414</v>
      </c>
      <c r="B63" s="58" t="s">
        <v>760</v>
      </c>
      <c r="C63" s="58" t="s">
        <v>761</v>
      </c>
      <c r="D63" s="49">
        <v>1</v>
      </c>
      <c r="E63" s="49" t="s">
        <v>1792</v>
      </c>
      <c r="F63" s="49">
        <v>1.1000000000000001</v>
      </c>
      <c r="G63" s="49" t="s">
        <v>1792</v>
      </c>
      <c r="H63" s="49">
        <v>1</v>
      </c>
      <c r="I63" s="49" t="s">
        <v>1792</v>
      </c>
    </row>
    <row r="64" spans="1:9" ht="14.1" customHeight="1" x14ac:dyDescent="0.25">
      <c r="A64" s="46">
        <f>_xlfn.XLOOKUP(B64,'2. Proposed TRVs'!$C$3:$C$379,'2. Proposed TRVs'!$B$3:$B$379)</f>
        <v>415</v>
      </c>
      <c r="B64" s="58" t="s">
        <v>762</v>
      </c>
      <c r="C64" s="58" t="s">
        <v>763</v>
      </c>
      <c r="D64" s="49">
        <v>2.4</v>
      </c>
      <c r="E64" s="49" t="s">
        <v>1792</v>
      </c>
      <c r="F64" s="49">
        <v>6.2</v>
      </c>
      <c r="G64" s="49" t="s">
        <v>1792</v>
      </c>
      <c r="H64" s="49">
        <v>2.1</v>
      </c>
      <c r="I64" s="49" t="s">
        <v>1792</v>
      </c>
    </row>
    <row r="65" spans="1:9" ht="14.1" customHeight="1" x14ac:dyDescent="0.25">
      <c r="A65" s="46">
        <f>_xlfn.XLOOKUP(B65,'2. Proposed TRVs'!$C$3:$C$379,'2. Proposed TRVs'!$B$3:$B$379)</f>
        <v>420</v>
      </c>
      <c r="B65" s="58" t="s">
        <v>772</v>
      </c>
      <c r="C65" s="58" t="s">
        <v>773</v>
      </c>
      <c r="D65" s="49">
        <v>42</v>
      </c>
      <c r="E65" s="49" t="s">
        <v>1792</v>
      </c>
      <c r="F65" s="49">
        <v>160</v>
      </c>
      <c r="G65" s="49" t="s">
        <v>1792</v>
      </c>
      <c r="H65" s="49">
        <v>33</v>
      </c>
      <c r="I65" s="49" t="s">
        <v>1792</v>
      </c>
    </row>
    <row r="66" spans="1:9" ht="14.1" customHeight="1" x14ac:dyDescent="0.25">
      <c r="A66" s="46">
        <f>_xlfn.XLOOKUP(B66,'2. Proposed TRVs'!$C$3:$C$379,'2. Proposed TRVs'!$B$3:$B$379)</f>
        <v>421</v>
      </c>
      <c r="B66" s="58" t="s">
        <v>774</v>
      </c>
      <c r="C66" s="58" t="s">
        <v>775</v>
      </c>
      <c r="D66" s="49">
        <v>2.4</v>
      </c>
      <c r="E66" s="49" t="s">
        <v>1792</v>
      </c>
      <c r="F66" s="49">
        <v>6.2</v>
      </c>
      <c r="G66" s="49" t="s">
        <v>1792</v>
      </c>
      <c r="H66" s="49">
        <v>2.1</v>
      </c>
      <c r="I66" s="49" t="s">
        <v>1792</v>
      </c>
    </row>
    <row r="67" spans="1:9" ht="14.1" customHeight="1" x14ac:dyDescent="0.25">
      <c r="A67" s="46">
        <f>_xlfn.XLOOKUP(B67,'2. Proposed TRVs'!$C$3:$C$379,'2. Proposed TRVs'!$B$3:$B$379)</f>
        <v>422</v>
      </c>
      <c r="B67" s="58" t="s">
        <v>776</v>
      </c>
      <c r="C67" s="58" t="s">
        <v>777</v>
      </c>
      <c r="D67" s="49">
        <v>2.4</v>
      </c>
      <c r="E67" s="49" t="s">
        <v>1792</v>
      </c>
      <c r="F67" s="49">
        <v>6.2</v>
      </c>
      <c r="G67" s="49" t="s">
        <v>1792</v>
      </c>
      <c r="H67" s="49">
        <v>2.1</v>
      </c>
      <c r="I67" s="49" t="s">
        <v>1792</v>
      </c>
    </row>
    <row r="68" spans="1:9" ht="14.1" customHeight="1" x14ac:dyDescent="0.25">
      <c r="A68" s="46">
        <f>_xlfn.XLOOKUP(B68,'2. Proposed TRVs'!$C$3:$C$379,'2. Proposed TRVs'!$B$3:$B$379)</f>
        <v>423</v>
      </c>
      <c r="B68" s="58" t="s">
        <v>778</v>
      </c>
      <c r="C68" s="58" t="s">
        <v>779</v>
      </c>
      <c r="D68" s="49">
        <v>2.4</v>
      </c>
      <c r="E68" s="49" t="s">
        <v>1792</v>
      </c>
      <c r="F68" s="49">
        <v>6.2</v>
      </c>
      <c r="G68" s="49" t="s">
        <v>1792</v>
      </c>
      <c r="H68" s="49">
        <v>2.1</v>
      </c>
      <c r="I68" s="49" t="s">
        <v>1792</v>
      </c>
    </row>
    <row r="69" spans="1:9" ht="14.1" customHeight="1" x14ac:dyDescent="0.25">
      <c r="A69" s="46">
        <f>_xlfn.XLOOKUP(B69,'2. Proposed TRVs'!$C$3:$C$379,'2. Proposed TRVs'!$B$3:$B$379)</f>
        <v>426</v>
      </c>
      <c r="B69" s="58" t="s">
        <v>788</v>
      </c>
      <c r="C69" s="58" t="s">
        <v>789</v>
      </c>
      <c r="D69" s="49">
        <v>3</v>
      </c>
      <c r="E69" s="49" t="s">
        <v>1792</v>
      </c>
      <c r="F69" s="49">
        <v>8.4</v>
      </c>
      <c r="G69" s="49" t="s">
        <v>1792</v>
      </c>
      <c r="H69" s="49">
        <v>2.5</v>
      </c>
      <c r="I69" s="49" t="s">
        <v>1792</v>
      </c>
    </row>
    <row r="70" spans="1:9" ht="14.1" customHeight="1" x14ac:dyDescent="0.25">
      <c r="A70" s="46">
        <f>_xlfn.XLOOKUP(B70,'2. Proposed TRVs'!$C$3:$C$379,'2. Proposed TRVs'!$B$3:$B$379)</f>
        <v>408</v>
      </c>
      <c r="B70" s="58" t="s">
        <v>750</v>
      </c>
      <c r="C70" s="58" t="s">
        <v>751</v>
      </c>
      <c r="D70" s="49">
        <v>2.4</v>
      </c>
      <c r="E70" s="49" t="s">
        <v>1792</v>
      </c>
      <c r="F70" s="49">
        <v>6.1</v>
      </c>
      <c r="G70" s="49" t="s">
        <v>1792</v>
      </c>
      <c r="H70" s="49">
        <v>2.1</v>
      </c>
      <c r="I70" s="49" t="s">
        <v>1792</v>
      </c>
    </row>
    <row r="71" spans="1:9" ht="14.1" customHeight="1" x14ac:dyDescent="0.25">
      <c r="A71" s="46">
        <f>_xlfn.XLOOKUP(B71,'2. Proposed TRVs'!$C$3:$C$379,'2. Proposed TRVs'!$B$3:$B$379)</f>
        <v>410</v>
      </c>
      <c r="B71" s="58" t="s">
        <v>754</v>
      </c>
      <c r="C71" s="58" t="s">
        <v>755</v>
      </c>
      <c r="D71" s="49">
        <v>2.4</v>
      </c>
      <c r="E71" s="49" t="s">
        <v>1792</v>
      </c>
      <c r="F71" s="49">
        <v>6.2</v>
      </c>
      <c r="G71" s="49" t="s">
        <v>1792</v>
      </c>
      <c r="H71" s="49">
        <v>2.1</v>
      </c>
      <c r="I71" s="49" t="s">
        <v>1792</v>
      </c>
    </row>
    <row r="72" spans="1:9" ht="14.1" customHeight="1" x14ac:dyDescent="0.25">
      <c r="A72" s="46">
        <f>_xlfn.XLOOKUP(B72,'2. Proposed TRVs'!$C$3:$C$379,'2. Proposed TRVs'!$B$3:$B$379)</f>
        <v>409</v>
      </c>
      <c r="B72" s="58" t="s">
        <v>752</v>
      </c>
      <c r="C72" s="58" t="s">
        <v>753</v>
      </c>
      <c r="D72" s="49" t="s">
        <v>1792</v>
      </c>
      <c r="E72" s="49">
        <v>1</v>
      </c>
      <c r="F72" s="49" t="s">
        <v>1792</v>
      </c>
      <c r="G72" s="49">
        <v>1</v>
      </c>
      <c r="H72" s="49" t="s">
        <v>1792</v>
      </c>
      <c r="I72" s="49">
        <v>1</v>
      </c>
    </row>
    <row r="73" spans="1:9" ht="14.1" customHeight="1" x14ac:dyDescent="0.25">
      <c r="A73" s="46">
        <f>_xlfn.XLOOKUP(B73,'2. Proposed TRVs'!$C$3:$C$379,'2. Proposed TRVs'!$B$3:$B$379)</f>
        <v>419</v>
      </c>
      <c r="B73" s="58" t="s">
        <v>770</v>
      </c>
      <c r="C73" s="58" t="s">
        <v>771</v>
      </c>
      <c r="D73" s="49">
        <v>1.1000000000000001</v>
      </c>
      <c r="E73" s="49" t="s">
        <v>1792</v>
      </c>
      <c r="F73" s="49">
        <v>1.5</v>
      </c>
      <c r="G73" s="49" t="s">
        <v>1792</v>
      </c>
      <c r="H73" s="49">
        <v>1.1000000000000001</v>
      </c>
      <c r="I73" s="49" t="s">
        <v>1792</v>
      </c>
    </row>
    <row r="74" spans="1:9" ht="14.1" customHeight="1" x14ac:dyDescent="0.25">
      <c r="A74" s="46">
        <f>_xlfn.XLOOKUP(B74,'2. Proposed TRVs'!$C$3:$C$379,'2. Proposed TRVs'!$B$3:$B$379)</f>
        <v>424</v>
      </c>
      <c r="B74" s="58" t="s">
        <v>786</v>
      </c>
      <c r="C74" s="58" t="s">
        <v>787</v>
      </c>
      <c r="D74" s="49">
        <v>1</v>
      </c>
      <c r="E74" s="49" t="s">
        <v>1792</v>
      </c>
      <c r="F74" s="49">
        <v>1</v>
      </c>
      <c r="G74" s="49" t="s">
        <v>1792</v>
      </c>
      <c r="H74" s="49">
        <v>1</v>
      </c>
      <c r="I74" s="49" t="s">
        <v>1792</v>
      </c>
    </row>
    <row r="75" spans="1:9" ht="14.1" customHeight="1" x14ac:dyDescent="0.25">
      <c r="A75" s="46">
        <f>_xlfn.XLOOKUP(B75,'2. Proposed TRVs'!$C$3:$C$379,'2. Proposed TRVs'!$B$3:$B$379)</f>
        <v>429</v>
      </c>
      <c r="B75" s="58" t="s">
        <v>811</v>
      </c>
      <c r="C75" s="58" t="s">
        <v>812</v>
      </c>
      <c r="D75" s="49" t="s">
        <v>1792</v>
      </c>
      <c r="E75" s="49">
        <v>1</v>
      </c>
      <c r="F75" s="49" t="s">
        <v>1792</v>
      </c>
      <c r="G75" s="49">
        <v>1</v>
      </c>
      <c r="H75" s="49" t="s">
        <v>1792</v>
      </c>
      <c r="I75" s="49">
        <v>1</v>
      </c>
    </row>
    <row r="76" spans="1:9" ht="14.1" customHeight="1" x14ac:dyDescent="0.25">
      <c r="A76" s="46">
        <f>_xlfn.XLOOKUP(B76,'2. Proposed TRVs'!$C$3:$C$379,'2. Proposed TRVs'!$B$3:$B$379)</f>
        <v>575</v>
      </c>
      <c r="B76" s="54" t="s">
        <v>832</v>
      </c>
      <c r="C76" s="60" t="s">
        <v>833</v>
      </c>
      <c r="D76" s="49" t="s">
        <v>1792</v>
      </c>
      <c r="E76" s="49">
        <v>120</v>
      </c>
      <c r="F76" s="49" t="s">
        <v>1792</v>
      </c>
      <c r="G76" s="49">
        <v>450</v>
      </c>
      <c r="H76" s="49" t="s">
        <v>1792</v>
      </c>
      <c r="I76" s="49">
        <v>48</v>
      </c>
    </row>
    <row r="77" spans="1:9" ht="14.1" customHeight="1" x14ac:dyDescent="0.25">
      <c r="A77" s="46" t="str">
        <f>_xlfn.XLOOKUP(B77,'2. Proposed TRVs'!$C$3:$C$379,'2. Proposed TRVs'!$B$3:$B$379)</f>
        <v>1064T</v>
      </c>
      <c r="B77" s="54" t="s">
        <v>891</v>
      </c>
      <c r="C77" s="60" t="s">
        <v>1810</v>
      </c>
      <c r="D77" s="49" t="s">
        <v>1792</v>
      </c>
      <c r="E77" s="49">
        <v>100</v>
      </c>
      <c r="F77" s="49" t="s">
        <v>1792</v>
      </c>
      <c r="G77" s="49">
        <v>450</v>
      </c>
      <c r="H77" s="49" t="s">
        <v>1792</v>
      </c>
      <c r="I77" s="49">
        <v>48</v>
      </c>
    </row>
    <row r="78" spans="1:9" ht="14.1" customHeight="1" x14ac:dyDescent="0.25">
      <c r="A78" s="46" t="s">
        <v>893</v>
      </c>
      <c r="B78" s="54" t="s">
        <v>891</v>
      </c>
      <c r="C78" s="60" t="s">
        <v>1811</v>
      </c>
      <c r="D78" s="49" t="s">
        <v>1792</v>
      </c>
      <c r="E78" s="49">
        <v>7</v>
      </c>
      <c r="F78" s="49" t="s">
        <v>1792</v>
      </c>
      <c r="G78" s="49">
        <v>24</v>
      </c>
      <c r="H78" s="49" t="s">
        <v>1792</v>
      </c>
      <c r="I78" s="49">
        <v>3.4</v>
      </c>
    </row>
    <row r="79" spans="1:9" ht="14.1" customHeight="1" x14ac:dyDescent="0.25">
      <c r="A79" s="21"/>
      <c r="B79" s="30"/>
      <c r="C79" s="31"/>
      <c r="D79" s="29"/>
      <c r="E79" s="29"/>
      <c r="F79" s="29"/>
      <c r="G79" s="29"/>
      <c r="H79" s="29"/>
      <c r="I79" s="29"/>
    </row>
    <row r="80" spans="1:9" ht="14.1" customHeight="1" x14ac:dyDescent="0.25">
      <c r="A80" s="21"/>
      <c r="B80" s="30"/>
      <c r="C80" s="31"/>
      <c r="D80" s="29"/>
      <c r="E80" s="29"/>
      <c r="F80" s="29"/>
      <c r="G80" s="29"/>
      <c r="H80" s="29"/>
      <c r="I80" s="29"/>
    </row>
    <row r="81" spans="1:9" ht="14.1" customHeight="1" x14ac:dyDescent="0.25">
      <c r="A81" s="21"/>
      <c r="B81" s="30"/>
      <c r="C81" s="31"/>
      <c r="D81" s="29"/>
      <c r="E81" s="29"/>
      <c r="F81" s="29"/>
      <c r="G81" s="29"/>
      <c r="H81" s="29"/>
      <c r="I81" s="29"/>
    </row>
    <row r="82" spans="1:9" ht="14.1" customHeight="1" x14ac:dyDescent="0.25">
      <c r="A82" s="21"/>
      <c r="B82" s="30"/>
      <c r="C82" s="31"/>
      <c r="D82" s="29"/>
      <c r="E82" s="29"/>
      <c r="F82" s="29"/>
      <c r="G82" s="29"/>
      <c r="H82" s="29"/>
      <c r="I82" s="29"/>
    </row>
    <row r="83" spans="1:9" ht="14.1" customHeight="1" x14ac:dyDescent="0.25">
      <c r="A83" s="21"/>
      <c r="B83" s="30"/>
      <c r="C83" s="31"/>
      <c r="D83" s="29"/>
      <c r="E83" s="29"/>
      <c r="F83" s="29"/>
      <c r="G83" s="29"/>
      <c r="H83" s="29"/>
      <c r="I83" s="29"/>
    </row>
    <row r="84" spans="1:9" ht="14.1" customHeight="1" x14ac:dyDescent="0.25">
      <c r="A84" s="21"/>
      <c r="B84" s="30"/>
      <c r="C84" s="31"/>
      <c r="D84" s="29"/>
      <c r="E84" s="29"/>
      <c r="F84" s="29"/>
      <c r="G84" s="29"/>
      <c r="H84" s="29"/>
      <c r="I84" s="29"/>
    </row>
    <row r="85" spans="1:9" ht="14.1" customHeight="1" x14ac:dyDescent="0.25">
      <c r="A85" s="21"/>
      <c r="B85" s="30"/>
      <c r="C85" s="31"/>
      <c r="D85" s="29"/>
      <c r="E85" s="29"/>
      <c r="F85" s="29"/>
      <c r="G85" s="29"/>
      <c r="H85" s="29"/>
      <c r="I85" s="29"/>
    </row>
    <row r="86" spans="1:9" ht="14.1" customHeight="1" x14ac:dyDescent="0.25">
      <c r="A86" s="21"/>
      <c r="B86" s="30"/>
      <c r="C86" s="31"/>
      <c r="D86" s="29"/>
      <c r="E86" s="29"/>
      <c r="F86" s="29"/>
      <c r="G86" s="29"/>
      <c r="H86" s="29"/>
      <c r="I86" s="29"/>
    </row>
    <row r="87" spans="1:9" ht="14.1" customHeight="1" x14ac:dyDescent="0.25">
      <c r="A87" s="21"/>
      <c r="B87" s="30"/>
      <c r="C87" s="31"/>
      <c r="D87" s="29"/>
      <c r="E87" s="29"/>
      <c r="F87" s="29"/>
      <c r="G87" s="29"/>
      <c r="H87" s="29"/>
      <c r="I87" s="29"/>
    </row>
    <row r="88" spans="1:9" ht="14.1" customHeight="1" x14ac:dyDescent="0.25">
      <c r="A88" s="21"/>
      <c r="B88" s="30"/>
      <c r="C88" s="31"/>
      <c r="D88" s="29"/>
      <c r="E88" s="29"/>
      <c r="F88" s="29"/>
      <c r="G88" s="29"/>
      <c r="H88" s="29"/>
      <c r="I88" s="29"/>
    </row>
    <row r="89" spans="1:9" ht="14.1" customHeight="1" x14ac:dyDescent="0.25">
      <c r="A89" s="21"/>
      <c r="B89" s="30"/>
      <c r="C89" s="31"/>
      <c r="D89" s="29"/>
      <c r="E89" s="29"/>
      <c r="F89" s="29"/>
      <c r="G89" s="29"/>
      <c r="H89" s="29"/>
      <c r="I89" s="29"/>
    </row>
    <row r="90" spans="1:9" ht="14.1" customHeight="1" x14ac:dyDescent="0.25">
      <c r="A90" s="21"/>
      <c r="B90" s="30"/>
      <c r="C90" s="31"/>
      <c r="D90" s="29"/>
      <c r="E90" s="29"/>
      <c r="F90" s="29"/>
      <c r="G90" s="29"/>
      <c r="H90" s="29"/>
      <c r="I90" s="29"/>
    </row>
    <row r="91" spans="1:9" ht="14.1" customHeight="1" x14ac:dyDescent="0.25">
      <c r="A91" s="21"/>
      <c r="B91" s="30"/>
      <c r="C91" s="31"/>
      <c r="D91" s="29"/>
      <c r="E91" s="29"/>
      <c r="F91" s="29"/>
      <c r="G91" s="29"/>
      <c r="H91" s="29"/>
      <c r="I91" s="29"/>
    </row>
    <row r="92" spans="1:9" ht="14.1" customHeight="1" x14ac:dyDescent="0.25">
      <c r="A92" s="21"/>
      <c r="B92" s="30"/>
      <c r="C92" s="31"/>
      <c r="D92" s="29"/>
      <c r="E92" s="29"/>
      <c r="F92" s="29"/>
      <c r="G92" s="29"/>
      <c r="H92" s="29"/>
      <c r="I92" s="29"/>
    </row>
    <row r="93" spans="1:9" ht="14.1" customHeight="1" x14ac:dyDescent="0.25">
      <c r="A93" s="21"/>
      <c r="B93" s="30"/>
      <c r="C93" s="31"/>
      <c r="D93" s="29"/>
      <c r="E93" s="29"/>
      <c r="F93" s="29"/>
      <c r="G93" s="29"/>
      <c r="H93" s="29"/>
      <c r="I93" s="29"/>
    </row>
    <row r="94" spans="1:9" ht="14.1" customHeight="1" x14ac:dyDescent="0.25">
      <c r="A94" s="21"/>
      <c r="B94" s="30"/>
      <c r="C94" s="31"/>
      <c r="D94" s="29"/>
      <c r="E94" s="29"/>
      <c r="F94" s="29"/>
      <c r="G94" s="29"/>
      <c r="H94" s="29"/>
      <c r="I94" s="29"/>
    </row>
    <row r="95" spans="1:9" ht="14.1" customHeight="1" x14ac:dyDescent="0.25">
      <c r="A95" s="21"/>
      <c r="B95" s="30"/>
      <c r="C95" s="31"/>
      <c r="D95" s="29"/>
      <c r="E95" s="29"/>
      <c r="F95" s="29"/>
      <c r="G95" s="29"/>
      <c r="H95" s="29"/>
      <c r="I95" s="29"/>
    </row>
    <row r="96" spans="1:9" ht="14.1" customHeight="1" x14ac:dyDescent="0.25">
      <c r="A96" s="21"/>
      <c r="B96" s="30"/>
      <c r="C96" s="31"/>
      <c r="D96" s="29"/>
      <c r="E96" s="29"/>
      <c r="F96" s="29"/>
      <c r="G96" s="29"/>
      <c r="H96" s="29"/>
      <c r="I96" s="29"/>
    </row>
    <row r="97" spans="1:9" ht="14.1" customHeight="1" x14ac:dyDescent="0.25">
      <c r="A97" s="21"/>
      <c r="B97" s="30"/>
      <c r="C97" s="31"/>
      <c r="D97" s="29"/>
      <c r="E97" s="29"/>
      <c r="F97" s="29"/>
      <c r="G97" s="29"/>
      <c r="H97" s="29"/>
      <c r="I97" s="29"/>
    </row>
    <row r="98" spans="1:9" ht="14.1" customHeight="1" x14ac:dyDescent="0.25">
      <c r="A98" s="21"/>
      <c r="B98" s="30"/>
      <c r="C98" s="31"/>
      <c r="D98" s="29"/>
      <c r="E98" s="29"/>
      <c r="F98" s="29"/>
      <c r="G98" s="29"/>
      <c r="H98" s="29"/>
      <c r="I98" s="29"/>
    </row>
    <row r="99" spans="1:9" ht="14.1" customHeight="1" x14ac:dyDescent="0.25">
      <c r="A99" s="21"/>
      <c r="B99" s="30"/>
      <c r="C99" s="31"/>
      <c r="D99" s="29"/>
      <c r="E99" s="29"/>
      <c r="F99" s="29"/>
      <c r="G99" s="29"/>
      <c r="H99" s="29"/>
      <c r="I99" s="29"/>
    </row>
    <row r="100" spans="1:9" ht="14.1" customHeight="1" x14ac:dyDescent="0.25">
      <c r="A100" s="21"/>
      <c r="B100" s="30"/>
      <c r="C100" s="31"/>
      <c r="D100" s="29"/>
      <c r="E100" s="29"/>
      <c r="F100" s="29"/>
      <c r="G100" s="29"/>
      <c r="H100" s="29"/>
      <c r="I100" s="29"/>
    </row>
    <row r="101" spans="1:9" ht="14.1" customHeight="1" x14ac:dyDescent="0.25">
      <c r="A101" s="21"/>
      <c r="B101" s="30"/>
      <c r="C101" s="31"/>
      <c r="D101" s="29"/>
      <c r="E101" s="29"/>
      <c r="F101" s="29"/>
      <c r="G101" s="29"/>
      <c r="H101" s="29"/>
      <c r="I101" s="29"/>
    </row>
    <row r="102" spans="1:9" ht="14.1" customHeight="1" x14ac:dyDescent="0.25">
      <c r="A102" s="21"/>
      <c r="B102" s="30"/>
      <c r="C102" s="31"/>
      <c r="D102" s="29"/>
      <c r="E102" s="29"/>
      <c r="F102" s="29"/>
      <c r="G102" s="29"/>
      <c r="H102" s="29"/>
      <c r="I102" s="29"/>
    </row>
    <row r="103" spans="1:9" ht="14.1" customHeight="1" x14ac:dyDescent="0.25">
      <c r="A103" s="21"/>
      <c r="B103" s="30"/>
      <c r="C103" s="31"/>
      <c r="D103" s="29"/>
      <c r="E103" s="29"/>
      <c r="F103" s="29"/>
      <c r="G103" s="29"/>
      <c r="H103" s="29"/>
      <c r="I103" s="29"/>
    </row>
    <row r="104" spans="1:9" ht="14.1" customHeight="1" x14ac:dyDescent="0.25">
      <c r="A104" s="21"/>
      <c r="B104" s="30"/>
      <c r="C104" s="31"/>
      <c r="D104" s="29"/>
      <c r="E104" s="29"/>
      <c r="F104" s="29"/>
      <c r="G104" s="29"/>
      <c r="H104" s="29"/>
      <c r="I104" s="29"/>
    </row>
    <row r="105" spans="1:9" ht="14.1" customHeight="1" x14ac:dyDescent="0.25">
      <c r="A105" s="21"/>
      <c r="B105" s="30"/>
      <c r="C105" s="31"/>
      <c r="D105" s="29"/>
      <c r="E105" s="29"/>
      <c r="F105" s="29"/>
      <c r="G105" s="29"/>
      <c r="H105" s="29"/>
      <c r="I105" s="29"/>
    </row>
    <row r="106" spans="1:9" ht="14.1" customHeight="1" x14ac:dyDescent="0.25">
      <c r="A106" s="21"/>
      <c r="B106" s="30"/>
      <c r="C106" s="31"/>
      <c r="D106" s="29"/>
      <c r="E106" s="29"/>
      <c r="F106" s="29"/>
      <c r="G106" s="29"/>
      <c r="H106" s="29"/>
      <c r="I106" s="29"/>
    </row>
    <row r="107" spans="1:9" ht="14.1" customHeight="1" x14ac:dyDescent="0.25">
      <c r="A107" s="21"/>
      <c r="B107" s="30"/>
      <c r="C107" s="31"/>
      <c r="D107" s="29"/>
      <c r="E107" s="29"/>
      <c r="F107" s="29"/>
      <c r="G107" s="29"/>
      <c r="H107" s="29"/>
      <c r="I107" s="29"/>
    </row>
    <row r="108" spans="1:9" ht="14.1" customHeight="1" x14ac:dyDescent="0.25">
      <c r="A108" s="21"/>
      <c r="B108" s="30"/>
      <c r="C108" s="31"/>
      <c r="D108" s="29"/>
      <c r="E108" s="29"/>
      <c r="F108" s="29"/>
      <c r="G108" s="29"/>
      <c r="H108" s="29"/>
      <c r="I108" s="29"/>
    </row>
    <row r="109" spans="1:9" ht="14.1" customHeight="1" x14ac:dyDescent="0.25">
      <c r="A109" s="21"/>
      <c r="B109" s="30"/>
      <c r="C109" s="31"/>
      <c r="D109" s="29"/>
      <c r="E109" s="29"/>
      <c r="F109" s="29"/>
      <c r="G109" s="29"/>
      <c r="H109" s="29"/>
      <c r="I109" s="29"/>
    </row>
    <row r="110" spans="1:9" ht="14.1" customHeight="1" x14ac:dyDescent="0.25">
      <c r="A110" s="21"/>
      <c r="B110" s="30"/>
      <c r="C110" s="31"/>
      <c r="D110" s="29"/>
      <c r="E110" s="29"/>
      <c r="F110" s="29"/>
      <c r="G110" s="29"/>
      <c r="H110" s="29"/>
      <c r="I110" s="29"/>
    </row>
    <row r="111" spans="1:9" ht="14.1" customHeight="1" x14ac:dyDescent="0.25">
      <c r="A111" s="21"/>
      <c r="B111" s="30"/>
      <c r="C111" s="31"/>
      <c r="D111" s="29"/>
      <c r="E111" s="29"/>
      <c r="F111" s="29"/>
      <c r="G111" s="29"/>
      <c r="H111" s="29"/>
      <c r="I111" s="29"/>
    </row>
    <row r="112" spans="1:9" ht="14.1" customHeight="1" x14ac:dyDescent="0.25">
      <c r="A112" s="21"/>
      <c r="B112" s="30"/>
      <c r="C112" s="31"/>
      <c r="D112" s="29"/>
      <c r="E112" s="29"/>
      <c r="F112" s="29"/>
      <c r="G112" s="29"/>
      <c r="H112" s="29"/>
      <c r="I112" s="29"/>
    </row>
    <row r="113" spans="1:9" ht="14.1" customHeight="1" x14ac:dyDescent="0.25">
      <c r="A113" s="21"/>
      <c r="B113" s="30"/>
      <c r="C113" s="31"/>
      <c r="D113" s="29"/>
      <c r="E113" s="29"/>
      <c r="F113" s="29"/>
      <c r="G113" s="29"/>
      <c r="H113" s="29"/>
      <c r="I113" s="29"/>
    </row>
    <row r="114" spans="1:9" ht="14.1" customHeight="1" x14ac:dyDescent="0.25">
      <c r="A114" s="21"/>
      <c r="B114" s="30"/>
      <c r="C114" s="31"/>
      <c r="D114" s="29"/>
      <c r="E114" s="29"/>
      <c r="F114" s="29"/>
      <c r="G114" s="29"/>
      <c r="H114" s="29"/>
      <c r="I114" s="29"/>
    </row>
    <row r="115" spans="1:9" ht="14.1" customHeight="1" x14ac:dyDescent="0.25">
      <c r="A115" s="21"/>
      <c r="B115" s="30"/>
      <c r="C115" s="31"/>
      <c r="D115" s="29"/>
      <c r="E115" s="29"/>
      <c r="F115" s="29"/>
      <c r="G115" s="29"/>
      <c r="H115" s="29"/>
      <c r="I115" s="29"/>
    </row>
    <row r="116" spans="1:9" ht="14.1" customHeight="1" x14ac:dyDescent="0.25">
      <c r="A116" s="21"/>
      <c r="B116" s="30"/>
      <c r="C116" s="31"/>
      <c r="D116" s="29"/>
      <c r="E116" s="29"/>
      <c r="F116" s="29"/>
      <c r="G116" s="29"/>
      <c r="H116" s="29"/>
      <c r="I116" s="29"/>
    </row>
    <row r="117" spans="1:9" ht="14.1" customHeight="1" x14ac:dyDescent="0.25">
      <c r="A117" s="21"/>
      <c r="B117" s="30"/>
      <c r="C117" s="31"/>
      <c r="D117" s="29"/>
      <c r="E117" s="29"/>
      <c r="F117" s="29"/>
      <c r="G117" s="29"/>
      <c r="H117" s="29"/>
      <c r="I117" s="29"/>
    </row>
    <row r="118" spans="1:9" ht="14.1" customHeight="1" x14ac:dyDescent="0.25">
      <c r="A118" s="21"/>
      <c r="B118" s="30"/>
      <c r="C118" s="31"/>
      <c r="D118" s="29"/>
      <c r="E118" s="29"/>
      <c r="F118" s="29"/>
      <c r="G118" s="29"/>
      <c r="H118" s="29"/>
      <c r="I118" s="29"/>
    </row>
    <row r="119" spans="1:9" ht="14.1" customHeight="1" x14ac:dyDescent="0.25">
      <c r="A119" s="21"/>
      <c r="B119" s="30"/>
      <c r="C119" s="31"/>
      <c r="D119" s="29"/>
      <c r="E119" s="29"/>
      <c r="F119" s="29"/>
      <c r="G119" s="29"/>
      <c r="H119" s="29"/>
      <c r="I119" s="29"/>
    </row>
    <row r="120" spans="1:9" ht="14.1" customHeight="1" x14ac:dyDescent="0.25">
      <c r="A120" s="21"/>
      <c r="B120" s="30"/>
      <c r="C120" s="31"/>
      <c r="D120" s="29"/>
      <c r="E120" s="29"/>
      <c r="F120" s="29"/>
      <c r="G120" s="29"/>
      <c r="H120" s="29"/>
      <c r="I120" s="29"/>
    </row>
    <row r="121" spans="1:9" ht="14.1" customHeight="1" x14ac:dyDescent="0.25">
      <c r="A121" s="21"/>
      <c r="B121" s="30"/>
      <c r="C121" s="31"/>
      <c r="D121" s="29"/>
      <c r="E121" s="29"/>
      <c r="F121" s="29"/>
      <c r="G121" s="29"/>
      <c r="H121" s="29"/>
      <c r="I121" s="29"/>
    </row>
    <row r="122" spans="1:9" ht="14.1" customHeight="1" x14ac:dyDescent="0.25">
      <c r="A122" s="21"/>
      <c r="B122" s="30"/>
      <c r="C122" s="31"/>
      <c r="D122" s="29"/>
      <c r="E122" s="29"/>
      <c r="F122" s="29"/>
      <c r="G122" s="29"/>
      <c r="H122" s="29"/>
      <c r="I122" s="29"/>
    </row>
    <row r="123" spans="1:9" ht="14.1" customHeight="1" x14ac:dyDescent="0.25">
      <c r="A123" s="21"/>
      <c r="B123" s="30"/>
      <c r="C123" s="31"/>
      <c r="D123" s="29"/>
      <c r="E123" s="29"/>
      <c r="F123" s="29"/>
      <c r="G123" s="29"/>
      <c r="H123" s="29"/>
      <c r="I123" s="29"/>
    </row>
    <row r="124" spans="1:9" ht="14.1" customHeight="1" x14ac:dyDescent="0.25">
      <c r="A124" s="21"/>
      <c r="B124" s="30"/>
      <c r="C124" s="31"/>
      <c r="D124" s="29"/>
      <c r="E124" s="29"/>
      <c r="F124" s="29"/>
      <c r="G124" s="29"/>
      <c r="H124" s="29"/>
      <c r="I124" s="29"/>
    </row>
    <row r="125" spans="1:9" ht="14.1" customHeight="1" x14ac:dyDescent="0.25">
      <c r="A125" s="21"/>
      <c r="B125" s="30"/>
      <c r="C125" s="31"/>
      <c r="D125" s="29"/>
      <c r="E125" s="29"/>
      <c r="F125" s="29"/>
      <c r="G125" s="29"/>
      <c r="H125" s="29"/>
      <c r="I125" s="29"/>
    </row>
    <row r="126" spans="1:9" ht="14.1" customHeight="1" x14ac:dyDescent="0.25">
      <c r="A126" s="21"/>
      <c r="B126" s="30"/>
      <c r="C126" s="31"/>
      <c r="D126" s="29"/>
      <c r="E126" s="29"/>
      <c r="F126" s="29"/>
      <c r="G126" s="29"/>
      <c r="H126" s="29"/>
      <c r="I126" s="29"/>
    </row>
    <row r="127" spans="1:9" ht="14.1" customHeight="1" x14ac:dyDescent="0.25">
      <c r="A127" s="21"/>
      <c r="B127" s="30"/>
      <c r="C127" s="31"/>
      <c r="D127" s="29"/>
      <c r="E127" s="29"/>
      <c r="F127" s="29"/>
      <c r="G127" s="29"/>
      <c r="H127" s="29"/>
      <c r="I127" s="29"/>
    </row>
    <row r="128" spans="1:9" ht="14.1" customHeight="1" x14ac:dyDescent="0.25">
      <c r="A128" s="21"/>
      <c r="B128" s="30"/>
      <c r="C128" s="31"/>
      <c r="D128" s="29"/>
      <c r="E128" s="29"/>
      <c r="F128" s="29"/>
      <c r="G128" s="29"/>
      <c r="H128" s="29"/>
      <c r="I128" s="29"/>
    </row>
    <row r="129" spans="1:9" ht="14.1" customHeight="1" x14ac:dyDescent="0.25">
      <c r="A129" s="21"/>
      <c r="B129" s="30"/>
      <c r="C129" s="31"/>
      <c r="D129" s="29"/>
      <c r="E129" s="29"/>
      <c r="F129" s="29"/>
      <c r="G129" s="29"/>
      <c r="H129" s="29"/>
      <c r="I129" s="29"/>
    </row>
    <row r="130" spans="1:9" ht="14.1" customHeight="1" x14ac:dyDescent="0.25">
      <c r="A130" s="21"/>
      <c r="B130" s="30"/>
      <c r="C130" s="31"/>
      <c r="D130" s="29"/>
      <c r="E130" s="29"/>
      <c r="F130" s="29"/>
      <c r="G130" s="29"/>
      <c r="H130" s="29"/>
      <c r="I130" s="29"/>
    </row>
    <row r="131" spans="1:9" ht="14.1" customHeight="1" x14ac:dyDescent="0.25">
      <c r="A131" s="21"/>
      <c r="B131" s="30"/>
      <c r="C131" s="31"/>
      <c r="D131" s="29"/>
      <c r="E131" s="29"/>
      <c r="F131" s="29"/>
      <c r="G131" s="29"/>
      <c r="H131" s="29"/>
      <c r="I131" s="29"/>
    </row>
    <row r="132" spans="1:9" ht="14.1" customHeight="1" x14ac:dyDescent="0.25">
      <c r="A132" s="21"/>
      <c r="B132" s="30"/>
      <c r="C132" s="31"/>
      <c r="D132" s="29"/>
      <c r="E132" s="29"/>
      <c r="F132" s="29"/>
      <c r="G132" s="29"/>
      <c r="H132" s="29"/>
      <c r="I132" s="29"/>
    </row>
    <row r="133" spans="1:9" ht="14.1" customHeight="1" x14ac:dyDescent="0.25">
      <c r="A133" s="21"/>
      <c r="B133" s="30"/>
      <c r="C133" s="31"/>
      <c r="D133" s="29"/>
      <c r="E133" s="29"/>
      <c r="F133" s="29"/>
      <c r="G133" s="29"/>
      <c r="H133" s="29"/>
      <c r="I133" s="29"/>
    </row>
    <row r="134" spans="1:9" ht="14.1" customHeight="1" x14ac:dyDescent="0.25">
      <c r="A134" s="21"/>
      <c r="B134" s="30"/>
      <c r="C134" s="31"/>
      <c r="D134" s="29"/>
      <c r="E134" s="29"/>
      <c r="F134" s="29"/>
      <c r="G134" s="29"/>
      <c r="H134" s="29"/>
      <c r="I134" s="29"/>
    </row>
    <row r="135" spans="1:9" ht="14.1" customHeight="1" x14ac:dyDescent="0.25">
      <c r="A135" s="21"/>
      <c r="B135" s="30"/>
      <c r="C135" s="31"/>
      <c r="D135" s="29"/>
      <c r="E135" s="29"/>
      <c r="F135" s="29"/>
      <c r="G135" s="29"/>
      <c r="H135" s="29"/>
      <c r="I135" s="29"/>
    </row>
    <row r="136" spans="1:9" ht="14.1" customHeight="1" x14ac:dyDescent="0.25">
      <c r="A136" s="21"/>
      <c r="B136" s="30"/>
      <c r="C136" s="31"/>
      <c r="D136" s="29"/>
      <c r="E136" s="29"/>
      <c r="F136" s="29"/>
      <c r="G136" s="29"/>
      <c r="H136" s="29"/>
      <c r="I136" s="29"/>
    </row>
    <row r="137" spans="1:9" ht="14.1" customHeight="1" x14ac:dyDescent="0.25">
      <c r="A137" s="21"/>
      <c r="B137" s="30"/>
      <c r="C137" s="31"/>
      <c r="D137" s="29"/>
      <c r="E137" s="29"/>
      <c r="F137" s="29"/>
      <c r="G137" s="29"/>
      <c r="H137" s="29"/>
      <c r="I137" s="29"/>
    </row>
    <row r="138" spans="1:9" ht="14.1" customHeight="1" x14ac:dyDescent="0.25">
      <c r="A138" s="21"/>
      <c r="B138" s="30"/>
      <c r="C138" s="31"/>
      <c r="D138" s="29"/>
      <c r="E138" s="29"/>
      <c r="F138" s="29"/>
      <c r="G138" s="29"/>
      <c r="H138" s="29"/>
      <c r="I138" s="29"/>
    </row>
    <row r="139" spans="1:9" ht="14.1" customHeight="1" x14ac:dyDescent="0.25">
      <c r="A139" s="21"/>
      <c r="B139" s="30"/>
      <c r="C139" s="31"/>
      <c r="D139" s="29"/>
      <c r="E139" s="29"/>
      <c r="F139" s="29"/>
      <c r="G139" s="29"/>
      <c r="H139" s="29"/>
      <c r="I139" s="29"/>
    </row>
    <row r="140" spans="1:9" ht="14.1" customHeight="1" x14ac:dyDescent="0.25">
      <c r="A140" s="21"/>
      <c r="B140" s="30"/>
      <c r="C140" s="31"/>
      <c r="D140" s="29"/>
      <c r="E140" s="29"/>
      <c r="F140" s="29"/>
      <c r="G140" s="29"/>
      <c r="H140" s="29"/>
      <c r="I140" s="29"/>
    </row>
    <row r="141" spans="1:9" ht="14.1" customHeight="1" x14ac:dyDescent="0.25">
      <c r="A141" s="21"/>
      <c r="B141" s="30"/>
      <c r="C141" s="31"/>
      <c r="D141" s="29"/>
      <c r="E141" s="29"/>
      <c r="F141" s="29"/>
      <c r="G141" s="29"/>
      <c r="H141" s="29"/>
      <c r="I141" s="29"/>
    </row>
    <row r="142" spans="1:9" ht="14.1" customHeight="1" x14ac:dyDescent="0.25">
      <c r="A142" s="21"/>
      <c r="B142" s="30"/>
      <c r="C142" s="31"/>
      <c r="D142" s="29"/>
      <c r="E142" s="29"/>
      <c r="F142" s="29"/>
      <c r="G142" s="29"/>
      <c r="H142" s="29"/>
      <c r="I142" s="29"/>
    </row>
    <row r="143" spans="1:9" ht="14.1" customHeight="1" x14ac:dyDescent="0.25">
      <c r="A143" s="21"/>
      <c r="B143" s="30"/>
      <c r="C143" s="31"/>
      <c r="D143" s="29"/>
      <c r="E143" s="29"/>
      <c r="F143" s="29"/>
      <c r="G143" s="29"/>
      <c r="H143" s="29"/>
      <c r="I143" s="29"/>
    </row>
    <row r="144" spans="1:9" ht="14.1" customHeight="1" x14ac:dyDescent="0.25">
      <c r="A144" s="21"/>
      <c r="B144" s="30"/>
      <c r="C144" s="31"/>
      <c r="D144" s="29"/>
      <c r="E144" s="29"/>
      <c r="F144" s="29"/>
      <c r="G144" s="29"/>
      <c r="H144" s="29"/>
      <c r="I144" s="29"/>
    </row>
    <row r="145" spans="1:9" ht="14.1" customHeight="1" x14ac:dyDescent="0.25">
      <c r="A145" s="21"/>
      <c r="B145" s="30"/>
      <c r="C145" s="31"/>
      <c r="D145" s="29"/>
      <c r="E145" s="29"/>
      <c r="F145" s="29"/>
      <c r="G145" s="29"/>
      <c r="H145" s="29"/>
      <c r="I145" s="29"/>
    </row>
    <row r="146" spans="1:9" ht="14.1" customHeight="1" x14ac:dyDescent="0.25">
      <c r="A146" s="21"/>
      <c r="B146" s="30"/>
      <c r="C146" s="31"/>
      <c r="D146" s="29"/>
      <c r="E146" s="29"/>
      <c r="F146" s="29"/>
      <c r="G146" s="29"/>
      <c r="H146" s="29"/>
      <c r="I146" s="29"/>
    </row>
    <row r="147" spans="1:9" ht="14.1" customHeight="1" x14ac:dyDescent="0.25">
      <c r="A147" s="21"/>
      <c r="B147" s="30"/>
      <c r="C147" s="31"/>
      <c r="D147" s="29"/>
      <c r="E147" s="29"/>
      <c r="F147" s="29"/>
      <c r="G147" s="29"/>
      <c r="H147" s="29"/>
      <c r="I147" s="29"/>
    </row>
    <row r="148" spans="1:9" ht="14.1" customHeight="1" x14ac:dyDescent="0.25">
      <c r="A148" s="21"/>
      <c r="B148" s="30"/>
      <c r="C148" s="31"/>
      <c r="D148" s="29"/>
      <c r="E148" s="29"/>
      <c r="F148" s="29"/>
      <c r="G148" s="29"/>
      <c r="H148" s="29"/>
      <c r="I148" s="29"/>
    </row>
    <row r="149" spans="1:9" ht="14.1" customHeight="1" x14ac:dyDescent="0.25">
      <c r="A149" s="21"/>
      <c r="B149" s="30"/>
      <c r="C149" s="31"/>
      <c r="D149" s="29"/>
      <c r="E149" s="29"/>
      <c r="F149" s="29"/>
      <c r="G149" s="29"/>
      <c r="H149" s="29"/>
      <c r="I149" s="29"/>
    </row>
    <row r="150" spans="1:9" ht="14.1" customHeight="1" x14ac:dyDescent="0.25">
      <c r="A150" s="21"/>
      <c r="B150" s="30"/>
      <c r="C150" s="31"/>
      <c r="D150" s="29"/>
      <c r="E150" s="29"/>
      <c r="F150" s="29"/>
      <c r="G150" s="29"/>
      <c r="H150" s="29"/>
      <c r="I150" s="29"/>
    </row>
    <row r="151" spans="1:9" ht="14.1" customHeight="1" x14ac:dyDescent="0.25">
      <c r="A151" s="21"/>
      <c r="B151" s="30"/>
      <c r="C151" s="31"/>
      <c r="D151" s="29"/>
      <c r="E151" s="29"/>
      <c r="F151" s="29"/>
      <c r="G151" s="29"/>
      <c r="H151" s="29"/>
      <c r="I151" s="29"/>
    </row>
    <row r="152" spans="1:9" ht="14.1" customHeight="1" x14ac:dyDescent="0.25">
      <c r="A152" s="21"/>
      <c r="B152" s="30"/>
      <c r="C152" s="31"/>
      <c r="D152" s="29"/>
      <c r="E152" s="29"/>
      <c r="F152" s="29"/>
      <c r="G152" s="29"/>
      <c r="H152" s="29"/>
      <c r="I152" s="29"/>
    </row>
    <row r="153" spans="1:9" ht="14.1" customHeight="1" x14ac:dyDescent="0.25">
      <c r="A153" s="21"/>
      <c r="B153" s="30"/>
      <c r="C153" s="31"/>
      <c r="D153" s="29"/>
      <c r="E153" s="29"/>
      <c r="F153" s="29"/>
      <c r="G153" s="29"/>
      <c r="H153" s="29"/>
      <c r="I153" s="29"/>
    </row>
    <row r="154" spans="1:9" ht="14.1" customHeight="1" x14ac:dyDescent="0.25">
      <c r="A154" s="21"/>
      <c r="B154" s="30"/>
      <c r="C154" s="31"/>
      <c r="D154" s="29"/>
      <c r="E154" s="29"/>
      <c r="F154" s="29"/>
      <c r="G154" s="29"/>
      <c r="H154" s="29"/>
      <c r="I154" s="29"/>
    </row>
    <row r="155" spans="1:9" ht="14.1" customHeight="1" x14ac:dyDescent="0.25">
      <c r="A155" s="21"/>
      <c r="B155" s="30"/>
      <c r="C155" s="31"/>
      <c r="D155" s="29"/>
      <c r="E155" s="29"/>
      <c r="F155" s="29"/>
      <c r="G155" s="29"/>
      <c r="H155" s="29"/>
      <c r="I155" s="29"/>
    </row>
    <row r="156" spans="1:9" ht="14.1" customHeight="1" x14ac:dyDescent="0.25">
      <c r="A156" s="21"/>
      <c r="B156" s="30"/>
      <c r="C156" s="31"/>
      <c r="D156" s="29"/>
      <c r="E156" s="29"/>
      <c r="F156" s="29"/>
      <c r="G156" s="29"/>
      <c r="H156" s="29"/>
      <c r="I156" s="29"/>
    </row>
    <row r="157" spans="1:9" ht="14.1" customHeight="1" x14ac:dyDescent="0.25">
      <c r="A157" s="21"/>
      <c r="B157" s="30"/>
      <c r="C157" s="31"/>
      <c r="D157" s="29"/>
      <c r="E157" s="29"/>
      <c r="F157" s="29"/>
      <c r="G157" s="29"/>
      <c r="H157" s="29"/>
      <c r="I157" s="29"/>
    </row>
    <row r="158" spans="1:9" ht="14.1" customHeight="1" x14ac:dyDescent="0.25">
      <c r="A158" s="21"/>
      <c r="B158" s="30"/>
      <c r="C158" s="31"/>
      <c r="D158" s="29"/>
      <c r="E158" s="29"/>
      <c r="F158" s="29"/>
      <c r="G158" s="29"/>
      <c r="H158" s="29"/>
      <c r="I158" s="29"/>
    </row>
    <row r="159" spans="1:9" ht="14.1" customHeight="1" x14ac:dyDescent="0.25">
      <c r="A159" s="21"/>
      <c r="B159" s="30"/>
      <c r="C159" s="31"/>
      <c r="D159" s="29"/>
      <c r="E159" s="29"/>
      <c r="F159" s="29"/>
      <c r="G159" s="29"/>
      <c r="H159" s="29"/>
      <c r="I159" s="29"/>
    </row>
    <row r="160" spans="1:9" ht="14.1" customHeight="1" x14ac:dyDescent="0.25">
      <c r="A160" s="21"/>
      <c r="B160" s="30"/>
      <c r="C160" s="31"/>
      <c r="D160" s="29"/>
      <c r="E160" s="29"/>
      <c r="F160" s="29"/>
      <c r="G160" s="29"/>
      <c r="H160" s="29"/>
      <c r="I160" s="29"/>
    </row>
    <row r="161" spans="1:9" ht="14.1" customHeight="1" x14ac:dyDescent="0.25">
      <c r="A161" s="21"/>
      <c r="B161" s="30"/>
      <c r="C161" s="31"/>
      <c r="D161" s="29"/>
      <c r="E161" s="29"/>
      <c r="F161" s="29"/>
      <c r="G161" s="29"/>
      <c r="H161" s="29"/>
      <c r="I161" s="29"/>
    </row>
    <row r="162" spans="1:9" ht="14.1" customHeight="1" x14ac:dyDescent="0.25">
      <c r="A162" s="21"/>
      <c r="B162" s="30"/>
      <c r="C162" s="31"/>
      <c r="D162" s="29"/>
      <c r="E162" s="29"/>
      <c r="F162" s="29"/>
      <c r="G162" s="29"/>
      <c r="H162" s="29"/>
      <c r="I162" s="29"/>
    </row>
    <row r="163" spans="1:9" ht="14.1" customHeight="1" x14ac:dyDescent="0.25">
      <c r="A163" s="21"/>
      <c r="B163" s="30"/>
      <c r="C163" s="31"/>
      <c r="D163" s="29"/>
      <c r="E163" s="29"/>
      <c r="F163" s="29"/>
      <c r="G163" s="29"/>
      <c r="H163" s="29"/>
      <c r="I163" s="29"/>
    </row>
    <row r="164" spans="1:9" ht="14.1" customHeight="1" x14ac:dyDescent="0.25">
      <c r="A164" s="21"/>
      <c r="B164" s="30"/>
      <c r="C164" s="31"/>
      <c r="D164" s="29"/>
      <c r="E164" s="29"/>
      <c r="F164" s="29"/>
      <c r="G164" s="29"/>
      <c r="H164" s="29"/>
      <c r="I164" s="29"/>
    </row>
    <row r="165" spans="1:9" ht="14.1" customHeight="1" x14ac:dyDescent="0.25">
      <c r="A165" s="21"/>
      <c r="B165" s="30"/>
      <c r="C165" s="31"/>
      <c r="D165" s="29"/>
      <c r="E165" s="29"/>
      <c r="F165" s="29"/>
      <c r="G165" s="29"/>
      <c r="H165" s="29"/>
      <c r="I165" s="29"/>
    </row>
    <row r="166" spans="1:9" ht="14.1" customHeight="1" x14ac:dyDescent="0.25">
      <c r="A166" s="21"/>
      <c r="B166" s="30"/>
      <c r="C166" s="31"/>
      <c r="D166" s="29"/>
      <c r="E166" s="29"/>
      <c r="F166" s="29"/>
      <c r="G166" s="29"/>
      <c r="H166" s="29"/>
      <c r="I166" s="29"/>
    </row>
    <row r="167" spans="1:9" ht="14.1" customHeight="1" x14ac:dyDescent="0.25">
      <c r="A167" s="21"/>
      <c r="B167" s="30"/>
      <c r="C167" s="31"/>
      <c r="D167" s="29"/>
      <c r="E167" s="29"/>
      <c r="F167" s="29"/>
      <c r="G167" s="29"/>
      <c r="H167" s="29"/>
      <c r="I167" s="29"/>
    </row>
    <row r="168" spans="1:9" ht="14.1" customHeight="1" x14ac:dyDescent="0.25">
      <c r="A168" s="21"/>
      <c r="B168" s="30"/>
      <c r="C168" s="31"/>
      <c r="D168" s="29"/>
      <c r="E168" s="29"/>
      <c r="F168" s="29"/>
      <c r="G168" s="29"/>
      <c r="H168" s="29"/>
      <c r="I168" s="29"/>
    </row>
    <row r="169" spans="1:9" ht="14.1" customHeight="1" x14ac:dyDescent="0.25">
      <c r="A169" s="21"/>
      <c r="B169" s="30"/>
      <c r="C169" s="31"/>
      <c r="D169" s="29"/>
      <c r="E169" s="29"/>
      <c r="F169" s="29"/>
      <c r="G169" s="29"/>
      <c r="H169" s="29"/>
      <c r="I169" s="29"/>
    </row>
    <row r="170" spans="1:9" ht="14.1" customHeight="1" x14ac:dyDescent="0.25">
      <c r="A170" s="21"/>
      <c r="B170" s="30"/>
      <c r="C170" s="31"/>
      <c r="D170" s="29"/>
      <c r="E170" s="29"/>
      <c r="F170" s="29"/>
      <c r="G170" s="29"/>
      <c r="H170" s="29"/>
      <c r="I170" s="29"/>
    </row>
    <row r="171" spans="1:9" ht="14.1" customHeight="1" x14ac:dyDescent="0.25">
      <c r="A171" s="21"/>
      <c r="B171" s="30"/>
      <c r="C171" s="31"/>
      <c r="D171" s="29"/>
      <c r="E171" s="29"/>
      <c r="F171" s="29"/>
      <c r="G171" s="29"/>
      <c r="H171" s="29"/>
      <c r="I171" s="29"/>
    </row>
    <row r="172" spans="1:9" ht="14.1" customHeight="1" x14ac:dyDescent="0.25">
      <c r="A172" s="21"/>
      <c r="B172" s="30"/>
      <c r="C172" s="31"/>
      <c r="D172" s="29"/>
      <c r="E172" s="29"/>
      <c r="F172" s="29"/>
      <c r="G172" s="29"/>
      <c r="H172" s="29"/>
      <c r="I172" s="29"/>
    </row>
    <row r="173" spans="1:9" ht="14.1" customHeight="1" x14ac:dyDescent="0.25">
      <c r="A173" s="21"/>
      <c r="B173" s="30"/>
      <c r="C173" s="31"/>
      <c r="D173" s="29"/>
      <c r="E173" s="29"/>
      <c r="F173" s="29"/>
      <c r="G173" s="29"/>
      <c r="H173" s="29"/>
      <c r="I173" s="29"/>
    </row>
    <row r="174" spans="1:9" ht="14.1" customHeight="1" x14ac:dyDescent="0.25">
      <c r="A174" s="21"/>
      <c r="B174" s="30"/>
      <c r="C174" s="31"/>
      <c r="D174" s="29"/>
      <c r="E174" s="29"/>
      <c r="F174" s="29"/>
      <c r="G174" s="29"/>
      <c r="H174" s="29"/>
      <c r="I174" s="29"/>
    </row>
    <row r="175" spans="1:9" ht="14.1" customHeight="1" x14ac:dyDescent="0.25">
      <c r="A175" s="21"/>
      <c r="B175" s="30"/>
      <c r="C175" s="31"/>
      <c r="D175" s="29"/>
      <c r="E175" s="29"/>
      <c r="F175" s="29"/>
      <c r="G175" s="29"/>
      <c r="H175" s="29"/>
      <c r="I175" s="29"/>
    </row>
    <row r="176" spans="1:9" ht="14.1" customHeight="1" x14ac:dyDescent="0.25">
      <c r="A176" s="21"/>
      <c r="B176" s="30"/>
      <c r="C176" s="31"/>
      <c r="D176" s="29"/>
      <c r="E176" s="29"/>
      <c r="F176" s="29"/>
      <c r="G176" s="29"/>
      <c r="H176" s="29"/>
      <c r="I176" s="29"/>
    </row>
    <row r="177" spans="1:9" ht="14.1" customHeight="1" x14ac:dyDescent="0.25">
      <c r="A177" s="21"/>
      <c r="B177" s="30"/>
      <c r="C177" s="31"/>
      <c r="D177" s="29"/>
      <c r="E177" s="29"/>
      <c r="F177" s="29"/>
      <c r="G177" s="29"/>
      <c r="H177" s="29"/>
      <c r="I177" s="29"/>
    </row>
    <row r="178" spans="1:9" ht="14.1" customHeight="1" x14ac:dyDescent="0.25">
      <c r="A178" s="21"/>
      <c r="B178" s="30"/>
      <c r="C178" s="31"/>
      <c r="D178" s="29"/>
      <c r="E178" s="29"/>
      <c r="F178" s="29"/>
      <c r="G178" s="29"/>
      <c r="H178" s="29"/>
      <c r="I178" s="29"/>
    </row>
    <row r="179" spans="1:9" ht="14.1" customHeight="1" x14ac:dyDescent="0.25">
      <c r="A179" s="21"/>
      <c r="B179" s="30"/>
      <c r="C179" s="31"/>
      <c r="D179" s="29"/>
      <c r="E179" s="29"/>
      <c r="F179" s="29"/>
      <c r="G179" s="29"/>
      <c r="H179" s="29"/>
      <c r="I179" s="29"/>
    </row>
    <row r="180" spans="1:9" ht="14.1" customHeight="1" x14ac:dyDescent="0.25">
      <c r="A180" s="21"/>
      <c r="B180" s="30"/>
      <c r="C180" s="31"/>
      <c r="D180" s="29"/>
      <c r="E180" s="29"/>
      <c r="F180" s="29"/>
      <c r="G180" s="29"/>
      <c r="H180" s="29"/>
      <c r="I180" s="29"/>
    </row>
    <row r="181" spans="1:9" ht="14.1" customHeight="1" x14ac:dyDescent="0.25">
      <c r="A181" s="21"/>
      <c r="B181" s="30"/>
      <c r="C181" s="31"/>
      <c r="D181" s="29"/>
      <c r="E181" s="29"/>
      <c r="F181" s="29"/>
      <c r="G181" s="29"/>
      <c r="H181" s="29"/>
      <c r="I181" s="29"/>
    </row>
    <row r="182" spans="1:9" ht="14.1" customHeight="1" x14ac:dyDescent="0.25">
      <c r="A182" s="21"/>
      <c r="B182" s="30"/>
      <c r="C182" s="31"/>
      <c r="D182" s="29"/>
      <c r="E182" s="29"/>
      <c r="F182" s="29"/>
      <c r="G182" s="29"/>
      <c r="H182" s="29"/>
      <c r="I182" s="29"/>
    </row>
    <row r="183" spans="1:9" ht="14.1" customHeight="1" x14ac:dyDescent="0.25">
      <c r="A183" s="21"/>
      <c r="B183" s="30"/>
      <c r="C183" s="31"/>
      <c r="D183" s="29"/>
      <c r="E183" s="29"/>
      <c r="F183" s="29"/>
      <c r="G183" s="29"/>
      <c r="H183" s="29"/>
      <c r="I183" s="29"/>
    </row>
    <row r="184" spans="1:9" ht="14.1" customHeight="1" x14ac:dyDescent="0.25">
      <c r="A184" s="21"/>
      <c r="B184" s="30"/>
      <c r="C184" s="31"/>
      <c r="D184" s="29"/>
      <c r="E184" s="29"/>
      <c r="F184" s="29"/>
      <c r="G184" s="29"/>
      <c r="H184" s="29"/>
      <c r="I184" s="29"/>
    </row>
    <row r="185" spans="1:9" ht="14.1" customHeight="1" x14ac:dyDescent="0.25">
      <c r="A185" s="21"/>
      <c r="B185" s="30"/>
      <c r="C185" s="31"/>
      <c r="D185" s="29"/>
      <c r="E185" s="29"/>
      <c r="F185" s="29"/>
      <c r="G185" s="29"/>
      <c r="H185" s="29"/>
      <c r="I185" s="29"/>
    </row>
    <row r="186" spans="1:9" ht="14.1" customHeight="1" x14ac:dyDescent="0.25">
      <c r="A186" s="21"/>
      <c r="B186" s="30"/>
      <c r="C186" s="31"/>
      <c r="D186" s="29"/>
      <c r="E186" s="29"/>
      <c r="F186" s="29"/>
      <c r="G186" s="29"/>
      <c r="H186" s="29"/>
      <c r="I186" s="29"/>
    </row>
    <row r="187" spans="1:9" ht="14.1" customHeight="1" x14ac:dyDescent="0.25">
      <c r="A187" s="21"/>
      <c r="B187" s="30"/>
      <c r="C187" s="31"/>
      <c r="D187" s="29"/>
      <c r="E187" s="29"/>
      <c r="F187" s="29"/>
      <c r="G187" s="29"/>
      <c r="H187" s="29"/>
      <c r="I187" s="29"/>
    </row>
    <row r="188" spans="1:9" ht="14.1" customHeight="1" x14ac:dyDescent="0.25">
      <c r="A188" s="21"/>
      <c r="B188" s="30"/>
      <c r="C188" s="31"/>
      <c r="D188" s="29"/>
      <c r="E188" s="29"/>
      <c r="F188" s="29"/>
      <c r="G188" s="29"/>
      <c r="H188" s="29"/>
      <c r="I188" s="29"/>
    </row>
    <row r="189" spans="1:9" ht="14.1" customHeight="1" x14ac:dyDescent="0.25">
      <c r="A189" s="21"/>
      <c r="B189" s="30" t="s">
        <v>891</v>
      </c>
      <c r="C189" s="31" t="s">
        <v>1810</v>
      </c>
      <c r="D189" s="29" t="s">
        <v>1792</v>
      </c>
      <c r="E189" s="29">
        <v>100</v>
      </c>
      <c r="F189" s="29" t="s">
        <v>1792</v>
      </c>
      <c r="G189" s="29">
        <v>450</v>
      </c>
      <c r="H189" s="29" t="s">
        <v>1792</v>
      </c>
      <c r="I189" s="29">
        <v>48</v>
      </c>
    </row>
    <row r="190" spans="1:9" ht="14.1" customHeight="1" x14ac:dyDescent="0.25">
      <c r="A190" s="21"/>
      <c r="B190" s="30" t="s">
        <v>891</v>
      </c>
      <c r="C190" s="31" t="s">
        <v>1811</v>
      </c>
      <c r="D190" s="29" t="s">
        <v>1792</v>
      </c>
      <c r="E190" s="29">
        <v>6.1</v>
      </c>
      <c r="F190" s="29" t="s">
        <v>1792</v>
      </c>
      <c r="G190" s="29">
        <v>24</v>
      </c>
      <c r="H190" s="29" t="s">
        <v>1792</v>
      </c>
      <c r="I190" s="29">
        <v>3.4</v>
      </c>
    </row>
  </sheetData>
  <autoFilter ref="A5:I78" xr:uid="{01D66766-6E69-4B00-AA28-380CDA15DB11}"/>
  <mergeCells count="3">
    <mergeCell ref="D4:E4"/>
    <mergeCell ref="F4:G4"/>
    <mergeCell ref="H4: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C225-5CB9-4BB6-870A-8E818D7FEAFE}">
  <sheetPr codeName="Sheet3"/>
  <dimension ref="A1:N606"/>
  <sheetViews>
    <sheetView workbookViewId="0">
      <selection activeCell="M327" sqref="M327"/>
    </sheetView>
  </sheetViews>
  <sheetFormatPr defaultRowHeight="15" x14ac:dyDescent="0.25"/>
  <cols>
    <col min="3" max="3" width="51.140625" customWidth="1"/>
  </cols>
  <sheetData>
    <row r="1" spans="1:14" x14ac:dyDescent="0.25">
      <c r="A1" s="40" t="s">
        <v>996</v>
      </c>
      <c r="B1" s="40" t="s">
        <v>997</v>
      </c>
      <c r="C1" s="40" t="s">
        <v>998</v>
      </c>
      <c r="D1" s="40" t="s">
        <v>1812</v>
      </c>
      <c r="E1" s="40" t="s">
        <v>1813</v>
      </c>
      <c r="F1" s="40" t="s">
        <v>1814</v>
      </c>
      <c r="G1" s="40" t="s">
        <v>1813</v>
      </c>
      <c r="H1" s="40" t="s">
        <v>1815</v>
      </c>
      <c r="I1" s="40" t="s">
        <v>1813</v>
      </c>
      <c r="J1" s="40" t="s">
        <v>1816</v>
      </c>
      <c r="K1" s="40" t="s">
        <v>912</v>
      </c>
      <c r="L1" s="67" t="s">
        <v>1817</v>
      </c>
      <c r="M1" s="67" t="s">
        <v>1818</v>
      </c>
      <c r="N1" s="67" t="s">
        <v>1819</v>
      </c>
    </row>
    <row r="2" spans="1:14" x14ac:dyDescent="0.25">
      <c r="A2" s="6">
        <v>1</v>
      </c>
      <c r="B2" s="6" t="s">
        <v>72</v>
      </c>
      <c r="C2" s="6" t="s">
        <v>73</v>
      </c>
      <c r="D2" s="6">
        <v>0.45454545454545447</v>
      </c>
      <c r="E2" s="6" t="s">
        <v>1820</v>
      </c>
      <c r="F2" s="6">
        <v>140</v>
      </c>
      <c r="G2" s="6" t="s">
        <v>1821</v>
      </c>
      <c r="H2" s="6">
        <v>470</v>
      </c>
      <c r="I2" s="6" t="s">
        <v>1821</v>
      </c>
      <c r="J2" s="6" t="s">
        <v>72</v>
      </c>
      <c r="K2" s="6"/>
      <c r="L2" t="str">
        <f t="shared" ref="L2:L65" si="0">IF($D2="--","--",IF(VLOOKUP($A2,TRVs,5,FALSE)=$D2,"same","change"))</f>
        <v>change</v>
      </c>
      <c r="M2" t="str">
        <f t="shared" ref="M2:M65" si="1">IF($F2="--","--",IF(VLOOKUP($A2,TRVs,7,FALSE)=$F2,"same","change"))</f>
        <v>same</v>
      </c>
      <c r="N2" t="str">
        <f t="shared" ref="N2:N65" si="2">IF($H2="--","--",IF(VLOOKUP($A2,TRVs,9,FALSE)=$H2,"same","change"))</f>
        <v>same</v>
      </c>
    </row>
    <row r="3" spans="1:14" x14ac:dyDescent="0.25">
      <c r="A3" s="6">
        <v>2</v>
      </c>
      <c r="B3" s="6" t="s">
        <v>75</v>
      </c>
      <c r="C3" s="6" t="s">
        <v>76</v>
      </c>
      <c r="D3" s="6">
        <v>4.9999999999999996E-2</v>
      </c>
      <c r="E3" s="6" t="s">
        <v>1821</v>
      </c>
      <c r="F3" s="6" t="s">
        <v>77</v>
      </c>
      <c r="G3" s="6" t="s">
        <v>77</v>
      </c>
      <c r="H3" s="6" t="s">
        <v>77</v>
      </c>
      <c r="I3" s="6" t="s">
        <v>77</v>
      </c>
      <c r="J3" s="6" t="s">
        <v>75</v>
      </c>
      <c r="K3" s="6"/>
      <c r="L3" t="str">
        <f t="shared" si="0"/>
        <v>same</v>
      </c>
      <c r="M3" t="str">
        <f t="shared" si="1"/>
        <v>--</v>
      </c>
      <c r="N3" t="str">
        <f t="shared" si="2"/>
        <v>--</v>
      </c>
    </row>
    <row r="4" spans="1:14" x14ac:dyDescent="0.25">
      <c r="A4" s="6">
        <v>634</v>
      </c>
      <c r="B4" s="6" t="s">
        <v>78</v>
      </c>
      <c r="C4" s="6" t="s">
        <v>79</v>
      </c>
      <c r="D4" s="6" t="s">
        <v>77</v>
      </c>
      <c r="E4" s="6" t="s">
        <v>77</v>
      </c>
      <c r="F4" s="6">
        <v>31000</v>
      </c>
      <c r="G4" s="6" t="s">
        <v>1822</v>
      </c>
      <c r="H4" s="6">
        <v>62000</v>
      </c>
      <c r="I4" s="6" t="s">
        <v>1823</v>
      </c>
      <c r="J4" s="6" t="s">
        <v>78</v>
      </c>
      <c r="K4" s="6"/>
      <c r="L4" t="str">
        <f t="shared" si="0"/>
        <v>--</v>
      </c>
      <c r="M4" t="str">
        <f t="shared" si="1"/>
        <v>change</v>
      </c>
      <c r="N4" t="str">
        <f t="shared" si="2"/>
        <v>change</v>
      </c>
    </row>
    <row r="5" spans="1:14" x14ac:dyDescent="0.25">
      <c r="A5" s="6">
        <v>3</v>
      </c>
      <c r="B5" s="6" t="s">
        <v>80</v>
      </c>
      <c r="C5" s="6" t="s">
        <v>81</v>
      </c>
      <c r="D5" s="6" t="s">
        <v>77</v>
      </c>
      <c r="E5" s="6" t="s">
        <v>77</v>
      </c>
      <c r="F5" s="6">
        <v>60</v>
      </c>
      <c r="G5" s="6" t="s">
        <v>1824</v>
      </c>
      <c r="H5" s="6" t="s">
        <v>77</v>
      </c>
      <c r="I5" s="6" t="s">
        <v>77</v>
      </c>
      <c r="J5" s="6" t="s">
        <v>80</v>
      </c>
      <c r="K5" s="6"/>
      <c r="L5" t="str">
        <f t="shared" si="0"/>
        <v>--</v>
      </c>
      <c r="M5" t="str">
        <f t="shared" si="1"/>
        <v>same</v>
      </c>
      <c r="N5" t="str">
        <f t="shared" si="2"/>
        <v>--</v>
      </c>
    </row>
    <row r="6" spans="1:14" x14ac:dyDescent="0.25">
      <c r="A6" s="6">
        <v>4</v>
      </c>
      <c r="B6" s="6" t="s">
        <v>1000</v>
      </c>
      <c r="C6" s="6" t="s">
        <v>1001</v>
      </c>
      <c r="D6" s="6" t="s">
        <v>77</v>
      </c>
      <c r="E6" s="6" t="s">
        <v>77</v>
      </c>
      <c r="F6" s="6" t="s">
        <v>77</v>
      </c>
      <c r="G6" s="6" t="s">
        <v>77</v>
      </c>
      <c r="H6" s="6" t="s">
        <v>77</v>
      </c>
      <c r="I6" s="6" t="s">
        <v>77</v>
      </c>
      <c r="J6" s="6"/>
      <c r="K6" s="6"/>
      <c r="L6" t="str">
        <f t="shared" si="0"/>
        <v>--</v>
      </c>
      <c r="M6" t="str">
        <f t="shared" si="1"/>
        <v>--</v>
      </c>
      <c r="N6" t="str">
        <f t="shared" si="2"/>
        <v>--</v>
      </c>
    </row>
    <row r="7" spans="1:14" x14ac:dyDescent="0.25">
      <c r="A7" s="6">
        <v>5</v>
      </c>
      <c r="B7" s="6" t="s">
        <v>83</v>
      </c>
      <c r="C7" s="6" t="s">
        <v>84</v>
      </c>
      <c r="D7" s="6" t="s">
        <v>77</v>
      </c>
      <c r="E7" s="6" t="s">
        <v>77</v>
      </c>
      <c r="F7" s="6">
        <v>0.35</v>
      </c>
      <c r="G7" s="6" t="s">
        <v>1820</v>
      </c>
      <c r="H7" s="6">
        <v>6.9</v>
      </c>
      <c r="I7" s="6" t="s">
        <v>1822</v>
      </c>
      <c r="J7" s="6" t="s">
        <v>83</v>
      </c>
      <c r="K7" s="6"/>
      <c r="L7" t="str">
        <f t="shared" si="0"/>
        <v>--</v>
      </c>
      <c r="M7" t="str">
        <f t="shared" si="1"/>
        <v>change</v>
      </c>
      <c r="N7" t="str">
        <f t="shared" si="2"/>
        <v>change</v>
      </c>
    </row>
    <row r="8" spans="1:14" x14ac:dyDescent="0.25">
      <c r="A8" s="6">
        <v>6</v>
      </c>
      <c r="B8" s="6" t="s">
        <v>85</v>
      </c>
      <c r="C8" s="6" t="s">
        <v>86</v>
      </c>
      <c r="D8" s="6">
        <v>9.9999999999999985E-3</v>
      </c>
      <c r="E8" s="6" t="s">
        <v>1824</v>
      </c>
      <c r="F8" s="6">
        <v>6</v>
      </c>
      <c r="G8" s="6" t="s">
        <v>1824</v>
      </c>
      <c r="H8" s="6" t="s">
        <v>77</v>
      </c>
      <c r="I8" s="6" t="s">
        <v>77</v>
      </c>
      <c r="J8" s="6" t="s">
        <v>85</v>
      </c>
      <c r="K8" s="6"/>
      <c r="L8" t="str">
        <f t="shared" si="0"/>
        <v>same</v>
      </c>
      <c r="M8" t="str">
        <f t="shared" si="1"/>
        <v>same</v>
      </c>
      <c r="N8" t="str">
        <f t="shared" si="2"/>
        <v>--</v>
      </c>
    </row>
    <row r="9" spans="1:14" x14ac:dyDescent="0.25">
      <c r="A9" s="6">
        <v>7</v>
      </c>
      <c r="B9" s="6" t="s">
        <v>87</v>
      </c>
      <c r="C9" s="6" t="s">
        <v>88</v>
      </c>
      <c r="D9" s="6" t="s">
        <v>77</v>
      </c>
      <c r="E9" s="6" t="s">
        <v>77</v>
      </c>
      <c r="F9" s="6">
        <v>1</v>
      </c>
      <c r="G9" s="6" t="s">
        <v>1824</v>
      </c>
      <c r="H9" s="6">
        <v>6000</v>
      </c>
      <c r="I9" s="6" t="s">
        <v>1821</v>
      </c>
      <c r="J9" s="6" t="s">
        <v>87</v>
      </c>
      <c r="K9" s="6"/>
      <c r="L9" t="str">
        <f t="shared" si="0"/>
        <v>--</v>
      </c>
      <c r="M9" t="str">
        <f t="shared" si="1"/>
        <v>change</v>
      </c>
      <c r="N9" t="str">
        <f t="shared" si="2"/>
        <v>change</v>
      </c>
    </row>
    <row r="10" spans="1:14" x14ac:dyDescent="0.25">
      <c r="A10" s="6">
        <v>8</v>
      </c>
      <c r="B10" s="6" t="s">
        <v>90</v>
      </c>
      <c r="C10" s="6" t="s">
        <v>91</v>
      </c>
      <c r="D10" s="6">
        <v>1.4705882352941176E-2</v>
      </c>
      <c r="E10" s="6" t="s">
        <v>1820</v>
      </c>
      <c r="F10" s="6">
        <v>5</v>
      </c>
      <c r="G10" s="6" t="s">
        <v>1821</v>
      </c>
      <c r="H10" s="6">
        <v>220</v>
      </c>
      <c r="I10" s="6" t="s">
        <v>1822</v>
      </c>
      <c r="J10" s="6" t="s">
        <v>90</v>
      </c>
      <c r="K10" s="6"/>
      <c r="L10" t="str">
        <f t="shared" si="0"/>
        <v>change</v>
      </c>
      <c r="M10" t="str">
        <f t="shared" si="1"/>
        <v>same</v>
      </c>
      <c r="N10" t="str">
        <f t="shared" si="2"/>
        <v>change</v>
      </c>
    </row>
    <row r="11" spans="1:14" x14ac:dyDescent="0.25">
      <c r="A11" s="6">
        <v>9</v>
      </c>
      <c r="B11" s="6" t="s">
        <v>1002</v>
      </c>
      <c r="C11" s="6" t="s">
        <v>1003</v>
      </c>
      <c r="D11" s="6" t="s">
        <v>77</v>
      </c>
      <c r="E11" s="6" t="s">
        <v>77</v>
      </c>
      <c r="F11" s="6" t="s">
        <v>77</v>
      </c>
      <c r="G11" s="6" t="s">
        <v>77</v>
      </c>
      <c r="H11" s="6" t="s">
        <v>77</v>
      </c>
      <c r="I11" s="6" t="s">
        <v>77</v>
      </c>
      <c r="J11" s="6"/>
      <c r="K11" s="6"/>
      <c r="L11" t="str">
        <f t="shared" si="0"/>
        <v>--</v>
      </c>
      <c r="M11" t="str">
        <f t="shared" si="1"/>
        <v>--</v>
      </c>
      <c r="N11" t="str">
        <f t="shared" si="2"/>
        <v>--</v>
      </c>
    </row>
    <row r="12" spans="1:14" x14ac:dyDescent="0.25">
      <c r="A12" s="6">
        <v>10</v>
      </c>
      <c r="B12" s="6" t="s">
        <v>1004</v>
      </c>
      <c r="C12" s="6" t="s">
        <v>1005</v>
      </c>
      <c r="D12" s="6" t="s">
        <v>77</v>
      </c>
      <c r="E12" s="6" t="s">
        <v>77</v>
      </c>
      <c r="F12" s="6" t="s">
        <v>77</v>
      </c>
      <c r="G12" s="6" t="s">
        <v>77</v>
      </c>
      <c r="H12" s="6" t="s">
        <v>77</v>
      </c>
      <c r="I12" s="6" t="s">
        <v>77</v>
      </c>
      <c r="J12" s="6"/>
      <c r="K12" s="6"/>
      <c r="L12" t="str">
        <f t="shared" si="0"/>
        <v>--</v>
      </c>
      <c r="M12" t="str">
        <f t="shared" si="1"/>
        <v>--</v>
      </c>
      <c r="N12" t="str">
        <f t="shared" si="2"/>
        <v>--</v>
      </c>
    </row>
    <row r="13" spans="1:14" x14ac:dyDescent="0.25">
      <c r="A13" s="6">
        <v>11</v>
      </c>
      <c r="B13" s="6" t="s">
        <v>95</v>
      </c>
      <c r="C13" s="6" t="s">
        <v>96</v>
      </c>
      <c r="D13" s="6">
        <v>2.0408163265306123E-4</v>
      </c>
      <c r="E13" s="6" t="s">
        <v>1824</v>
      </c>
      <c r="F13" s="6" t="s">
        <v>77</v>
      </c>
      <c r="G13" s="6" t="s">
        <v>77</v>
      </c>
      <c r="H13" s="6" t="s">
        <v>77</v>
      </c>
      <c r="I13" s="6" t="s">
        <v>77</v>
      </c>
      <c r="J13" s="6" t="s">
        <v>95</v>
      </c>
      <c r="K13" s="6"/>
      <c r="L13" t="str">
        <f t="shared" si="0"/>
        <v>same</v>
      </c>
      <c r="M13" t="str">
        <f t="shared" si="1"/>
        <v>--</v>
      </c>
      <c r="N13" t="str">
        <f t="shared" si="2"/>
        <v>--</v>
      </c>
    </row>
    <row r="14" spans="1:14" x14ac:dyDescent="0.25">
      <c r="A14" s="6">
        <v>12</v>
      </c>
      <c r="B14" s="6" t="s">
        <v>97</v>
      </c>
      <c r="C14" s="6" t="s">
        <v>98</v>
      </c>
      <c r="D14" s="6">
        <v>0.16666666666666666</v>
      </c>
      <c r="E14" s="6" t="s">
        <v>1821</v>
      </c>
      <c r="F14" s="6">
        <v>1</v>
      </c>
      <c r="G14" s="6" t="s">
        <v>1824</v>
      </c>
      <c r="H14" s="6" t="s">
        <v>77</v>
      </c>
      <c r="I14" s="6" t="s">
        <v>77</v>
      </c>
      <c r="J14" s="6" t="s">
        <v>97</v>
      </c>
      <c r="K14" s="6"/>
      <c r="L14" t="str">
        <f t="shared" si="0"/>
        <v>same</v>
      </c>
      <c r="M14" t="str">
        <f t="shared" si="1"/>
        <v>same</v>
      </c>
      <c r="N14" t="str">
        <f t="shared" si="2"/>
        <v>--</v>
      </c>
    </row>
    <row r="15" spans="1:14" x14ac:dyDescent="0.25">
      <c r="A15" s="6">
        <v>13</v>
      </c>
      <c r="B15" s="6" t="s">
        <v>99</v>
      </c>
      <c r="C15" s="6" t="s">
        <v>100</v>
      </c>
      <c r="D15" s="6" t="s">
        <v>77</v>
      </c>
      <c r="E15" s="6" t="s">
        <v>77</v>
      </c>
      <c r="F15" s="6">
        <v>5</v>
      </c>
      <c r="G15" s="6" t="s">
        <v>1825</v>
      </c>
      <c r="H15" s="6" t="s">
        <v>77</v>
      </c>
      <c r="I15" s="6" t="s">
        <v>77</v>
      </c>
      <c r="J15" s="6" t="s">
        <v>99</v>
      </c>
      <c r="K15" s="6"/>
      <c r="L15" t="str">
        <f t="shared" si="0"/>
        <v>--</v>
      </c>
      <c r="M15" t="str">
        <f t="shared" si="1"/>
        <v>same</v>
      </c>
      <c r="N15" t="str">
        <f t="shared" si="2"/>
        <v>--</v>
      </c>
    </row>
    <row r="16" spans="1:14" x14ac:dyDescent="0.25">
      <c r="A16" s="6">
        <v>14</v>
      </c>
      <c r="B16" s="6" t="s">
        <v>1006</v>
      </c>
      <c r="C16" s="6" t="s">
        <v>1007</v>
      </c>
      <c r="D16" s="6" t="s">
        <v>77</v>
      </c>
      <c r="E16" s="6" t="s">
        <v>77</v>
      </c>
      <c r="F16" s="6" t="s">
        <v>77</v>
      </c>
      <c r="G16" s="6" t="s">
        <v>77</v>
      </c>
      <c r="H16" s="6" t="s">
        <v>77</v>
      </c>
      <c r="I16" s="6" t="s">
        <v>77</v>
      </c>
      <c r="J16" s="6"/>
      <c r="K16" s="6"/>
      <c r="L16" t="str">
        <f t="shared" si="0"/>
        <v>--</v>
      </c>
      <c r="M16" t="str">
        <f t="shared" si="1"/>
        <v>--</v>
      </c>
      <c r="N16" t="str">
        <f t="shared" si="2"/>
        <v>--</v>
      </c>
    </row>
    <row r="17" spans="1:14" x14ac:dyDescent="0.25">
      <c r="A17" s="6">
        <v>16</v>
      </c>
      <c r="B17" s="6" t="s">
        <v>1008</v>
      </c>
      <c r="C17" s="6" t="s">
        <v>1009</v>
      </c>
      <c r="D17" s="6" t="s">
        <v>77</v>
      </c>
      <c r="E17" s="6" t="s">
        <v>77</v>
      </c>
      <c r="F17" s="6" t="s">
        <v>77</v>
      </c>
      <c r="G17" s="6" t="s">
        <v>77</v>
      </c>
      <c r="H17" s="6" t="s">
        <v>77</v>
      </c>
      <c r="I17" s="6" t="s">
        <v>77</v>
      </c>
      <c r="J17" s="6"/>
      <c r="K17" s="6"/>
      <c r="L17" t="str">
        <f t="shared" si="0"/>
        <v>--</v>
      </c>
      <c r="M17" t="str">
        <f t="shared" si="1"/>
        <v>--</v>
      </c>
      <c r="N17" t="str">
        <f t="shared" si="2"/>
        <v>--</v>
      </c>
    </row>
    <row r="18" spans="1:14" x14ac:dyDescent="0.25">
      <c r="A18" s="6">
        <v>18</v>
      </c>
      <c r="B18" s="6" t="s">
        <v>1010</v>
      </c>
      <c r="C18" s="6" t="s">
        <v>1011</v>
      </c>
      <c r="D18" s="6" t="s">
        <v>77</v>
      </c>
      <c r="E18" s="6" t="s">
        <v>77</v>
      </c>
      <c r="F18" s="6" t="s">
        <v>77</v>
      </c>
      <c r="G18" s="6" t="s">
        <v>77</v>
      </c>
      <c r="H18" s="6" t="s">
        <v>77</v>
      </c>
      <c r="I18" s="6" t="s">
        <v>77</v>
      </c>
      <c r="J18" s="6"/>
      <c r="K18" s="6"/>
      <c r="L18" t="str">
        <f t="shared" si="0"/>
        <v>--</v>
      </c>
      <c r="M18" t="str">
        <f t="shared" si="1"/>
        <v>--</v>
      </c>
      <c r="N18" t="str">
        <f t="shared" si="2"/>
        <v>--</v>
      </c>
    </row>
    <row r="19" spans="1:14" x14ac:dyDescent="0.25">
      <c r="A19" s="6">
        <v>19</v>
      </c>
      <c r="B19" s="6" t="s">
        <v>1012</v>
      </c>
      <c r="C19" s="6" t="s">
        <v>1013</v>
      </c>
      <c r="D19" s="6" t="s">
        <v>77</v>
      </c>
      <c r="E19" s="6" t="s">
        <v>77</v>
      </c>
      <c r="F19" s="6" t="s">
        <v>77</v>
      </c>
      <c r="G19" s="6" t="s">
        <v>77</v>
      </c>
      <c r="H19" s="6" t="s">
        <v>77</v>
      </c>
      <c r="I19" s="6" t="s">
        <v>77</v>
      </c>
      <c r="J19" s="6"/>
      <c r="K19" s="6"/>
      <c r="L19" t="str">
        <f t="shared" si="0"/>
        <v>--</v>
      </c>
      <c r="M19" t="str">
        <f t="shared" si="1"/>
        <v>--</v>
      </c>
      <c r="N19" t="str">
        <f t="shared" si="2"/>
        <v>--</v>
      </c>
    </row>
    <row r="20" spans="1:14" x14ac:dyDescent="0.25">
      <c r="A20" s="6">
        <v>20</v>
      </c>
      <c r="B20" s="6" t="s">
        <v>1014</v>
      </c>
      <c r="C20" s="6" t="s">
        <v>1015</v>
      </c>
      <c r="D20" s="6" t="s">
        <v>77</v>
      </c>
      <c r="E20" s="6" t="s">
        <v>77</v>
      </c>
      <c r="F20" s="6" t="s">
        <v>77</v>
      </c>
      <c r="G20" s="6" t="s">
        <v>77</v>
      </c>
      <c r="H20" s="6" t="s">
        <v>77</v>
      </c>
      <c r="I20" s="6" t="s">
        <v>77</v>
      </c>
      <c r="J20" s="6"/>
      <c r="K20" s="6"/>
      <c r="L20" t="str">
        <f t="shared" si="0"/>
        <v>--</v>
      </c>
      <c r="M20" t="str">
        <f t="shared" si="1"/>
        <v>--</v>
      </c>
      <c r="N20" t="str">
        <f t="shared" si="2"/>
        <v>--</v>
      </c>
    </row>
    <row r="21" spans="1:14" x14ac:dyDescent="0.25">
      <c r="A21" s="6">
        <v>21</v>
      </c>
      <c r="B21" s="6" t="s">
        <v>1016</v>
      </c>
      <c r="C21" s="6" t="s">
        <v>1017</v>
      </c>
      <c r="D21" s="6" t="s">
        <v>77</v>
      </c>
      <c r="E21" s="6" t="s">
        <v>77</v>
      </c>
      <c r="F21" s="6" t="s">
        <v>77</v>
      </c>
      <c r="G21" s="6" t="s">
        <v>77</v>
      </c>
      <c r="H21" s="6" t="s">
        <v>77</v>
      </c>
      <c r="I21" s="6" t="s">
        <v>77</v>
      </c>
      <c r="J21" s="6"/>
      <c r="K21" s="6"/>
      <c r="L21" t="str">
        <f t="shared" si="0"/>
        <v>--</v>
      </c>
      <c r="M21" t="str">
        <f t="shared" si="1"/>
        <v>--</v>
      </c>
      <c r="N21" t="str">
        <f t="shared" si="2"/>
        <v>--</v>
      </c>
    </row>
    <row r="22" spans="1:14" x14ac:dyDescent="0.25">
      <c r="A22" s="6">
        <v>22</v>
      </c>
      <c r="B22" s="6" t="s">
        <v>1018</v>
      </c>
      <c r="C22" s="6" t="s">
        <v>1019</v>
      </c>
      <c r="D22" s="6" t="s">
        <v>77</v>
      </c>
      <c r="E22" s="6" t="s">
        <v>77</v>
      </c>
      <c r="F22" s="6" t="s">
        <v>77</v>
      </c>
      <c r="G22" s="6" t="s">
        <v>77</v>
      </c>
      <c r="H22" s="6" t="s">
        <v>77</v>
      </c>
      <c r="I22" s="6" t="s">
        <v>77</v>
      </c>
      <c r="J22" s="6"/>
      <c r="K22" s="6"/>
      <c r="L22" t="str">
        <f t="shared" si="0"/>
        <v>--</v>
      </c>
      <c r="M22" t="str">
        <f t="shared" si="1"/>
        <v>--</v>
      </c>
      <c r="N22" t="str">
        <f t="shared" si="2"/>
        <v>--</v>
      </c>
    </row>
    <row r="23" spans="1:14" x14ac:dyDescent="0.25">
      <c r="A23" s="6">
        <v>23</v>
      </c>
      <c r="B23" s="6" t="s">
        <v>1020</v>
      </c>
      <c r="C23" s="6" t="s">
        <v>1021</v>
      </c>
      <c r="D23" s="6" t="s">
        <v>77</v>
      </c>
      <c r="E23" s="6" t="s">
        <v>77</v>
      </c>
      <c r="F23" s="6" t="s">
        <v>77</v>
      </c>
      <c r="G23" s="6" t="s">
        <v>77</v>
      </c>
      <c r="H23" s="6" t="s">
        <v>77</v>
      </c>
      <c r="I23" s="6" t="s">
        <v>77</v>
      </c>
      <c r="J23" s="6"/>
      <c r="K23" s="6"/>
      <c r="L23" t="str">
        <f t="shared" si="0"/>
        <v>--</v>
      </c>
      <c r="M23" t="str">
        <f t="shared" si="1"/>
        <v>--</v>
      </c>
      <c r="N23" t="str">
        <f t="shared" si="2"/>
        <v>--</v>
      </c>
    </row>
    <row r="24" spans="1:14" x14ac:dyDescent="0.25">
      <c r="A24" s="6">
        <v>24</v>
      </c>
      <c r="B24" s="6" t="s">
        <v>1022</v>
      </c>
      <c r="C24" s="6" t="s">
        <v>1023</v>
      </c>
      <c r="D24" s="6" t="s">
        <v>77</v>
      </c>
      <c r="E24" s="6" t="s">
        <v>77</v>
      </c>
      <c r="F24" s="6" t="s">
        <v>77</v>
      </c>
      <c r="G24" s="6" t="s">
        <v>77</v>
      </c>
      <c r="H24" s="6" t="s">
        <v>77</v>
      </c>
      <c r="I24" s="6" t="s">
        <v>77</v>
      </c>
      <c r="J24" s="6"/>
      <c r="K24" s="6"/>
      <c r="L24" t="str">
        <f t="shared" si="0"/>
        <v>--</v>
      </c>
      <c r="M24" t="str">
        <f t="shared" si="1"/>
        <v>--</v>
      </c>
      <c r="N24" t="str">
        <f t="shared" si="2"/>
        <v>--</v>
      </c>
    </row>
    <row r="25" spans="1:14" x14ac:dyDescent="0.25">
      <c r="A25" s="6">
        <v>25</v>
      </c>
      <c r="B25" s="6" t="s">
        <v>1024</v>
      </c>
      <c r="C25" s="6" t="s">
        <v>1025</v>
      </c>
      <c r="D25" s="6" t="s">
        <v>77</v>
      </c>
      <c r="E25" s="6" t="s">
        <v>77</v>
      </c>
      <c r="F25" s="6" t="s">
        <v>77</v>
      </c>
      <c r="G25" s="6" t="s">
        <v>77</v>
      </c>
      <c r="H25" s="6" t="s">
        <v>77</v>
      </c>
      <c r="I25" s="6" t="s">
        <v>77</v>
      </c>
      <c r="J25" s="6"/>
      <c r="K25" s="6"/>
      <c r="L25" t="str">
        <f t="shared" si="0"/>
        <v>--</v>
      </c>
      <c r="M25" t="str">
        <f t="shared" si="1"/>
        <v>--</v>
      </c>
      <c r="N25" t="str">
        <f t="shared" si="2"/>
        <v>--</v>
      </c>
    </row>
    <row r="26" spans="1:14" x14ac:dyDescent="0.25">
      <c r="A26" s="6">
        <v>26</v>
      </c>
      <c r="B26" s="6" t="s">
        <v>102</v>
      </c>
      <c r="C26" s="6" t="s">
        <v>103</v>
      </c>
      <c r="D26" s="6" t="s">
        <v>77</v>
      </c>
      <c r="E26" s="6" t="s">
        <v>77</v>
      </c>
      <c r="F26" s="6">
        <v>500</v>
      </c>
      <c r="G26" s="6" t="s">
        <v>1820</v>
      </c>
      <c r="H26" s="6">
        <v>1200</v>
      </c>
      <c r="I26" s="6" t="s">
        <v>1822</v>
      </c>
      <c r="J26" s="6" t="s">
        <v>102</v>
      </c>
      <c r="K26" s="6"/>
      <c r="L26" t="str">
        <f t="shared" si="0"/>
        <v>--</v>
      </c>
      <c r="M26" t="str">
        <f t="shared" si="1"/>
        <v>same</v>
      </c>
      <c r="N26" t="str">
        <f t="shared" si="2"/>
        <v>same</v>
      </c>
    </row>
    <row r="27" spans="1:14" x14ac:dyDescent="0.25">
      <c r="A27" s="6">
        <v>27</v>
      </c>
      <c r="B27" s="6" t="s">
        <v>1026</v>
      </c>
      <c r="C27" s="6" t="s">
        <v>1027</v>
      </c>
      <c r="D27" s="6" t="s">
        <v>77</v>
      </c>
      <c r="E27" s="6" t="s">
        <v>77</v>
      </c>
      <c r="F27" s="6" t="s">
        <v>77</v>
      </c>
      <c r="G27" s="6" t="s">
        <v>77</v>
      </c>
      <c r="H27" s="6" t="s">
        <v>77</v>
      </c>
      <c r="I27" s="6" t="s">
        <v>77</v>
      </c>
      <c r="J27" s="6"/>
      <c r="K27" s="6"/>
      <c r="L27" t="str">
        <f t="shared" si="0"/>
        <v>--</v>
      </c>
      <c r="M27" t="str">
        <f t="shared" si="1"/>
        <v>--</v>
      </c>
      <c r="N27" t="str">
        <f t="shared" si="2"/>
        <v>--</v>
      </c>
    </row>
    <row r="28" spans="1:14" x14ac:dyDescent="0.25">
      <c r="A28" s="6">
        <v>28</v>
      </c>
      <c r="B28" s="6" t="s">
        <v>1028</v>
      </c>
      <c r="C28" s="6" t="s">
        <v>1029</v>
      </c>
      <c r="D28" s="6" t="s">
        <v>77</v>
      </c>
      <c r="E28" s="6" t="s">
        <v>77</v>
      </c>
      <c r="F28" s="6" t="s">
        <v>77</v>
      </c>
      <c r="G28" s="6" t="s">
        <v>77</v>
      </c>
      <c r="H28" s="6" t="s">
        <v>77</v>
      </c>
      <c r="I28" s="6" t="s">
        <v>77</v>
      </c>
      <c r="J28" s="6"/>
      <c r="K28" s="6"/>
      <c r="L28" t="str">
        <f t="shared" si="0"/>
        <v>--</v>
      </c>
      <c r="M28" t="str">
        <f t="shared" si="1"/>
        <v>--</v>
      </c>
      <c r="N28" t="str">
        <f t="shared" si="2"/>
        <v>--</v>
      </c>
    </row>
    <row r="29" spans="1:14" x14ac:dyDescent="0.25">
      <c r="A29" s="6">
        <v>29</v>
      </c>
      <c r="B29" s="6" t="s">
        <v>1030</v>
      </c>
      <c r="C29" s="6" t="s">
        <v>1031</v>
      </c>
      <c r="D29" s="6" t="s">
        <v>77</v>
      </c>
      <c r="E29" s="6" t="s">
        <v>77</v>
      </c>
      <c r="F29" s="6" t="s">
        <v>77</v>
      </c>
      <c r="G29" s="6" t="s">
        <v>77</v>
      </c>
      <c r="H29" s="6" t="s">
        <v>77</v>
      </c>
      <c r="I29" s="6" t="s">
        <v>77</v>
      </c>
      <c r="J29" s="6"/>
      <c r="K29" s="6"/>
      <c r="L29" t="str">
        <f t="shared" si="0"/>
        <v>--</v>
      </c>
      <c r="M29" t="str">
        <f t="shared" si="1"/>
        <v>--</v>
      </c>
      <c r="N29" t="str">
        <f t="shared" si="2"/>
        <v>--</v>
      </c>
    </row>
    <row r="30" spans="1:14" x14ac:dyDescent="0.25">
      <c r="A30" s="6">
        <v>30</v>
      </c>
      <c r="B30" s="6" t="s">
        <v>104</v>
      </c>
      <c r="C30" s="6" t="s">
        <v>105</v>
      </c>
      <c r="D30" s="6">
        <v>0.625</v>
      </c>
      <c r="E30" s="6" t="s">
        <v>1821</v>
      </c>
      <c r="F30" s="6">
        <v>1</v>
      </c>
      <c r="G30" s="6" t="s">
        <v>1824</v>
      </c>
      <c r="H30" s="6" t="s">
        <v>77</v>
      </c>
      <c r="I30" s="6" t="s">
        <v>77</v>
      </c>
      <c r="J30" s="6" t="s">
        <v>104</v>
      </c>
      <c r="K30" s="6"/>
      <c r="L30" t="str">
        <f t="shared" si="0"/>
        <v>same</v>
      </c>
      <c r="M30" t="str">
        <f t="shared" si="1"/>
        <v>same</v>
      </c>
      <c r="N30" t="str">
        <f t="shared" si="2"/>
        <v>--</v>
      </c>
    </row>
    <row r="31" spans="1:14" x14ac:dyDescent="0.25">
      <c r="A31" s="6">
        <v>31</v>
      </c>
      <c r="B31" s="6" t="s">
        <v>1032</v>
      </c>
      <c r="C31" s="6" t="s">
        <v>1033</v>
      </c>
      <c r="D31" s="6" t="s">
        <v>77</v>
      </c>
      <c r="E31" s="6" t="s">
        <v>77</v>
      </c>
      <c r="F31" s="6" t="s">
        <v>77</v>
      </c>
      <c r="G31" s="6" t="s">
        <v>77</v>
      </c>
      <c r="H31" s="6" t="s">
        <v>77</v>
      </c>
      <c r="I31" s="6" t="s">
        <v>77</v>
      </c>
      <c r="J31" s="6"/>
      <c r="K31" s="6"/>
      <c r="L31" t="str">
        <f t="shared" si="0"/>
        <v>--</v>
      </c>
      <c r="M31" t="str">
        <f t="shared" si="1"/>
        <v>--</v>
      </c>
      <c r="N31" t="str">
        <f t="shared" si="2"/>
        <v>--</v>
      </c>
    </row>
    <row r="32" spans="1:14" x14ac:dyDescent="0.25">
      <c r="A32" s="6">
        <v>32</v>
      </c>
      <c r="B32" s="6" t="s">
        <v>1034</v>
      </c>
      <c r="C32" s="6" t="s">
        <v>1035</v>
      </c>
      <c r="D32" s="6" t="s">
        <v>77</v>
      </c>
      <c r="E32" s="6" t="s">
        <v>77</v>
      </c>
      <c r="F32" s="6" t="s">
        <v>77</v>
      </c>
      <c r="G32" s="6" t="s">
        <v>77</v>
      </c>
      <c r="H32" s="6" t="s">
        <v>77</v>
      </c>
      <c r="I32" s="6" t="s">
        <v>77</v>
      </c>
      <c r="J32" s="6"/>
      <c r="K32" s="6"/>
      <c r="L32" t="str">
        <f t="shared" si="0"/>
        <v>--</v>
      </c>
      <c r="M32" t="str">
        <f t="shared" si="1"/>
        <v>--</v>
      </c>
      <c r="N32" t="str">
        <f t="shared" si="2"/>
        <v>--</v>
      </c>
    </row>
    <row r="33" spans="1:14" x14ac:dyDescent="0.25">
      <c r="A33" s="6">
        <v>33</v>
      </c>
      <c r="B33" s="6" t="s">
        <v>106</v>
      </c>
      <c r="C33" s="6" t="s">
        <v>107</v>
      </c>
      <c r="D33" s="6" t="s">
        <v>77</v>
      </c>
      <c r="E33" s="6" t="s">
        <v>77</v>
      </c>
      <c r="F33" s="6">
        <v>0.3</v>
      </c>
      <c r="G33" s="6" t="s">
        <v>1822</v>
      </c>
      <c r="H33" s="6">
        <v>1</v>
      </c>
      <c r="I33" s="6" t="s">
        <v>1822</v>
      </c>
      <c r="J33" s="6" t="s">
        <v>106</v>
      </c>
      <c r="K33" s="6"/>
      <c r="L33" t="str">
        <f t="shared" si="0"/>
        <v>--</v>
      </c>
      <c r="M33" t="str">
        <f t="shared" si="1"/>
        <v>same</v>
      </c>
      <c r="N33" t="str">
        <f t="shared" si="2"/>
        <v>same</v>
      </c>
    </row>
    <row r="34" spans="1:14" x14ac:dyDescent="0.25">
      <c r="A34" s="6">
        <v>35</v>
      </c>
      <c r="B34" s="6" t="s">
        <v>1036</v>
      </c>
      <c r="C34" s="6" t="s">
        <v>1037</v>
      </c>
      <c r="D34" s="6" t="s">
        <v>77</v>
      </c>
      <c r="E34" s="6" t="s">
        <v>77</v>
      </c>
      <c r="F34" s="6">
        <v>0.2</v>
      </c>
      <c r="G34" s="6" t="s">
        <v>1824</v>
      </c>
      <c r="H34" s="6" t="s">
        <v>77</v>
      </c>
      <c r="I34" s="6" t="s">
        <v>77</v>
      </c>
      <c r="J34" s="6" t="s">
        <v>106</v>
      </c>
      <c r="K34" s="6" t="s">
        <v>1826</v>
      </c>
      <c r="L34" t="str">
        <f t="shared" si="0"/>
        <v>--</v>
      </c>
      <c r="M34" t="e">
        <f t="shared" si="1"/>
        <v>#N/A</v>
      </c>
      <c r="N34" t="str">
        <f t="shared" si="2"/>
        <v>--</v>
      </c>
    </row>
    <row r="35" spans="1:14" x14ac:dyDescent="0.25">
      <c r="A35" s="6">
        <v>36</v>
      </c>
      <c r="B35" s="6" t="s">
        <v>108</v>
      </c>
      <c r="C35" s="6" t="s">
        <v>109</v>
      </c>
      <c r="D35" s="6">
        <v>0.14084507042253522</v>
      </c>
      <c r="E35" s="6" t="s">
        <v>1824</v>
      </c>
      <c r="F35" s="6" t="s">
        <v>77</v>
      </c>
      <c r="G35" s="6" t="s">
        <v>77</v>
      </c>
      <c r="H35" s="6" t="s">
        <v>77</v>
      </c>
      <c r="I35" s="6" t="s">
        <v>77</v>
      </c>
      <c r="J35" s="6" t="s">
        <v>108</v>
      </c>
      <c r="K35" s="6"/>
      <c r="L35" t="str">
        <f t="shared" si="0"/>
        <v>same</v>
      </c>
      <c r="M35" t="str">
        <f t="shared" si="1"/>
        <v>--</v>
      </c>
      <c r="N35" t="str">
        <f t="shared" si="2"/>
        <v>--</v>
      </c>
    </row>
    <row r="36" spans="1:14" x14ac:dyDescent="0.25">
      <c r="A36" s="6">
        <v>37</v>
      </c>
      <c r="B36" s="6" t="s">
        <v>110</v>
      </c>
      <c r="C36" s="6" t="s">
        <v>1038</v>
      </c>
      <c r="D36" s="6">
        <v>2.3255813953488371E-4</v>
      </c>
      <c r="E36" s="6" t="s">
        <v>1820</v>
      </c>
      <c r="F36" s="6">
        <v>1.4999999999999999E-2</v>
      </c>
      <c r="G36" s="6" t="s">
        <v>1821</v>
      </c>
      <c r="H36" s="6">
        <v>0.2</v>
      </c>
      <c r="I36" s="6" t="s">
        <v>1823</v>
      </c>
      <c r="J36" s="6" t="s">
        <v>110</v>
      </c>
      <c r="K36" s="6"/>
      <c r="L36" t="str">
        <f t="shared" si="0"/>
        <v>same</v>
      </c>
      <c r="M36" t="str">
        <f t="shared" si="1"/>
        <v>same</v>
      </c>
      <c r="N36" t="str">
        <f t="shared" si="2"/>
        <v>same</v>
      </c>
    </row>
    <row r="37" spans="1:14" x14ac:dyDescent="0.25">
      <c r="A37" s="6">
        <v>39</v>
      </c>
      <c r="B37" s="6" t="s">
        <v>112</v>
      </c>
      <c r="C37" s="6" t="s">
        <v>113</v>
      </c>
      <c r="D37" s="6" t="s">
        <v>77</v>
      </c>
      <c r="E37" s="6" t="s">
        <v>77</v>
      </c>
      <c r="F37" s="6">
        <v>1.4999999999999999E-2</v>
      </c>
      <c r="G37" s="6" t="s">
        <v>1821</v>
      </c>
      <c r="H37" s="6">
        <v>0.2</v>
      </c>
      <c r="I37" s="6" t="s">
        <v>1821</v>
      </c>
      <c r="J37" s="6" t="s">
        <v>112</v>
      </c>
      <c r="K37" s="6"/>
      <c r="L37" t="str">
        <f t="shared" si="0"/>
        <v>--</v>
      </c>
      <c r="M37" t="str">
        <f t="shared" si="1"/>
        <v>same</v>
      </c>
      <c r="N37" t="str">
        <f t="shared" si="2"/>
        <v>same</v>
      </c>
    </row>
    <row r="38" spans="1:14" x14ac:dyDescent="0.25">
      <c r="A38" s="6">
        <v>356</v>
      </c>
      <c r="B38" s="6" t="s">
        <v>114</v>
      </c>
      <c r="C38" s="6" t="s">
        <v>115</v>
      </c>
      <c r="D38" s="6">
        <v>4.3478260869565214E-6</v>
      </c>
      <c r="E38" s="6" t="s">
        <v>1824</v>
      </c>
      <c r="F38" s="6" t="s">
        <v>77</v>
      </c>
      <c r="G38" s="6" t="s">
        <v>77</v>
      </c>
      <c r="H38" s="6" t="s">
        <v>77</v>
      </c>
      <c r="I38" s="6" t="s">
        <v>77</v>
      </c>
      <c r="J38" s="6" t="s">
        <v>114</v>
      </c>
      <c r="K38" s="6"/>
      <c r="L38" t="str">
        <f t="shared" si="0"/>
        <v>same</v>
      </c>
      <c r="M38" t="str">
        <f t="shared" si="1"/>
        <v>--</v>
      </c>
      <c r="N38" t="str">
        <f t="shared" si="2"/>
        <v>--</v>
      </c>
    </row>
    <row r="39" spans="1:14" x14ac:dyDescent="0.25">
      <c r="A39" s="6">
        <v>40</v>
      </c>
      <c r="B39" s="6" t="s">
        <v>1039</v>
      </c>
      <c r="C39" s="6" t="s">
        <v>1040</v>
      </c>
      <c r="D39" s="6" t="s">
        <v>77</v>
      </c>
      <c r="E39" s="6" t="s">
        <v>77</v>
      </c>
      <c r="F39" s="6" t="s">
        <v>77</v>
      </c>
      <c r="G39" s="6" t="s">
        <v>77</v>
      </c>
      <c r="H39" s="6" t="s">
        <v>77</v>
      </c>
      <c r="I39" s="6" t="s">
        <v>77</v>
      </c>
      <c r="J39" s="6"/>
      <c r="K39" s="6"/>
      <c r="L39" t="str">
        <f t="shared" si="0"/>
        <v>--</v>
      </c>
      <c r="M39" t="str">
        <f t="shared" si="1"/>
        <v>--</v>
      </c>
      <c r="N39" t="str">
        <f t="shared" si="2"/>
        <v>--</v>
      </c>
    </row>
    <row r="40" spans="1:14" x14ac:dyDescent="0.25">
      <c r="A40" s="6">
        <v>41</v>
      </c>
      <c r="B40" s="6" t="s">
        <v>1041</v>
      </c>
      <c r="C40" s="6" t="s">
        <v>1042</v>
      </c>
      <c r="D40" s="6" t="s">
        <v>77</v>
      </c>
      <c r="E40" s="6" t="s">
        <v>77</v>
      </c>
      <c r="F40" s="6" t="s">
        <v>77</v>
      </c>
      <c r="G40" s="6" t="s">
        <v>77</v>
      </c>
      <c r="H40" s="6" t="s">
        <v>77</v>
      </c>
      <c r="I40" s="6" t="s">
        <v>77</v>
      </c>
      <c r="J40" s="6"/>
      <c r="K40" s="6"/>
      <c r="L40" t="str">
        <f t="shared" si="0"/>
        <v>--</v>
      </c>
      <c r="M40" t="str">
        <f t="shared" si="1"/>
        <v>--</v>
      </c>
      <c r="N40" t="str">
        <f t="shared" si="2"/>
        <v>--</v>
      </c>
    </row>
    <row r="41" spans="1:14" x14ac:dyDescent="0.25">
      <c r="A41" s="6">
        <v>42</v>
      </c>
      <c r="B41" s="6" t="s">
        <v>1043</v>
      </c>
      <c r="C41" s="6" t="s">
        <v>1044</v>
      </c>
      <c r="D41" s="6" t="s">
        <v>77</v>
      </c>
      <c r="E41" s="6" t="s">
        <v>77</v>
      </c>
      <c r="F41" s="6" t="s">
        <v>77</v>
      </c>
      <c r="G41" s="6" t="s">
        <v>77</v>
      </c>
      <c r="H41" s="6" t="s">
        <v>77</v>
      </c>
      <c r="I41" s="6" t="s">
        <v>77</v>
      </c>
      <c r="J41" s="6"/>
      <c r="K41" s="6"/>
      <c r="L41" t="str">
        <f t="shared" si="0"/>
        <v>--</v>
      </c>
      <c r="M41" t="str">
        <f t="shared" si="1"/>
        <v>--</v>
      </c>
      <c r="N41" t="str">
        <f t="shared" si="2"/>
        <v>--</v>
      </c>
    </row>
    <row r="42" spans="1:14" x14ac:dyDescent="0.25">
      <c r="A42" s="6">
        <v>43</v>
      </c>
      <c r="B42" s="6" t="s">
        <v>1045</v>
      </c>
      <c r="C42" s="6" t="s">
        <v>1046</v>
      </c>
      <c r="D42" s="6" t="s">
        <v>77</v>
      </c>
      <c r="E42" s="6" t="s">
        <v>77</v>
      </c>
      <c r="F42" s="6" t="s">
        <v>77</v>
      </c>
      <c r="G42" s="6" t="s">
        <v>77</v>
      </c>
      <c r="H42" s="6" t="s">
        <v>77</v>
      </c>
      <c r="I42" s="6" t="s">
        <v>77</v>
      </c>
      <c r="J42" s="6"/>
      <c r="K42" s="6"/>
      <c r="L42" t="str">
        <f t="shared" si="0"/>
        <v>--</v>
      </c>
      <c r="M42" t="str">
        <f t="shared" si="1"/>
        <v>--</v>
      </c>
      <c r="N42" t="str">
        <f t="shared" si="2"/>
        <v>--</v>
      </c>
    </row>
    <row r="43" spans="1:14" x14ac:dyDescent="0.25">
      <c r="A43" s="6">
        <v>44</v>
      </c>
      <c r="B43" s="6" t="s">
        <v>119</v>
      </c>
      <c r="C43" s="6" t="s">
        <v>120</v>
      </c>
      <c r="D43" s="6">
        <v>3.2258064516129031E-2</v>
      </c>
      <c r="E43" s="6" t="s">
        <v>1824</v>
      </c>
      <c r="F43" s="6" t="s">
        <v>77</v>
      </c>
      <c r="G43" s="6" t="s">
        <v>77</v>
      </c>
      <c r="H43" s="6" t="s">
        <v>77</v>
      </c>
      <c r="I43" s="6" t="s">
        <v>77</v>
      </c>
      <c r="J43" s="6" t="s">
        <v>119</v>
      </c>
      <c r="K43" s="6"/>
      <c r="L43" t="str">
        <f t="shared" si="0"/>
        <v>same</v>
      </c>
      <c r="M43" t="str">
        <f t="shared" si="1"/>
        <v>--</v>
      </c>
      <c r="N43" t="str">
        <f t="shared" si="2"/>
        <v>--</v>
      </c>
    </row>
    <row r="44" spans="1:14" x14ac:dyDescent="0.25">
      <c r="A44" s="6">
        <v>45</v>
      </c>
      <c r="B44" s="6" t="s">
        <v>1047</v>
      </c>
      <c r="C44" s="6" t="s">
        <v>1048</v>
      </c>
      <c r="D44" s="6" t="s">
        <v>77</v>
      </c>
      <c r="E44" s="6" t="s">
        <v>77</v>
      </c>
      <c r="F44" s="6" t="s">
        <v>77</v>
      </c>
      <c r="G44" s="6" t="s">
        <v>77</v>
      </c>
      <c r="H44" s="6" t="s">
        <v>77</v>
      </c>
      <c r="I44" s="6" t="s">
        <v>77</v>
      </c>
      <c r="J44" s="6"/>
      <c r="K44" s="6"/>
      <c r="L44" t="str">
        <f t="shared" si="0"/>
        <v>--</v>
      </c>
      <c r="M44" t="str">
        <f t="shared" si="1"/>
        <v>--</v>
      </c>
      <c r="N44" t="str">
        <f t="shared" si="2"/>
        <v>--</v>
      </c>
    </row>
    <row r="45" spans="1:14" x14ac:dyDescent="0.25">
      <c r="A45" s="6">
        <v>46</v>
      </c>
      <c r="B45" s="6" t="s">
        <v>121</v>
      </c>
      <c r="C45" s="6" t="s">
        <v>122</v>
      </c>
      <c r="D45" s="6">
        <v>0.12820512820512819</v>
      </c>
      <c r="E45" s="6" t="s">
        <v>1820</v>
      </c>
      <c r="F45" s="6">
        <v>3</v>
      </c>
      <c r="G45" s="6" t="s">
        <v>1821</v>
      </c>
      <c r="H45" s="6">
        <v>29</v>
      </c>
      <c r="I45" s="6" t="s">
        <v>1822</v>
      </c>
      <c r="J45" s="6" t="s">
        <v>121</v>
      </c>
      <c r="K45" s="6"/>
      <c r="L45" t="str">
        <f t="shared" si="0"/>
        <v>same</v>
      </c>
      <c r="M45" t="str">
        <f t="shared" si="1"/>
        <v>change</v>
      </c>
      <c r="N45" t="str">
        <f t="shared" si="2"/>
        <v>change</v>
      </c>
    </row>
    <row r="46" spans="1:14" x14ac:dyDescent="0.25">
      <c r="A46" s="6">
        <v>47</v>
      </c>
      <c r="B46" s="6" t="s">
        <v>123</v>
      </c>
      <c r="C46" s="6" t="s">
        <v>1049</v>
      </c>
      <c r="D46" s="6">
        <v>7.1428571428571419E-6</v>
      </c>
      <c r="E46" s="6" t="s">
        <v>1821</v>
      </c>
      <c r="F46" s="6" t="s">
        <v>77</v>
      </c>
      <c r="G46" s="6" t="s">
        <v>77</v>
      </c>
      <c r="H46" s="6" t="s">
        <v>77</v>
      </c>
      <c r="I46" s="6" t="s">
        <v>77</v>
      </c>
      <c r="J46" s="6" t="s">
        <v>123</v>
      </c>
      <c r="K46" s="6"/>
      <c r="L46" t="str">
        <f t="shared" si="0"/>
        <v>same</v>
      </c>
      <c r="M46" t="str">
        <f t="shared" si="1"/>
        <v>--</v>
      </c>
      <c r="N46" t="str">
        <f t="shared" si="2"/>
        <v>--</v>
      </c>
    </row>
    <row r="47" spans="1:14" x14ac:dyDescent="0.25">
      <c r="A47" s="6">
        <v>52</v>
      </c>
      <c r="B47" s="6" t="s">
        <v>1050</v>
      </c>
      <c r="C47" s="6" t="s">
        <v>1051</v>
      </c>
      <c r="D47" s="6" t="s">
        <v>77</v>
      </c>
      <c r="E47" s="6" t="s">
        <v>77</v>
      </c>
      <c r="F47" s="6" t="s">
        <v>77</v>
      </c>
      <c r="G47" s="6" t="s">
        <v>77</v>
      </c>
      <c r="H47" s="6" t="s">
        <v>77</v>
      </c>
      <c r="I47" s="6" t="s">
        <v>77</v>
      </c>
      <c r="J47" s="6"/>
      <c r="K47" s="6"/>
      <c r="L47" t="str">
        <f t="shared" si="0"/>
        <v>--</v>
      </c>
      <c r="M47" t="str">
        <f t="shared" si="1"/>
        <v>--</v>
      </c>
      <c r="N47" t="str">
        <f t="shared" si="2"/>
        <v>--</v>
      </c>
    </row>
    <row r="48" spans="1:14" x14ac:dyDescent="0.25">
      <c r="A48" s="6">
        <v>53</v>
      </c>
      <c r="B48" s="6" t="s">
        <v>1052</v>
      </c>
      <c r="C48" s="6" t="s">
        <v>1053</v>
      </c>
      <c r="D48" s="6" t="s">
        <v>77</v>
      </c>
      <c r="E48" s="6" t="s">
        <v>77</v>
      </c>
      <c r="F48" s="6" t="s">
        <v>77</v>
      </c>
      <c r="G48" s="6" t="s">
        <v>77</v>
      </c>
      <c r="H48" s="6" t="s">
        <v>77</v>
      </c>
      <c r="I48" s="6" t="s">
        <v>77</v>
      </c>
      <c r="J48" s="6"/>
      <c r="K48" s="6"/>
      <c r="L48" t="str">
        <f t="shared" si="0"/>
        <v>--</v>
      </c>
      <c r="M48" t="str">
        <f t="shared" si="1"/>
        <v>--</v>
      </c>
      <c r="N48" t="str">
        <f t="shared" si="2"/>
        <v>--</v>
      </c>
    </row>
    <row r="49" spans="1:14" x14ac:dyDescent="0.25">
      <c r="A49" s="6">
        <v>54</v>
      </c>
      <c r="B49" s="6" t="s">
        <v>1054</v>
      </c>
      <c r="C49" s="6" t="s">
        <v>1055</v>
      </c>
      <c r="D49" s="6" t="s">
        <v>77</v>
      </c>
      <c r="E49" s="6" t="s">
        <v>77</v>
      </c>
      <c r="F49" s="6" t="s">
        <v>77</v>
      </c>
      <c r="G49" s="6" t="s">
        <v>77</v>
      </c>
      <c r="H49" s="6" t="s">
        <v>77</v>
      </c>
      <c r="I49" s="6" t="s">
        <v>77</v>
      </c>
      <c r="J49" s="6"/>
      <c r="K49" s="6"/>
      <c r="L49" t="str">
        <f t="shared" si="0"/>
        <v>--</v>
      </c>
      <c r="M49" t="str">
        <f t="shared" si="1"/>
        <v>--</v>
      </c>
      <c r="N49" t="str">
        <f t="shared" si="2"/>
        <v>--</v>
      </c>
    </row>
    <row r="50" spans="1:14" x14ac:dyDescent="0.25">
      <c r="A50" s="6">
        <v>55</v>
      </c>
      <c r="B50" s="6" t="s">
        <v>1056</v>
      </c>
      <c r="C50" s="6" t="s">
        <v>1057</v>
      </c>
      <c r="D50" s="6" t="s">
        <v>77</v>
      </c>
      <c r="E50" s="6" t="s">
        <v>77</v>
      </c>
      <c r="F50" s="6" t="s">
        <v>77</v>
      </c>
      <c r="G50" s="6" t="s">
        <v>77</v>
      </c>
      <c r="H50" s="6" t="s">
        <v>77</v>
      </c>
      <c r="I50" s="6" t="s">
        <v>77</v>
      </c>
      <c r="J50" s="6"/>
      <c r="K50" s="6"/>
      <c r="L50" t="str">
        <f t="shared" si="0"/>
        <v>--</v>
      </c>
      <c r="M50" t="str">
        <f t="shared" si="1"/>
        <v>--</v>
      </c>
      <c r="N50" t="str">
        <f t="shared" si="2"/>
        <v>--</v>
      </c>
    </row>
    <row r="51" spans="1:14" x14ac:dyDescent="0.25">
      <c r="A51" s="6">
        <v>56</v>
      </c>
      <c r="B51" s="6" t="s">
        <v>132</v>
      </c>
      <c r="C51" s="6" t="s">
        <v>133</v>
      </c>
      <c r="D51" s="6">
        <v>2.0408163265306121E-2</v>
      </c>
      <c r="E51" s="6" t="s">
        <v>1821</v>
      </c>
      <c r="F51" s="6">
        <v>1</v>
      </c>
      <c r="G51" s="6" t="s">
        <v>1825</v>
      </c>
      <c r="H51" s="6">
        <v>240</v>
      </c>
      <c r="I51" s="6" t="s">
        <v>1821</v>
      </c>
      <c r="J51" s="6" t="s">
        <v>132</v>
      </c>
      <c r="K51" s="6"/>
      <c r="L51" t="str">
        <f t="shared" si="0"/>
        <v>same</v>
      </c>
      <c r="M51" t="str">
        <f t="shared" si="1"/>
        <v>same</v>
      </c>
      <c r="N51" t="str">
        <f t="shared" si="2"/>
        <v>change</v>
      </c>
    </row>
    <row r="52" spans="1:14" x14ac:dyDescent="0.25">
      <c r="A52" s="6">
        <v>57</v>
      </c>
      <c r="B52" s="6" t="s">
        <v>1058</v>
      </c>
      <c r="C52" s="6" t="s">
        <v>1059</v>
      </c>
      <c r="D52" s="6" t="s">
        <v>77</v>
      </c>
      <c r="E52" s="6" t="s">
        <v>77</v>
      </c>
      <c r="F52" s="6" t="s">
        <v>77</v>
      </c>
      <c r="G52" s="6" t="s">
        <v>77</v>
      </c>
      <c r="H52" s="6" t="s">
        <v>77</v>
      </c>
      <c r="I52" s="6" t="s">
        <v>77</v>
      </c>
      <c r="J52" s="6"/>
      <c r="K52" s="6"/>
      <c r="L52" t="str">
        <f t="shared" si="0"/>
        <v>--</v>
      </c>
      <c r="M52" t="str">
        <f t="shared" si="1"/>
        <v>--</v>
      </c>
      <c r="N52" t="str">
        <f t="shared" si="2"/>
        <v>--</v>
      </c>
    </row>
    <row r="53" spans="1:14" x14ac:dyDescent="0.25">
      <c r="A53" s="6">
        <v>58</v>
      </c>
      <c r="B53" s="6" t="s">
        <v>134</v>
      </c>
      <c r="C53" s="6" t="s">
        <v>135</v>
      </c>
      <c r="D53" s="6">
        <v>4.1666666666666669E-4</v>
      </c>
      <c r="E53" s="6" t="s">
        <v>1820</v>
      </c>
      <c r="F53" s="6">
        <v>7.0000000000000001E-3</v>
      </c>
      <c r="G53" s="6" t="s">
        <v>1821</v>
      </c>
      <c r="H53" s="6">
        <v>0.02</v>
      </c>
      <c r="I53" s="6" t="s">
        <v>1823</v>
      </c>
      <c r="J53" s="6" t="s">
        <v>134</v>
      </c>
      <c r="K53" s="6"/>
      <c r="L53" t="str">
        <f t="shared" si="0"/>
        <v>same</v>
      </c>
      <c r="M53" t="str">
        <f t="shared" si="1"/>
        <v>change</v>
      </c>
      <c r="N53" t="str">
        <f t="shared" si="2"/>
        <v>change</v>
      </c>
    </row>
    <row r="54" spans="1:14" x14ac:dyDescent="0.25">
      <c r="A54" s="6">
        <v>60</v>
      </c>
      <c r="B54" s="6" t="s">
        <v>1060</v>
      </c>
      <c r="C54" s="6" t="s">
        <v>1061</v>
      </c>
      <c r="D54" s="6" t="s">
        <v>77</v>
      </c>
      <c r="E54" s="6" t="s">
        <v>77</v>
      </c>
      <c r="F54" s="6" t="s">
        <v>77</v>
      </c>
      <c r="G54" s="6" t="s">
        <v>77</v>
      </c>
      <c r="H54" s="6" t="s">
        <v>77</v>
      </c>
      <c r="I54" s="6" t="s">
        <v>77</v>
      </c>
      <c r="J54" s="6"/>
      <c r="K54" s="6"/>
      <c r="L54" t="str">
        <f t="shared" si="0"/>
        <v>--</v>
      </c>
      <c r="M54" t="str">
        <f t="shared" si="1"/>
        <v>--</v>
      </c>
      <c r="N54" t="str">
        <f t="shared" si="2"/>
        <v>--</v>
      </c>
    </row>
    <row r="55" spans="1:14" x14ac:dyDescent="0.25">
      <c r="A55" s="6">
        <v>61</v>
      </c>
      <c r="B55" s="6" t="s">
        <v>1062</v>
      </c>
      <c r="C55" s="6" t="s">
        <v>1063</v>
      </c>
      <c r="D55" s="6" t="s">
        <v>77</v>
      </c>
      <c r="E55" s="6" t="s">
        <v>77</v>
      </c>
      <c r="F55" s="6" t="s">
        <v>77</v>
      </c>
      <c r="G55" s="6" t="s">
        <v>77</v>
      </c>
      <c r="H55" s="6" t="s">
        <v>77</v>
      </c>
      <c r="I55" s="6" t="s">
        <v>77</v>
      </c>
      <c r="J55" s="6"/>
      <c r="K55" s="6"/>
      <c r="L55" t="str">
        <f t="shared" si="0"/>
        <v>--</v>
      </c>
      <c r="M55" t="str">
        <f t="shared" si="1"/>
        <v>--</v>
      </c>
      <c r="N55" t="str">
        <f t="shared" si="2"/>
        <v>--</v>
      </c>
    </row>
    <row r="56" spans="1:14" x14ac:dyDescent="0.25">
      <c r="A56" s="6">
        <v>62</v>
      </c>
      <c r="B56" s="6" t="s">
        <v>136</v>
      </c>
      <c r="C56" s="6" t="s">
        <v>137</v>
      </c>
      <c r="D56" s="6" t="s">
        <v>77</v>
      </c>
      <c r="E56" s="6" t="s">
        <v>77</v>
      </c>
      <c r="F56" s="6" t="s">
        <v>77</v>
      </c>
      <c r="G56" s="6" t="s">
        <v>77</v>
      </c>
      <c r="H56" s="6" t="s">
        <v>77</v>
      </c>
      <c r="I56" s="6" t="s">
        <v>77</v>
      </c>
      <c r="J56" s="6"/>
      <c r="K56" s="6"/>
      <c r="L56" t="str">
        <f t="shared" si="0"/>
        <v>--</v>
      </c>
      <c r="M56" t="str">
        <f t="shared" si="1"/>
        <v>--</v>
      </c>
      <c r="N56" t="str">
        <f t="shared" si="2"/>
        <v>--</v>
      </c>
    </row>
    <row r="57" spans="1:14" x14ac:dyDescent="0.25">
      <c r="A57" s="6">
        <v>63</v>
      </c>
      <c r="B57" s="6" t="s">
        <v>197</v>
      </c>
      <c r="C57" s="6" t="s">
        <v>1064</v>
      </c>
      <c r="D57" s="6">
        <v>1.408450704225352E-3</v>
      </c>
      <c r="E57" s="6" t="s">
        <v>1821</v>
      </c>
      <c r="F57" s="6" t="s">
        <v>77</v>
      </c>
      <c r="G57" s="6" t="s">
        <v>77</v>
      </c>
      <c r="H57" s="6">
        <v>120</v>
      </c>
      <c r="I57" s="6" t="s">
        <v>1827</v>
      </c>
      <c r="J57" s="6" t="s">
        <v>197</v>
      </c>
      <c r="K57" s="6"/>
      <c r="L57" t="str">
        <f t="shared" si="0"/>
        <v>same</v>
      </c>
      <c r="M57" t="str">
        <f t="shared" si="1"/>
        <v>--</v>
      </c>
      <c r="N57" t="str">
        <f t="shared" si="2"/>
        <v>change</v>
      </c>
    </row>
    <row r="58" spans="1:14" x14ac:dyDescent="0.25">
      <c r="A58" s="6">
        <v>64</v>
      </c>
      <c r="B58" s="6" t="s">
        <v>203</v>
      </c>
      <c r="C58" s="6" t="s">
        <v>1065</v>
      </c>
      <c r="D58" s="6">
        <v>7.6923076923076926E-5</v>
      </c>
      <c r="E58" s="6" t="s">
        <v>1821</v>
      </c>
      <c r="F58" s="6" t="s">
        <v>77</v>
      </c>
      <c r="G58" s="6" t="s">
        <v>77</v>
      </c>
      <c r="H58" s="6">
        <v>1.4</v>
      </c>
      <c r="I58" s="6" t="s">
        <v>1827</v>
      </c>
      <c r="J58" s="6" t="s">
        <v>203</v>
      </c>
      <c r="K58" s="6"/>
      <c r="L58" t="str">
        <f t="shared" si="0"/>
        <v>same</v>
      </c>
      <c r="M58" t="str">
        <f t="shared" si="1"/>
        <v>--</v>
      </c>
      <c r="N58" t="str">
        <f t="shared" si="2"/>
        <v>change</v>
      </c>
    </row>
    <row r="59" spans="1:14" x14ac:dyDescent="0.25">
      <c r="A59" s="6">
        <v>65</v>
      </c>
      <c r="B59" s="6" t="s">
        <v>1066</v>
      </c>
      <c r="C59" s="6" t="s">
        <v>1067</v>
      </c>
      <c r="D59" s="6" t="s">
        <v>77</v>
      </c>
      <c r="E59" s="6" t="s">
        <v>77</v>
      </c>
      <c r="F59" s="6" t="s">
        <v>77</v>
      </c>
      <c r="G59" s="6" t="s">
        <v>77</v>
      </c>
      <c r="H59" s="6" t="s">
        <v>77</v>
      </c>
      <c r="I59" s="6" t="s">
        <v>77</v>
      </c>
      <c r="J59" s="6"/>
      <c r="K59" s="6"/>
      <c r="L59" t="str">
        <f t="shared" si="0"/>
        <v>--</v>
      </c>
      <c r="M59" t="str">
        <f t="shared" si="1"/>
        <v>--</v>
      </c>
      <c r="N59" t="str">
        <f t="shared" si="2"/>
        <v>--</v>
      </c>
    </row>
    <row r="60" spans="1:14" x14ac:dyDescent="0.25">
      <c r="A60" s="6">
        <v>522</v>
      </c>
      <c r="B60" s="6" t="s">
        <v>291</v>
      </c>
      <c r="C60" s="6" t="s">
        <v>1068</v>
      </c>
      <c r="D60" s="6">
        <v>0.41666666666666669</v>
      </c>
      <c r="E60" s="6" t="s">
        <v>1821</v>
      </c>
      <c r="F60" s="6" t="s">
        <v>77</v>
      </c>
      <c r="G60" s="6" t="s">
        <v>77</v>
      </c>
      <c r="H60" s="6" t="s">
        <v>77</v>
      </c>
      <c r="I60" s="6" t="s">
        <v>77</v>
      </c>
      <c r="J60" s="6" t="s">
        <v>291</v>
      </c>
      <c r="K60" s="6"/>
      <c r="L60" t="str">
        <f t="shared" si="0"/>
        <v>same</v>
      </c>
      <c r="M60" t="str">
        <f t="shared" si="1"/>
        <v>--</v>
      </c>
      <c r="N60" t="str">
        <f t="shared" si="2"/>
        <v>--</v>
      </c>
    </row>
    <row r="61" spans="1:14" x14ac:dyDescent="0.25">
      <c r="A61" s="6">
        <v>66</v>
      </c>
      <c r="B61" s="6" t="s">
        <v>1069</v>
      </c>
      <c r="C61" s="6" t="s">
        <v>1070</v>
      </c>
      <c r="D61" s="6" t="s">
        <v>77</v>
      </c>
      <c r="E61" s="6" t="s">
        <v>77</v>
      </c>
      <c r="F61" s="6" t="s">
        <v>77</v>
      </c>
      <c r="G61" s="6" t="s">
        <v>77</v>
      </c>
      <c r="H61" s="6" t="s">
        <v>77</v>
      </c>
      <c r="I61" s="6" t="s">
        <v>77</v>
      </c>
      <c r="J61" s="6"/>
      <c r="K61" s="6"/>
      <c r="L61" t="str">
        <f t="shared" si="0"/>
        <v>--</v>
      </c>
      <c r="M61" t="str">
        <f t="shared" si="1"/>
        <v>--</v>
      </c>
      <c r="N61" t="str">
        <f t="shared" si="2"/>
        <v>--</v>
      </c>
    </row>
    <row r="62" spans="1:14" x14ac:dyDescent="0.25">
      <c r="A62" s="6">
        <v>68</v>
      </c>
      <c r="B62" s="6" t="s">
        <v>1071</v>
      </c>
      <c r="C62" s="6" t="s">
        <v>1072</v>
      </c>
      <c r="D62" s="6" t="s">
        <v>77</v>
      </c>
      <c r="E62" s="6" t="s">
        <v>77</v>
      </c>
      <c r="F62" s="6" t="s">
        <v>77</v>
      </c>
      <c r="G62" s="6" t="s">
        <v>77</v>
      </c>
      <c r="H62" s="6" t="s">
        <v>77</v>
      </c>
      <c r="I62" s="6" t="s">
        <v>77</v>
      </c>
      <c r="J62" s="6"/>
      <c r="K62" s="6"/>
      <c r="L62" t="str">
        <f t="shared" si="0"/>
        <v>--</v>
      </c>
      <c r="M62" t="str">
        <f t="shared" si="1"/>
        <v>--</v>
      </c>
      <c r="N62" t="str">
        <f t="shared" si="2"/>
        <v>--</v>
      </c>
    </row>
    <row r="63" spans="1:14" x14ac:dyDescent="0.25">
      <c r="A63" s="6">
        <v>71</v>
      </c>
      <c r="B63" s="6" t="s">
        <v>144</v>
      </c>
      <c r="C63" s="6" t="s">
        <v>145</v>
      </c>
      <c r="D63" s="6" t="s">
        <v>77</v>
      </c>
      <c r="E63" s="6" t="s">
        <v>77</v>
      </c>
      <c r="F63" s="6" t="s">
        <v>77</v>
      </c>
      <c r="G63" s="6" t="s">
        <v>77</v>
      </c>
      <c r="H63" s="6" t="s">
        <v>77</v>
      </c>
      <c r="I63" s="6" t="s">
        <v>77</v>
      </c>
      <c r="J63" s="6"/>
      <c r="K63" s="6"/>
      <c r="L63" t="str">
        <f t="shared" si="0"/>
        <v>--</v>
      </c>
      <c r="M63" t="str">
        <f t="shared" si="1"/>
        <v>--</v>
      </c>
      <c r="N63" t="str">
        <f t="shared" si="2"/>
        <v>--</v>
      </c>
    </row>
    <row r="64" spans="1:14" x14ac:dyDescent="0.25">
      <c r="A64" s="6">
        <v>72</v>
      </c>
      <c r="B64" s="6" t="s">
        <v>146</v>
      </c>
      <c r="C64" s="6" t="s">
        <v>147</v>
      </c>
      <c r="D64" s="6">
        <v>0.90909090909090895</v>
      </c>
      <c r="E64" s="6" t="s">
        <v>1824</v>
      </c>
      <c r="F64" s="6" t="s">
        <v>77</v>
      </c>
      <c r="G64" s="6" t="s">
        <v>77</v>
      </c>
      <c r="H64" s="6" t="s">
        <v>77</v>
      </c>
      <c r="I64" s="6" t="s">
        <v>77</v>
      </c>
      <c r="J64" s="6" t="s">
        <v>146</v>
      </c>
      <c r="K64" s="6"/>
      <c r="L64" t="str">
        <f t="shared" si="0"/>
        <v>same</v>
      </c>
      <c r="M64" t="str">
        <f t="shared" si="1"/>
        <v>--</v>
      </c>
      <c r="N64" t="str">
        <f t="shared" si="2"/>
        <v>--</v>
      </c>
    </row>
    <row r="65" spans="1:14" x14ac:dyDescent="0.25">
      <c r="A65" s="6">
        <v>324</v>
      </c>
      <c r="B65" s="6" t="s">
        <v>148</v>
      </c>
      <c r="C65" s="6" t="s">
        <v>1073</v>
      </c>
      <c r="D65" s="6" t="s">
        <v>77</v>
      </c>
      <c r="E65" s="6" t="s">
        <v>77</v>
      </c>
      <c r="F65" s="6">
        <v>5</v>
      </c>
      <c r="G65" s="6" t="s">
        <v>1820</v>
      </c>
      <c r="H65" s="6">
        <v>3900</v>
      </c>
      <c r="I65" s="6" t="s">
        <v>1821</v>
      </c>
      <c r="J65" s="6" t="s">
        <v>148</v>
      </c>
      <c r="K65" s="6"/>
      <c r="L65" t="str">
        <f t="shared" si="0"/>
        <v>--</v>
      </c>
      <c r="M65" t="str">
        <f t="shared" si="1"/>
        <v>change</v>
      </c>
      <c r="N65" t="str">
        <f t="shared" si="2"/>
        <v>change</v>
      </c>
    </row>
    <row r="66" spans="1:14" x14ac:dyDescent="0.25">
      <c r="A66" s="6">
        <v>73</v>
      </c>
      <c r="B66" s="6" t="s">
        <v>150</v>
      </c>
      <c r="C66" s="6" t="s">
        <v>1074</v>
      </c>
      <c r="D66" s="6">
        <v>0.47619047619047622</v>
      </c>
      <c r="E66" s="6" t="s">
        <v>1820</v>
      </c>
      <c r="F66" s="6">
        <v>33.1</v>
      </c>
      <c r="G66" s="6" t="s">
        <v>1822</v>
      </c>
      <c r="H66" s="6">
        <v>1654</v>
      </c>
      <c r="I66" s="6" t="s">
        <v>1822</v>
      </c>
      <c r="J66" s="6" t="s">
        <v>150</v>
      </c>
      <c r="K66" s="6"/>
      <c r="L66" t="str">
        <f t="shared" ref="L66:L129" si="3">IF($D66="--","--",IF(VLOOKUP($A66,TRVs,5,FALSE)=$D66,"same","change"))</f>
        <v>change</v>
      </c>
      <c r="M66" t="str">
        <f t="shared" ref="M66:M129" si="4">IF($F66="--","--",IF(VLOOKUP($A66,TRVs,7,FALSE)=$F66,"same","change"))</f>
        <v>change</v>
      </c>
      <c r="N66" t="str">
        <f t="shared" ref="N66:N129" si="5">IF($H66="--","--",IF(VLOOKUP($A66,TRVs,9,FALSE)=$H66,"same","change"))</f>
        <v>change</v>
      </c>
    </row>
    <row r="67" spans="1:14" x14ac:dyDescent="0.25">
      <c r="A67" s="6">
        <v>74</v>
      </c>
      <c r="B67" s="6" t="s">
        <v>1075</v>
      </c>
      <c r="C67" s="6" t="s">
        <v>1076</v>
      </c>
      <c r="D67" s="6" t="s">
        <v>77</v>
      </c>
      <c r="E67" s="6" t="s">
        <v>77</v>
      </c>
      <c r="F67" s="6" t="s">
        <v>77</v>
      </c>
      <c r="G67" s="6" t="s">
        <v>77</v>
      </c>
      <c r="H67" s="6" t="s">
        <v>77</v>
      </c>
      <c r="I67" s="6" t="s">
        <v>77</v>
      </c>
      <c r="J67" s="6"/>
      <c r="K67" s="6"/>
      <c r="L67" t="str">
        <f t="shared" si="3"/>
        <v>--</v>
      </c>
      <c r="M67" t="str">
        <f t="shared" si="4"/>
        <v>--</v>
      </c>
      <c r="N67" t="str">
        <f t="shared" si="5"/>
        <v>--</v>
      </c>
    </row>
    <row r="68" spans="1:14" x14ac:dyDescent="0.25">
      <c r="A68" s="6">
        <v>75</v>
      </c>
      <c r="B68" s="6" t="s">
        <v>152</v>
      </c>
      <c r="C68" s="6" t="s">
        <v>153</v>
      </c>
      <c r="D68" s="6">
        <v>3.3003300330033E-2</v>
      </c>
      <c r="E68" s="6" t="s">
        <v>1820</v>
      </c>
      <c r="F68" s="6">
        <v>2</v>
      </c>
      <c r="G68" s="6" t="s">
        <v>1821</v>
      </c>
      <c r="H68" s="6">
        <v>660</v>
      </c>
      <c r="I68" s="6" t="s">
        <v>1821</v>
      </c>
      <c r="J68" s="6" t="s">
        <v>152</v>
      </c>
      <c r="K68" s="6"/>
      <c r="L68" t="str">
        <f t="shared" si="3"/>
        <v>same</v>
      </c>
      <c r="M68" t="str">
        <f t="shared" si="4"/>
        <v>same</v>
      </c>
      <c r="N68" t="str">
        <f t="shared" si="5"/>
        <v>same</v>
      </c>
    </row>
    <row r="69" spans="1:14" x14ac:dyDescent="0.25">
      <c r="A69" s="6">
        <v>333</v>
      </c>
      <c r="B69" s="6" t="s">
        <v>154</v>
      </c>
      <c r="C69" s="6" t="s">
        <v>1077</v>
      </c>
      <c r="D69" s="6" t="s">
        <v>77</v>
      </c>
      <c r="E69" s="6" t="s">
        <v>77</v>
      </c>
      <c r="F69" s="6">
        <v>5000</v>
      </c>
      <c r="G69" s="6" t="s">
        <v>1824</v>
      </c>
      <c r="H69" s="6">
        <v>5000</v>
      </c>
      <c r="I69" s="6" t="s">
        <v>1823</v>
      </c>
      <c r="J69" s="6" t="s">
        <v>154</v>
      </c>
      <c r="K69" s="6"/>
      <c r="L69" t="str">
        <f t="shared" si="3"/>
        <v>--</v>
      </c>
      <c r="M69" t="str">
        <f t="shared" si="4"/>
        <v>change</v>
      </c>
      <c r="N69" t="str">
        <f t="shared" si="5"/>
        <v>change</v>
      </c>
    </row>
    <row r="70" spans="1:14" x14ac:dyDescent="0.25">
      <c r="A70" s="6">
        <v>76</v>
      </c>
      <c r="B70" s="6" t="s">
        <v>157</v>
      </c>
      <c r="C70" s="6" t="s">
        <v>158</v>
      </c>
      <c r="D70" s="6" t="s">
        <v>77</v>
      </c>
      <c r="E70" s="6" t="s">
        <v>77</v>
      </c>
      <c r="F70" s="6" t="s">
        <v>77</v>
      </c>
      <c r="G70" s="6" t="s">
        <v>77</v>
      </c>
      <c r="H70" s="6" t="s">
        <v>77</v>
      </c>
      <c r="I70" s="6" t="s">
        <v>77</v>
      </c>
      <c r="J70" s="6"/>
      <c r="K70" s="6"/>
      <c r="L70" t="str">
        <f t="shared" si="3"/>
        <v>--</v>
      </c>
      <c r="M70" t="str">
        <f t="shared" si="4"/>
        <v>--</v>
      </c>
      <c r="N70" t="str">
        <f t="shared" si="5"/>
        <v>--</v>
      </c>
    </row>
    <row r="71" spans="1:14" x14ac:dyDescent="0.25">
      <c r="A71" s="6">
        <v>77</v>
      </c>
      <c r="B71" s="6" t="s">
        <v>1078</v>
      </c>
      <c r="C71" s="6" t="s">
        <v>1079</v>
      </c>
      <c r="D71" s="6" t="s">
        <v>77</v>
      </c>
      <c r="E71" s="6" t="s">
        <v>77</v>
      </c>
      <c r="F71" s="6" t="s">
        <v>77</v>
      </c>
      <c r="G71" s="6" t="s">
        <v>77</v>
      </c>
      <c r="H71" s="6" t="s">
        <v>77</v>
      </c>
      <c r="I71" s="6" t="s">
        <v>77</v>
      </c>
      <c r="J71" s="6"/>
      <c r="K71" s="6"/>
      <c r="L71" t="str">
        <f t="shared" si="3"/>
        <v>--</v>
      </c>
      <c r="M71" t="str">
        <f t="shared" si="4"/>
        <v>--</v>
      </c>
      <c r="N71" t="str">
        <f t="shared" si="5"/>
        <v>--</v>
      </c>
    </row>
    <row r="72" spans="1:14" x14ac:dyDescent="0.25">
      <c r="A72" s="6">
        <v>78</v>
      </c>
      <c r="B72" s="6" t="s">
        <v>1080</v>
      </c>
      <c r="C72" s="6" t="s">
        <v>1081</v>
      </c>
      <c r="D72" s="6" t="s">
        <v>77</v>
      </c>
      <c r="E72" s="6" t="s">
        <v>77</v>
      </c>
      <c r="F72" s="6" t="s">
        <v>77</v>
      </c>
      <c r="G72" s="6" t="s">
        <v>77</v>
      </c>
      <c r="H72" s="6" t="s">
        <v>77</v>
      </c>
      <c r="I72" s="6" t="s">
        <v>77</v>
      </c>
      <c r="J72" s="6"/>
      <c r="K72" s="6"/>
      <c r="L72" t="str">
        <f t="shared" si="3"/>
        <v>--</v>
      </c>
      <c r="M72" t="str">
        <f t="shared" si="4"/>
        <v>--</v>
      </c>
      <c r="N72" t="str">
        <f t="shared" si="5"/>
        <v>--</v>
      </c>
    </row>
    <row r="73" spans="1:14" x14ac:dyDescent="0.25">
      <c r="A73" s="6">
        <v>79</v>
      </c>
      <c r="B73" s="6" t="s">
        <v>159</v>
      </c>
      <c r="C73" s="6" t="s">
        <v>160</v>
      </c>
      <c r="D73" s="6" t="s">
        <v>77</v>
      </c>
      <c r="E73" s="6" t="s">
        <v>77</v>
      </c>
      <c r="F73" s="6">
        <v>30000</v>
      </c>
      <c r="G73" s="6" t="s">
        <v>1825</v>
      </c>
      <c r="H73" s="6" t="s">
        <v>77</v>
      </c>
      <c r="I73" s="6" t="s">
        <v>77</v>
      </c>
      <c r="J73" s="6" t="s">
        <v>159</v>
      </c>
      <c r="K73" s="6"/>
      <c r="L73" t="str">
        <f t="shared" si="3"/>
        <v>--</v>
      </c>
      <c r="M73" t="str">
        <f t="shared" si="4"/>
        <v>same</v>
      </c>
      <c r="N73" t="str">
        <f t="shared" si="5"/>
        <v>--</v>
      </c>
    </row>
    <row r="74" spans="1:14" x14ac:dyDescent="0.25">
      <c r="A74" s="6">
        <v>80</v>
      </c>
      <c r="B74" s="6" t="s">
        <v>161</v>
      </c>
      <c r="C74" s="6" t="s">
        <v>162</v>
      </c>
      <c r="D74" s="6" t="s">
        <v>77</v>
      </c>
      <c r="E74" s="6" t="s">
        <v>77</v>
      </c>
      <c r="F74" s="6" t="s">
        <v>77</v>
      </c>
      <c r="G74" s="6" t="s">
        <v>77</v>
      </c>
      <c r="H74" s="6" t="s">
        <v>77</v>
      </c>
      <c r="I74" s="6" t="s">
        <v>77</v>
      </c>
      <c r="J74" s="6"/>
      <c r="K74" s="6"/>
      <c r="L74" t="str">
        <f t="shared" si="3"/>
        <v>--</v>
      </c>
      <c r="M74" t="str">
        <f t="shared" si="4"/>
        <v>--</v>
      </c>
      <c r="N74" t="str">
        <f t="shared" si="5"/>
        <v>--</v>
      </c>
    </row>
    <row r="75" spans="1:14" x14ac:dyDescent="0.25">
      <c r="A75" s="6">
        <v>519</v>
      </c>
      <c r="B75" s="6" t="s">
        <v>1082</v>
      </c>
      <c r="C75" s="6" t="s">
        <v>1083</v>
      </c>
      <c r="D75" s="6" t="s">
        <v>77</v>
      </c>
      <c r="E75" s="6" t="s">
        <v>77</v>
      </c>
      <c r="F75" s="6" t="s">
        <v>77</v>
      </c>
      <c r="G75" s="6" t="s">
        <v>77</v>
      </c>
      <c r="H75" s="6" t="s">
        <v>77</v>
      </c>
      <c r="I75" s="6" t="s">
        <v>77</v>
      </c>
      <c r="J75" s="6"/>
      <c r="K75" s="6"/>
      <c r="L75" t="str">
        <f t="shared" si="3"/>
        <v>--</v>
      </c>
      <c r="M75" t="str">
        <f t="shared" si="4"/>
        <v>--</v>
      </c>
      <c r="N75" t="str">
        <f t="shared" si="5"/>
        <v>--</v>
      </c>
    </row>
    <row r="76" spans="1:14" x14ac:dyDescent="0.25">
      <c r="A76" s="6">
        <v>81</v>
      </c>
      <c r="B76" s="6" t="s">
        <v>1084</v>
      </c>
      <c r="C76" s="6" t="s">
        <v>1085</v>
      </c>
      <c r="D76" s="6" t="s">
        <v>77</v>
      </c>
      <c r="E76" s="6" t="s">
        <v>77</v>
      </c>
      <c r="F76" s="6" t="s">
        <v>77</v>
      </c>
      <c r="G76" s="6" t="s">
        <v>77</v>
      </c>
      <c r="H76" s="6" t="s">
        <v>77</v>
      </c>
      <c r="I76" s="6" t="s">
        <v>77</v>
      </c>
      <c r="J76" s="6"/>
      <c r="K76" s="6"/>
      <c r="L76" t="str">
        <f t="shared" si="3"/>
        <v>--</v>
      </c>
      <c r="M76" t="str">
        <f t="shared" si="4"/>
        <v>--</v>
      </c>
      <c r="N76" t="str">
        <f t="shared" si="5"/>
        <v>--</v>
      </c>
    </row>
    <row r="77" spans="1:14" x14ac:dyDescent="0.25">
      <c r="A77" s="6">
        <v>82</v>
      </c>
      <c r="B77" s="6" t="s">
        <v>1086</v>
      </c>
      <c r="C77" s="6" t="s">
        <v>1087</v>
      </c>
      <c r="D77" s="6" t="s">
        <v>77</v>
      </c>
      <c r="E77" s="6" t="s">
        <v>77</v>
      </c>
      <c r="F77" s="6" t="s">
        <v>77</v>
      </c>
      <c r="G77" s="6" t="s">
        <v>77</v>
      </c>
      <c r="H77" s="6" t="s">
        <v>77</v>
      </c>
      <c r="I77" s="6" t="s">
        <v>77</v>
      </c>
      <c r="J77" s="6"/>
      <c r="K77" s="6"/>
      <c r="L77" t="str">
        <f t="shared" si="3"/>
        <v>--</v>
      </c>
      <c r="M77" t="str">
        <f t="shared" si="4"/>
        <v>--</v>
      </c>
      <c r="N77" t="str">
        <f t="shared" si="5"/>
        <v>--</v>
      </c>
    </row>
    <row r="78" spans="1:14" x14ac:dyDescent="0.25">
      <c r="A78" s="6">
        <v>83</v>
      </c>
      <c r="B78" s="6" t="s">
        <v>163</v>
      </c>
      <c r="C78" s="6" t="s">
        <v>164</v>
      </c>
      <c r="D78" s="6">
        <v>5.5555555555555556E-4</v>
      </c>
      <c r="E78" s="6" t="s">
        <v>1820</v>
      </c>
      <c r="F78" s="6">
        <v>0.01</v>
      </c>
      <c r="G78" s="6" t="s">
        <v>1822</v>
      </c>
      <c r="H78" s="6">
        <v>0.03</v>
      </c>
      <c r="I78" s="6" t="s">
        <v>1823</v>
      </c>
      <c r="J78" s="6" t="s">
        <v>163</v>
      </c>
      <c r="K78" s="6"/>
      <c r="L78" t="str">
        <f t="shared" si="3"/>
        <v>same</v>
      </c>
      <c r="M78" t="str">
        <f t="shared" si="4"/>
        <v>same</v>
      </c>
      <c r="N78" t="str">
        <f t="shared" si="5"/>
        <v>same</v>
      </c>
    </row>
    <row r="79" spans="1:14" x14ac:dyDescent="0.25">
      <c r="A79" s="6">
        <v>85</v>
      </c>
      <c r="B79" s="6" t="s">
        <v>1088</v>
      </c>
      <c r="C79" s="6" t="s">
        <v>1089</v>
      </c>
      <c r="D79" s="6" t="s">
        <v>77</v>
      </c>
      <c r="E79" s="6" t="s">
        <v>77</v>
      </c>
      <c r="F79" s="6" t="s">
        <v>77</v>
      </c>
      <c r="G79" s="6" t="s">
        <v>77</v>
      </c>
      <c r="H79" s="6" t="s">
        <v>77</v>
      </c>
      <c r="I79" s="6" t="s">
        <v>77</v>
      </c>
      <c r="J79" s="6"/>
      <c r="K79" s="6"/>
      <c r="L79" t="str">
        <f t="shared" si="3"/>
        <v>--</v>
      </c>
      <c r="M79" t="str">
        <f t="shared" si="4"/>
        <v>--</v>
      </c>
      <c r="N79" t="str">
        <f t="shared" si="5"/>
        <v>--</v>
      </c>
    </row>
    <row r="80" spans="1:14" x14ac:dyDescent="0.25">
      <c r="A80" s="6">
        <v>86</v>
      </c>
      <c r="B80" s="6" t="s">
        <v>165</v>
      </c>
      <c r="C80" s="6" t="s">
        <v>166</v>
      </c>
      <c r="D80" s="6" t="s">
        <v>77</v>
      </c>
      <c r="E80" s="6" t="s">
        <v>77</v>
      </c>
      <c r="F80" s="6">
        <v>2.2000000000000002</v>
      </c>
      <c r="G80" s="6" t="s">
        <v>1821</v>
      </c>
      <c r="H80" s="6">
        <v>50</v>
      </c>
      <c r="I80" s="6" t="s">
        <v>1821</v>
      </c>
      <c r="J80" s="6" t="s">
        <v>165</v>
      </c>
      <c r="K80" s="6"/>
      <c r="L80" t="str">
        <f t="shared" si="3"/>
        <v>--</v>
      </c>
      <c r="M80" t="str">
        <f t="shared" si="4"/>
        <v>same</v>
      </c>
      <c r="N80" t="str">
        <f t="shared" si="5"/>
        <v>same</v>
      </c>
    </row>
    <row r="81" spans="1:14" x14ac:dyDescent="0.25">
      <c r="A81" s="6">
        <v>87</v>
      </c>
      <c r="B81" s="6" t="s">
        <v>1090</v>
      </c>
      <c r="C81" s="6" t="s">
        <v>1091</v>
      </c>
      <c r="D81" s="6" t="s">
        <v>77</v>
      </c>
      <c r="E81" s="6" t="s">
        <v>77</v>
      </c>
      <c r="F81" s="6" t="s">
        <v>77</v>
      </c>
      <c r="G81" s="6" t="s">
        <v>77</v>
      </c>
      <c r="H81" s="6" t="s">
        <v>77</v>
      </c>
      <c r="I81" s="6" t="s">
        <v>77</v>
      </c>
      <c r="J81" s="6"/>
      <c r="K81" s="6"/>
      <c r="L81" t="str">
        <f t="shared" si="3"/>
        <v>--</v>
      </c>
      <c r="M81" t="str">
        <f t="shared" si="4"/>
        <v>--</v>
      </c>
      <c r="N81" t="str">
        <f t="shared" si="5"/>
        <v>--</v>
      </c>
    </row>
    <row r="82" spans="1:14" x14ac:dyDescent="0.25">
      <c r="A82" s="6">
        <v>88</v>
      </c>
      <c r="B82" s="6" t="s">
        <v>1092</v>
      </c>
      <c r="C82" s="6" t="s">
        <v>1093</v>
      </c>
      <c r="D82" s="6" t="s">
        <v>77</v>
      </c>
      <c r="E82" s="6" t="s">
        <v>77</v>
      </c>
      <c r="F82" s="6" t="s">
        <v>77</v>
      </c>
      <c r="G82" s="6" t="s">
        <v>77</v>
      </c>
      <c r="H82" s="6" t="s">
        <v>77</v>
      </c>
      <c r="I82" s="6" t="s">
        <v>77</v>
      </c>
      <c r="J82" s="6"/>
      <c r="K82" s="6"/>
      <c r="L82" t="str">
        <f t="shared" si="3"/>
        <v>--</v>
      </c>
      <c r="M82" t="str">
        <f t="shared" si="4"/>
        <v>--</v>
      </c>
      <c r="N82" t="str">
        <f t="shared" si="5"/>
        <v>--</v>
      </c>
    </row>
    <row r="83" spans="1:14" x14ac:dyDescent="0.25">
      <c r="A83" s="6">
        <v>89</v>
      </c>
      <c r="B83" s="6">
        <v>89</v>
      </c>
      <c r="C83" s="6" t="s">
        <v>1094</v>
      </c>
      <c r="D83" s="6" t="s">
        <v>77</v>
      </c>
      <c r="E83" s="6" t="s">
        <v>77</v>
      </c>
      <c r="F83" s="6" t="s">
        <v>77</v>
      </c>
      <c r="G83" s="6" t="s">
        <v>77</v>
      </c>
      <c r="H83" s="6" t="s">
        <v>77</v>
      </c>
      <c r="I83" s="6" t="s">
        <v>77</v>
      </c>
      <c r="J83" s="6"/>
      <c r="K83" s="6"/>
      <c r="L83" t="str">
        <f t="shared" si="3"/>
        <v>--</v>
      </c>
      <c r="M83" t="str">
        <f t="shared" si="4"/>
        <v>--</v>
      </c>
      <c r="N83" t="str">
        <f t="shared" si="5"/>
        <v>--</v>
      </c>
    </row>
    <row r="84" spans="1:14" x14ac:dyDescent="0.25">
      <c r="A84" s="6">
        <v>90</v>
      </c>
      <c r="B84" s="6" t="s">
        <v>167</v>
      </c>
      <c r="C84" s="6" t="s">
        <v>168</v>
      </c>
      <c r="D84" s="6" t="s">
        <v>77</v>
      </c>
      <c r="E84" s="6" t="s">
        <v>77</v>
      </c>
      <c r="F84" s="6">
        <v>800</v>
      </c>
      <c r="G84" s="6" t="s">
        <v>1820</v>
      </c>
      <c r="H84" s="6">
        <v>6200</v>
      </c>
      <c r="I84" s="6" t="s">
        <v>1821</v>
      </c>
      <c r="J84" s="6" t="s">
        <v>167</v>
      </c>
      <c r="K84" s="6"/>
      <c r="L84" t="str">
        <f t="shared" si="3"/>
        <v>--</v>
      </c>
      <c r="M84" t="str">
        <f t="shared" si="4"/>
        <v>change</v>
      </c>
      <c r="N84" t="str">
        <f t="shared" si="5"/>
        <v>change</v>
      </c>
    </row>
    <row r="85" spans="1:14" x14ac:dyDescent="0.25">
      <c r="A85" s="6">
        <v>91</v>
      </c>
      <c r="B85" s="6" t="s">
        <v>169</v>
      </c>
      <c r="C85" s="6" t="s">
        <v>170</v>
      </c>
      <c r="D85" s="6">
        <v>0.16666666666666666</v>
      </c>
      <c r="E85" s="6" t="s">
        <v>1820</v>
      </c>
      <c r="F85" s="6">
        <v>100</v>
      </c>
      <c r="G85" s="6" t="s">
        <v>1824</v>
      </c>
      <c r="H85" s="6">
        <v>1900</v>
      </c>
      <c r="I85" s="6" t="s">
        <v>1821</v>
      </c>
      <c r="J85" s="6" t="s">
        <v>169</v>
      </c>
      <c r="K85" s="6"/>
      <c r="L85" t="str">
        <f t="shared" si="3"/>
        <v>same</v>
      </c>
      <c r="M85" t="str">
        <f t="shared" si="4"/>
        <v>same</v>
      </c>
      <c r="N85" t="str">
        <f t="shared" si="5"/>
        <v>same</v>
      </c>
    </row>
    <row r="86" spans="1:14" x14ac:dyDescent="0.25">
      <c r="A86" s="6">
        <v>92</v>
      </c>
      <c r="B86" s="6" t="s">
        <v>171</v>
      </c>
      <c r="C86" s="6" t="s">
        <v>172</v>
      </c>
      <c r="D86" s="6" t="s">
        <v>77</v>
      </c>
      <c r="E86" s="6" t="s">
        <v>77</v>
      </c>
      <c r="F86" s="6">
        <v>10</v>
      </c>
      <c r="G86" s="6" t="s">
        <v>1821</v>
      </c>
      <c r="H86" s="6">
        <v>660</v>
      </c>
      <c r="I86" s="6" t="s">
        <v>1821</v>
      </c>
      <c r="J86" s="6" t="s">
        <v>171</v>
      </c>
      <c r="K86" s="6"/>
      <c r="L86" t="str">
        <f t="shared" si="3"/>
        <v>--</v>
      </c>
      <c r="M86" t="str">
        <f t="shared" si="4"/>
        <v>same</v>
      </c>
      <c r="N86" t="str">
        <f t="shared" si="5"/>
        <v>change</v>
      </c>
    </row>
    <row r="87" spans="1:14" x14ac:dyDescent="0.25">
      <c r="A87" s="6">
        <v>93</v>
      </c>
      <c r="B87" s="6" t="s">
        <v>1095</v>
      </c>
      <c r="C87" s="6" t="s">
        <v>1096</v>
      </c>
      <c r="D87" s="6" t="s">
        <v>77</v>
      </c>
      <c r="E87" s="6" t="s">
        <v>77</v>
      </c>
      <c r="F87" s="6" t="s">
        <v>77</v>
      </c>
      <c r="G87" s="6" t="s">
        <v>77</v>
      </c>
      <c r="H87" s="6" t="s">
        <v>77</v>
      </c>
      <c r="I87" s="6" t="s">
        <v>77</v>
      </c>
      <c r="J87" s="6"/>
      <c r="K87" s="6"/>
      <c r="L87" t="str">
        <f t="shared" si="3"/>
        <v>--</v>
      </c>
      <c r="M87" t="str">
        <f t="shared" si="4"/>
        <v>--</v>
      </c>
      <c r="N87" t="str">
        <f t="shared" si="5"/>
        <v>--</v>
      </c>
    </row>
    <row r="88" spans="1:14" x14ac:dyDescent="0.25">
      <c r="A88" s="6">
        <v>94</v>
      </c>
      <c r="B88" s="6" t="s">
        <v>1097</v>
      </c>
      <c r="C88" s="6" t="s">
        <v>1098</v>
      </c>
      <c r="D88" s="6" t="s">
        <v>77</v>
      </c>
      <c r="E88" s="6" t="s">
        <v>77</v>
      </c>
      <c r="F88" s="6" t="s">
        <v>77</v>
      </c>
      <c r="G88" s="6" t="s">
        <v>77</v>
      </c>
      <c r="H88" s="6" t="s">
        <v>77</v>
      </c>
      <c r="I88" s="6" t="s">
        <v>77</v>
      </c>
      <c r="J88" s="6"/>
      <c r="K88" s="6"/>
      <c r="L88" t="str">
        <f t="shared" si="3"/>
        <v>--</v>
      </c>
      <c r="M88" t="str">
        <f t="shared" si="4"/>
        <v>--</v>
      </c>
      <c r="N88" t="str">
        <f t="shared" si="5"/>
        <v>--</v>
      </c>
    </row>
    <row r="89" spans="1:14" x14ac:dyDescent="0.25">
      <c r="A89" s="6">
        <v>351</v>
      </c>
      <c r="B89" s="6">
        <v>351</v>
      </c>
      <c r="C89" s="6" t="s">
        <v>1099</v>
      </c>
      <c r="D89" s="6" t="s">
        <v>77</v>
      </c>
      <c r="E89" s="6" t="s">
        <v>77</v>
      </c>
      <c r="F89" s="6" t="s">
        <v>77</v>
      </c>
      <c r="G89" s="6" t="s">
        <v>77</v>
      </c>
      <c r="H89" s="6" t="s">
        <v>77</v>
      </c>
      <c r="I89" s="6" t="s">
        <v>77</v>
      </c>
      <c r="J89" s="6"/>
      <c r="K89" s="6"/>
      <c r="L89" t="str">
        <f t="shared" si="3"/>
        <v>--</v>
      </c>
      <c r="M89" t="str">
        <f t="shared" si="4"/>
        <v>--</v>
      </c>
      <c r="N89" t="str">
        <f t="shared" si="5"/>
        <v>--</v>
      </c>
    </row>
    <row r="90" spans="1:14" x14ac:dyDescent="0.25">
      <c r="A90" s="6">
        <v>95</v>
      </c>
      <c r="B90" s="6" t="s">
        <v>1100</v>
      </c>
      <c r="C90" s="6" t="s">
        <v>1101</v>
      </c>
      <c r="D90" s="6" t="s">
        <v>77</v>
      </c>
      <c r="E90" s="6" t="s">
        <v>77</v>
      </c>
      <c r="F90" s="6" t="s">
        <v>77</v>
      </c>
      <c r="G90" s="6" t="s">
        <v>77</v>
      </c>
      <c r="H90" s="6" t="s">
        <v>77</v>
      </c>
      <c r="I90" s="6" t="s">
        <v>77</v>
      </c>
      <c r="J90" s="6"/>
      <c r="K90" s="6"/>
      <c r="L90" t="str">
        <f t="shared" si="3"/>
        <v>--</v>
      </c>
      <c r="M90" t="str">
        <f t="shared" si="4"/>
        <v>--</v>
      </c>
      <c r="N90" t="str">
        <f t="shared" si="5"/>
        <v>--</v>
      </c>
    </row>
    <row r="91" spans="1:14" x14ac:dyDescent="0.25">
      <c r="A91" s="6">
        <v>96</v>
      </c>
      <c r="B91" s="6" t="s">
        <v>1102</v>
      </c>
      <c r="C91" s="6" t="s">
        <v>1103</v>
      </c>
      <c r="D91" s="6" t="s">
        <v>77</v>
      </c>
      <c r="E91" s="6" t="s">
        <v>77</v>
      </c>
      <c r="F91" s="6" t="s">
        <v>77</v>
      </c>
      <c r="G91" s="6" t="s">
        <v>77</v>
      </c>
      <c r="H91" s="6" t="s">
        <v>77</v>
      </c>
      <c r="I91" s="6" t="s">
        <v>77</v>
      </c>
      <c r="J91" s="6"/>
      <c r="K91" s="6"/>
      <c r="L91" t="str">
        <f t="shared" si="3"/>
        <v>--</v>
      </c>
      <c r="M91" t="str">
        <f t="shared" si="4"/>
        <v>--</v>
      </c>
      <c r="N91" t="str">
        <f t="shared" si="5"/>
        <v>--</v>
      </c>
    </row>
    <row r="92" spans="1:14" x14ac:dyDescent="0.25">
      <c r="A92" s="6">
        <v>97</v>
      </c>
      <c r="B92" s="6" t="s">
        <v>176</v>
      </c>
      <c r="C92" s="6" t="s">
        <v>177</v>
      </c>
      <c r="D92" s="6">
        <v>9.9999999999999985E-3</v>
      </c>
      <c r="E92" s="6" t="s">
        <v>1824</v>
      </c>
      <c r="F92" s="6">
        <v>0.02</v>
      </c>
      <c r="G92" s="6" t="s">
        <v>1822</v>
      </c>
      <c r="H92" s="6">
        <v>0.2</v>
      </c>
      <c r="I92" s="6" t="s">
        <v>1827</v>
      </c>
      <c r="J92" s="6" t="s">
        <v>176</v>
      </c>
      <c r="K92" s="6"/>
      <c r="L92" t="str">
        <f t="shared" si="3"/>
        <v>same</v>
      </c>
      <c r="M92" t="str">
        <f t="shared" si="4"/>
        <v>same</v>
      </c>
      <c r="N92" t="str">
        <f t="shared" si="5"/>
        <v>change</v>
      </c>
    </row>
    <row r="93" spans="1:14" x14ac:dyDescent="0.25">
      <c r="A93" s="6">
        <v>98</v>
      </c>
      <c r="B93" s="6" t="s">
        <v>178</v>
      </c>
      <c r="C93" s="6" t="s">
        <v>179</v>
      </c>
      <c r="D93" s="6" t="s">
        <v>77</v>
      </c>
      <c r="E93" s="6" t="s">
        <v>77</v>
      </c>
      <c r="F93" s="6" t="s">
        <v>77</v>
      </c>
      <c r="G93" s="6" t="s">
        <v>77</v>
      </c>
      <c r="H93" s="6" t="s">
        <v>77</v>
      </c>
      <c r="I93" s="6" t="s">
        <v>77</v>
      </c>
      <c r="J93" s="6"/>
      <c r="K93" s="6"/>
      <c r="L93" t="str">
        <f t="shared" si="3"/>
        <v>--</v>
      </c>
      <c r="M93" t="str">
        <f t="shared" si="4"/>
        <v>--</v>
      </c>
      <c r="N93" t="str">
        <f t="shared" si="5"/>
        <v>--</v>
      </c>
    </row>
    <row r="94" spans="1:14" x14ac:dyDescent="0.25">
      <c r="A94" s="6">
        <v>99</v>
      </c>
      <c r="B94" s="6" t="s">
        <v>1104</v>
      </c>
      <c r="C94" s="6" t="s">
        <v>1105</v>
      </c>
      <c r="D94" s="6" t="s">
        <v>77</v>
      </c>
      <c r="E94" s="6" t="s">
        <v>77</v>
      </c>
      <c r="F94" s="6" t="s">
        <v>77</v>
      </c>
      <c r="G94" s="6" t="s">
        <v>77</v>
      </c>
      <c r="H94" s="6" t="s">
        <v>77</v>
      </c>
      <c r="I94" s="6" t="s">
        <v>77</v>
      </c>
      <c r="J94" s="6"/>
      <c r="K94" s="6"/>
      <c r="L94" t="str">
        <f t="shared" si="3"/>
        <v>--</v>
      </c>
      <c r="M94" t="str">
        <f t="shared" si="4"/>
        <v>--</v>
      </c>
      <c r="N94" t="str">
        <f t="shared" si="5"/>
        <v>--</v>
      </c>
    </row>
    <row r="95" spans="1:14" x14ac:dyDescent="0.25">
      <c r="A95" s="6">
        <v>243</v>
      </c>
      <c r="B95" s="6" t="s">
        <v>348</v>
      </c>
      <c r="C95" s="6" t="s">
        <v>1106</v>
      </c>
      <c r="D95" s="6" t="s">
        <v>77</v>
      </c>
      <c r="E95" s="6" t="s">
        <v>77</v>
      </c>
      <c r="F95" s="6" t="s">
        <v>77</v>
      </c>
      <c r="G95" s="6" t="s">
        <v>77</v>
      </c>
      <c r="H95" s="6" t="s">
        <v>77</v>
      </c>
      <c r="I95" s="6" t="s">
        <v>77</v>
      </c>
      <c r="J95" s="6"/>
      <c r="K95" s="6"/>
      <c r="L95" t="str">
        <f t="shared" si="3"/>
        <v>--</v>
      </c>
      <c r="M95" t="str">
        <f t="shared" si="4"/>
        <v>--</v>
      </c>
      <c r="N95" t="str">
        <f t="shared" si="5"/>
        <v>--</v>
      </c>
    </row>
    <row r="96" spans="1:14" x14ac:dyDescent="0.25">
      <c r="A96" s="6">
        <v>100</v>
      </c>
      <c r="B96" s="6" t="s">
        <v>180</v>
      </c>
      <c r="C96" s="6" t="s">
        <v>181</v>
      </c>
      <c r="D96" s="6">
        <v>3.9999999999999994E-2</v>
      </c>
      <c r="E96" s="6" t="s">
        <v>1821</v>
      </c>
      <c r="F96" s="6" t="s">
        <v>77</v>
      </c>
      <c r="G96" s="6" t="s">
        <v>77</v>
      </c>
      <c r="H96" s="6" t="s">
        <v>77</v>
      </c>
      <c r="I96" s="6" t="s">
        <v>77</v>
      </c>
      <c r="J96" s="6" t="s">
        <v>180</v>
      </c>
      <c r="K96" s="6"/>
      <c r="L96" t="str">
        <f t="shared" si="3"/>
        <v>same</v>
      </c>
      <c r="M96" t="str">
        <f t="shared" si="4"/>
        <v>--</v>
      </c>
      <c r="N96" t="str">
        <f t="shared" si="5"/>
        <v>--</v>
      </c>
    </row>
    <row r="97" spans="1:14" x14ac:dyDescent="0.25">
      <c r="A97" s="6">
        <v>101</v>
      </c>
      <c r="B97" s="6" t="s">
        <v>182</v>
      </c>
      <c r="C97" s="6" t="s">
        <v>183</v>
      </c>
      <c r="D97" s="6" t="s">
        <v>77</v>
      </c>
      <c r="E97" s="6" t="s">
        <v>77</v>
      </c>
      <c r="F97" s="6">
        <v>0.15</v>
      </c>
      <c r="G97" s="6" t="s">
        <v>1820</v>
      </c>
      <c r="H97" s="6">
        <v>170</v>
      </c>
      <c r="I97" s="6" t="s">
        <v>1822</v>
      </c>
      <c r="J97" s="6" t="s">
        <v>182</v>
      </c>
      <c r="K97" s="6"/>
      <c r="L97" t="str">
        <f t="shared" si="3"/>
        <v>--</v>
      </c>
      <c r="M97" t="str">
        <f t="shared" si="4"/>
        <v>same</v>
      </c>
      <c r="N97" t="str">
        <f t="shared" si="5"/>
        <v>same</v>
      </c>
    </row>
    <row r="98" spans="1:14" x14ac:dyDescent="0.25">
      <c r="A98" s="6">
        <v>102</v>
      </c>
      <c r="B98" s="6" t="s">
        <v>184</v>
      </c>
      <c r="C98" s="6" t="s">
        <v>185</v>
      </c>
      <c r="D98" s="6" t="s">
        <v>77</v>
      </c>
      <c r="E98" s="6" t="s">
        <v>77</v>
      </c>
      <c r="F98" s="6">
        <v>0.6</v>
      </c>
      <c r="G98" s="6" t="s">
        <v>1821</v>
      </c>
      <c r="H98" s="6">
        <v>2.8</v>
      </c>
      <c r="I98" s="6" t="s">
        <v>1827</v>
      </c>
      <c r="J98" s="6" t="s">
        <v>184</v>
      </c>
      <c r="K98" s="6"/>
      <c r="L98" t="str">
        <f t="shared" si="3"/>
        <v>--</v>
      </c>
      <c r="M98" t="str">
        <f t="shared" si="4"/>
        <v>same</v>
      </c>
      <c r="N98" t="str">
        <f t="shared" si="5"/>
        <v>change</v>
      </c>
    </row>
    <row r="99" spans="1:14" x14ac:dyDescent="0.25">
      <c r="A99" s="6">
        <v>103</v>
      </c>
      <c r="B99" s="6" t="s">
        <v>1107</v>
      </c>
      <c r="C99" s="6" t="s">
        <v>1108</v>
      </c>
      <c r="D99" s="6" t="s">
        <v>77</v>
      </c>
      <c r="E99" s="6" t="s">
        <v>77</v>
      </c>
      <c r="F99" s="6" t="s">
        <v>77</v>
      </c>
      <c r="G99" s="6" t="s">
        <v>77</v>
      </c>
      <c r="H99" s="6" t="s">
        <v>77</v>
      </c>
      <c r="I99" s="6" t="s">
        <v>77</v>
      </c>
      <c r="J99" s="6"/>
      <c r="K99" s="6"/>
      <c r="L99" t="str">
        <f t="shared" si="3"/>
        <v>--</v>
      </c>
      <c r="M99" t="str">
        <f t="shared" si="4"/>
        <v>--</v>
      </c>
      <c r="N99" t="str">
        <f t="shared" si="5"/>
        <v>--</v>
      </c>
    </row>
    <row r="100" spans="1:14" x14ac:dyDescent="0.25">
      <c r="A100" s="6">
        <v>104</v>
      </c>
      <c r="B100" s="6" t="s">
        <v>186</v>
      </c>
      <c r="C100" s="6" t="s">
        <v>187</v>
      </c>
      <c r="D100" s="6" t="s">
        <v>77</v>
      </c>
      <c r="E100" s="6" t="s">
        <v>77</v>
      </c>
      <c r="F100" s="6">
        <v>0.03</v>
      </c>
      <c r="G100" s="6" t="s">
        <v>1824</v>
      </c>
      <c r="H100" s="6" t="s">
        <v>77</v>
      </c>
      <c r="I100" s="6" t="s">
        <v>77</v>
      </c>
      <c r="J100" s="6" t="s">
        <v>186</v>
      </c>
      <c r="K100" s="6"/>
      <c r="L100" t="str">
        <f t="shared" si="3"/>
        <v>--</v>
      </c>
      <c r="M100" t="str">
        <f t="shared" si="4"/>
        <v>same</v>
      </c>
      <c r="N100" t="str">
        <f t="shared" si="5"/>
        <v>--</v>
      </c>
    </row>
    <row r="101" spans="1:14" x14ac:dyDescent="0.25">
      <c r="A101" s="6">
        <v>105</v>
      </c>
      <c r="B101" s="6" t="s">
        <v>1109</v>
      </c>
      <c r="C101" s="6" t="s">
        <v>1110</v>
      </c>
      <c r="D101" s="6" t="s">
        <v>77</v>
      </c>
      <c r="E101" s="6" t="s">
        <v>77</v>
      </c>
      <c r="F101" s="6" t="s">
        <v>77</v>
      </c>
      <c r="G101" s="6" t="s">
        <v>77</v>
      </c>
      <c r="H101" s="6" t="s">
        <v>77</v>
      </c>
      <c r="I101" s="6" t="s">
        <v>77</v>
      </c>
      <c r="J101" s="6"/>
      <c r="K101" s="6"/>
      <c r="L101" t="str">
        <f t="shared" si="3"/>
        <v>--</v>
      </c>
      <c r="M101" t="str">
        <f t="shared" si="4"/>
        <v>--</v>
      </c>
      <c r="N101" t="str">
        <f t="shared" si="5"/>
        <v>--</v>
      </c>
    </row>
    <row r="102" spans="1:14" x14ac:dyDescent="0.25">
      <c r="A102" s="6">
        <v>106</v>
      </c>
      <c r="B102" s="6" t="s">
        <v>1111</v>
      </c>
      <c r="C102" s="6" t="s">
        <v>1112</v>
      </c>
      <c r="D102" s="6" t="s">
        <v>77</v>
      </c>
      <c r="E102" s="6" t="s">
        <v>77</v>
      </c>
      <c r="F102" s="6" t="s">
        <v>77</v>
      </c>
      <c r="G102" s="6" t="s">
        <v>77</v>
      </c>
      <c r="H102" s="6" t="s">
        <v>77</v>
      </c>
      <c r="I102" s="6" t="s">
        <v>77</v>
      </c>
      <c r="J102" s="6"/>
      <c r="K102" s="6"/>
      <c r="L102" t="str">
        <f t="shared" si="3"/>
        <v>--</v>
      </c>
      <c r="M102" t="str">
        <f t="shared" si="4"/>
        <v>--</v>
      </c>
      <c r="N102" t="str">
        <f t="shared" si="5"/>
        <v>--</v>
      </c>
    </row>
    <row r="103" spans="1:14" x14ac:dyDescent="0.25">
      <c r="A103" s="6">
        <v>108</v>
      </c>
      <c r="B103" s="6" t="s">
        <v>188</v>
      </c>
      <c r="C103" s="6" t="s">
        <v>189</v>
      </c>
      <c r="D103" s="6" t="s">
        <v>77</v>
      </c>
      <c r="E103" s="6" t="s">
        <v>77</v>
      </c>
      <c r="F103" s="6">
        <v>50</v>
      </c>
      <c r="G103" s="6" t="s">
        <v>1825</v>
      </c>
      <c r="H103" s="6" t="s">
        <v>77</v>
      </c>
      <c r="I103" s="6" t="s">
        <v>77</v>
      </c>
      <c r="J103" s="6" t="s">
        <v>188</v>
      </c>
      <c r="K103" s="6"/>
      <c r="L103" t="str">
        <f t="shared" si="3"/>
        <v>--</v>
      </c>
      <c r="M103" t="str">
        <f t="shared" si="4"/>
        <v>same</v>
      </c>
      <c r="N103" t="str">
        <f t="shared" si="5"/>
        <v>--</v>
      </c>
    </row>
    <row r="104" spans="1:14" x14ac:dyDescent="0.25">
      <c r="A104" s="6">
        <v>114</v>
      </c>
      <c r="B104" s="6" t="s">
        <v>1113</v>
      </c>
      <c r="C104" s="6" t="s">
        <v>1114</v>
      </c>
      <c r="D104" s="6" t="s">
        <v>77</v>
      </c>
      <c r="E104" s="6" t="s">
        <v>77</v>
      </c>
      <c r="F104" s="6" t="s">
        <v>77</v>
      </c>
      <c r="G104" s="6" t="s">
        <v>77</v>
      </c>
      <c r="H104" s="6" t="s">
        <v>77</v>
      </c>
      <c r="I104" s="6" t="s">
        <v>77</v>
      </c>
      <c r="J104" s="6"/>
      <c r="K104" s="6"/>
      <c r="L104" t="str">
        <f t="shared" si="3"/>
        <v>--</v>
      </c>
      <c r="M104" t="str">
        <f t="shared" si="4"/>
        <v>--</v>
      </c>
      <c r="N104" t="str">
        <f t="shared" si="5"/>
        <v>--</v>
      </c>
    </row>
    <row r="105" spans="1:14" x14ac:dyDescent="0.25">
      <c r="A105" s="6">
        <v>117</v>
      </c>
      <c r="B105" s="6" t="s">
        <v>193</v>
      </c>
      <c r="C105" s="6" t="s">
        <v>194</v>
      </c>
      <c r="D105" s="6" t="s">
        <v>77</v>
      </c>
      <c r="E105" s="6" t="s">
        <v>77</v>
      </c>
      <c r="F105" s="6">
        <v>50000</v>
      </c>
      <c r="G105" s="6" t="s">
        <v>1824</v>
      </c>
      <c r="H105" s="6" t="s">
        <v>77</v>
      </c>
      <c r="I105" s="6" t="s">
        <v>77</v>
      </c>
      <c r="J105" s="6" t="s">
        <v>193</v>
      </c>
      <c r="K105" s="6"/>
      <c r="L105" t="str">
        <f t="shared" si="3"/>
        <v>--</v>
      </c>
      <c r="M105" t="str">
        <f t="shared" si="4"/>
        <v>same</v>
      </c>
      <c r="N105" t="str">
        <f t="shared" si="5"/>
        <v>--</v>
      </c>
    </row>
    <row r="106" spans="1:14" x14ac:dyDescent="0.25">
      <c r="A106" s="6">
        <v>246</v>
      </c>
      <c r="B106" s="6" t="s">
        <v>346</v>
      </c>
      <c r="C106" s="6" t="s">
        <v>1115</v>
      </c>
      <c r="D106" s="6" t="s">
        <v>77</v>
      </c>
      <c r="E106" s="6" t="s">
        <v>77</v>
      </c>
      <c r="F106" s="6">
        <v>50000</v>
      </c>
      <c r="G106" s="6" t="s">
        <v>1824</v>
      </c>
      <c r="H106" s="6" t="s">
        <v>77</v>
      </c>
      <c r="I106" s="6" t="s">
        <v>77</v>
      </c>
      <c r="J106" s="6" t="s">
        <v>346</v>
      </c>
      <c r="K106" s="6"/>
      <c r="L106" t="str">
        <f t="shared" si="3"/>
        <v>--</v>
      </c>
      <c r="M106" t="str">
        <f t="shared" si="4"/>
        <v>same</v>
      </c>
      <c r="N106" t="str">
        <f t="shared" si="5"/>
        <v>--</v>
      </c>
    </row>
    <row r="107" spans="1:14" x14ac:dyDescent="0.25">
      <c r="A107" s="6">
        <v>230</v>
      </c>
      <c r="B107" s="6" t="s">
        <v>195</v>
      </c>
      <c r="C107" s="6" t="s">
        <v>1116</v>
      </c>
      <c r="D107" s="6" t="s">
        <v>77</v>
      </c>
      <c r="E107" s="6" t="s">
        <v>77</v>
      </c>
      <c r="F107" s="6">
        <v>30000</v>
      </c>
      <c r="G107" s="6" t="s">
        <v>1821</v>
      </c>
      <c r="H107" s="6">
        <v>40000</v>
      </c>
      <c r="I107" s="6" t="s">
        <v>1822</v>
      </c>
      <c r="J107" s="6" t="s">
        <v>195</v>
      </c>
      <c r="K107" s="6"/>
      <c r="L107" t="str">
        <f t="shared" si="3"/>
        <v>--</v>
      </c>
      <c r="M107" t="str">
        <f t="shared" si="4"/>
        <v>change</v>
      </c>
      <c r="N107" t="str">
        <f t="shared" si="5"/>
        <v>change</v>
      </c>
    </row>
    <row r="108" spans="1:14" x14ac:dyDescent="0.25">
      <c r="A108" s="6">
        <v>118</v>
      </c>
      <c r="B108" s="6" t="s">
        <v>199</v>
      </c>
      <c r="C108" s="6" t="s">
        <v>200</v>
      </c>
      <c r="D108" s="6" t="s">
        <v>77</v>
      </c>
      <c r="E108" s="6" t="s">
        <v>1828</v>
      </c>
      <c r="F108" s="6">
        <v>300</v>
      </c>
      <c r="G108" s="6" t="s">
        <v>1820</v>
      </c>
      <c r="H108" s="6">
        <v>490</v>
      </c>
      <c r="I108" s="6" t="s">
        <v>1822</v>
      </c>
      <c r="J108" s="6" t="s">
        <v>199</v>
      </c>
      <c r="K108" s="6"/>
      <c r="L108" t="str">
        <f t="shared" si="3"/>
        <v>--</v>
      </c>
      <c r="M108" t="str">
        <f t="shared" si="4"/>
        <v>change</v>
      </c>
      <c r="N108" t="str">
        <f t="shared" si="5"/>
        <v>change</v>
      </c>
    </row>
    <row r="109" spans="1:14" x14ac:dyDescent="0.25">
      <c r="A109" s="6">
        <v>325</v>
      </c>
      <c r="B109" s="6" t="s">
        <v>201</v>
      </c>
      <c r="C109" s="6" t="s">
        <v>1117</v>
      </c>
      <c r="D109" s="6" t="s">
        <v>77</v>
      </c>
      <c r="E109" s="6" t="s">
        <v>77</v>
      </c>
      <c r="F109" s="6">
        <v>90</v>
      </c>
      <c r="G109" s="6" t="s">
        <v>1820</v>
      </c>
      <c r="H109" s="6">
        <v>1000</v>
      </c>
      <c r="I109" s="6" t="s">
        <v>1822</v>
      </c>
      <c r="J109" s="6" t="s">
        <v>201</v>
      </c>
      <c r="K109" s="6"/>
      <c r="L109" t="str">
        <f t="shared" si="3"/>
        <v>--</v>
      </c>
      <c r="M109" t="str">
        <f t="shared" si="4"/>
        <v>change</v>
      </c>
      <c r="N109" t="str">
        <f t="shared" si="5"/>
        <v>same</v>
      </c>
    </row>
    <row r="110" spans="1:14" x14ac:dyDescent="0.25">
      <c r="A110" s="6">
        <v>119</v>
      </c>
      <c r="B110" s="6" t="s">
        <v>1118</v>
      </c>
      <c r="C110" s="6" t="s">
        <v>1119</v>
      </c>
      <c r="D110" s="6" t="s">
        <v>77</v>
      </c>
      <c r="E110" s="6" t="s">
        <v>77</v>
      </c>
      <c r="F110" s="6" t="s">
        <v>77</v>
      </c>
      <c r="G110" s="6" t="s">
        <v>77</v>
      </c>
      <c r="H110" s="6" t="s">
        <v>77</v>
      </c>
      <c r="I110" s="6" t="s">
        <v>77</v>
      </c>
      <c r="J110" s="6"/>
      <c r="K110" s="6"/>
      <c r="L110" t="str">
        <f t="shared" si="3"/>
        <v>--</v>
      </c>
      <c r="M110" t="str">
        <f t="shared" si="4"/>
        <v>--</v>
      </c>
      <c r="N110" t="str">
        <f t="shared" si="5"/>
        <v>--</v>
      </c>
    </row>
    <row r="111" spans="1:14" x14ac:dyDescent="0.25">
      <c r="A111" s="6">
        <v>120</v>
      </c>
      <c r="B111" s="6" t="s">
        <v>1120</v>
      </c>
      <c r="C111" s="6" t="s">
        <v>1121</v>
      </c>
      <c r="D111" s="6" t="s">
        <v>77</v>
      </c>
      <c r="E111" s="6" t="s">
        <v>77</v>
      </c>
      <c r="F111" s="6" t="s">
        <v>77</v>
      </c>
      <c r="G111" s="6" t="s">
        <v>77</v>
      </c>
      <c r="H111" s="6" t="s">
        <v>77</v>
      </c>
      <c r="I111" s="6" t="s">
        <v>77</v>
      </c>
      <c r="J111" s="6"/>
      <c r="K111" s="6"/>
      <c r="L111" t="str">
        <f t="shared" si="3"/>
        <v>--</v>
      </c>
      <c r="M111" t="str">
        <f t="shared" si="4"/>
        <v>--</v>
      </c>
      <c r="N111" t="str">
        <f t="shared" si="5"/>
        <v>--</v>
      </c>
    </row>
    <row r="112" spans="1:14" x14ac:dyDescent="0.25">
      <c r="A112" s="6">
        <v>122</v>
      </c>
      <c r="B112" s="6" t="s">
        <v>1122</v>
      </c>
      <c r="C112" s="6" t="s">
        <v>1123</v>
      </c>
      <c r="D112" s="6" t="s">
        <v>77</v>
      </c>
      <c r="E112" s="6" t="s">
        <v>77</v>
      </c>
      <c r="F112" s="6" t="s">
        <v>77</v>
      </c>
      <c r="G112" s="6" t="s">
        <v>77</v>
      </c>
      <c r="H112" s="6" t="s">
        <v>77</v>
      </c>
      <c r="I112" s="6" t="s">
        <v>77</v>
      </c>
      <c r="J112" s="6"/>
      <c r="K112" s="6"/>
      <c r="L112" t="str">
        <f t="shared" si="3"/>
        <v>--</v>
      </c>
      <c r="M112" t="str">
        <f t="shared" si="4"/>
        <v>--</v>
      </c>
      <c r="N112" t="str">
        <f t="shared" si="5"/>
        <v>--</v>
      </c>
    </row>
    <row r="113" spans="1:14" x14ac:dyDescent="0.25">
      <c r="A113" s="6">
        <v>129</v>
      </c>
      <c r="B113" s="6" t="s">
        <v>208</v>
      </c>
      <c r="C113" s="6" t="s">
        <v>209</v>
      </c>
      <c r="D113" s="6">
        <v>0.21739130434782608</v>
      </c>
      <c r="E113" s="6" t="s">
        <v>1821</v>
      </c>
      <c r="F113" s="6" t="s">
        <v>77</v>
      </c>
      <c r="G113" s="6" t="s">
        <v>77</v>
      </c>
      <c r="H113" s="6" t="s">
        <v>77</v>
      </c>
      <c r="I113" s="6" t="s">
        <v>77</v>
      </c>
      <c r="J113" s="6" t="s">
        <v>208</v>
      </c>
      <c r="K113" s="6"/>
      <c r="L113" t="str">
        <f t="shared" si="3"/>
        <v>same</v>
      </c>
      <c r="M113" t="str">
        <f t="shared" si="4"/>
        <v>--</v>
      </c>
      <c r="N113" t="str">
        <f t="shared" si="5"/>
        <v>--</v>
      </c>
    </row>
    <row r="114" spans="1:14" x14ac:dyDescent="0.25">
      <c r="A114" s="6">
        <v>130</v>
      </c>
      <c r="B114" s="6" t="s">
        <v>210</v>
      </c>
      <c r="C114" s="6" t="s">
        <v>211</v>
      </c>
      <c r="D114" s="6" t="s">
        <v>77</v>
      </c>
      <c r="E114" s="6" t="s">
        <v>77</v>
      </c>
      <c r="F114" s="6">
        <v>0.4</v>
      </c>
      <c r="G114" s="6" t="s">
        <v>1821</v>
      </c>
      <c r="H114" s="6">
        <v>29</v>
      </c>
      <c r="I114" s="6" t="s">
        <v>1821</v>
      </c>
      <c r="J114" s="6" t="s">
        <v>210</v>
      </c>
      <c r="K114" s="6"/>
      <c r="L114" t="str">
        <f t="shared" si="3"/>
        <v>--</v>
      </c>
      <c r="M114" t="str">
        <f t="shared" si="4"/>
        <v>same</v>
      </c>
      <c r="N114" t="str">
        <f t="shared" si="5"/>
        <v>same</v>
      </c>
    </row>
    <row r="115" spans="1:14" x14ac:dyDescent="0.25">
      <c r="A115" s="6">
        <v>131</v>
      </c>
      <c r="B115" s="6" t="s">
        <v>212</v>
      </c>
      <c r="C115" s="6" t="s">
        <v>213</v>
      </c>
      <c r="D115" s="6">
        <v>3.3333333333333335E-3</v>
      </c>
      <c r="E115" s="6" t="s">
        <v>1824</v>
      </c>
      <c r="F115" s="6">
        <v>20</v>
      </c>
      <c r="G115" s="6" t="s">
        <v>1824</v>
      </c>
      <c r="H115" s="6" t="s">
        <v>77</v>
      </c>
      <c r="I115" s="6" t="s">
        <v>77</v>
      </c>
      <c r="J115" s="6" t="s">
        <v>212</v>
      </c>
      <c r="K115" s="6"/>
      <c r="L115" t="str">
        <f t="shared" si="3"/>
        <v>same</v>
      </c>
      <c r="M115" t="str">
        <f t="shared" si="4"/>
        <v>same</v>
      </c>
      <c r="N115" t="str">
        <f t="shared" si="5"/>
        <v>--</v>
      </c>
    </row>
    <row r="116" spans="1:14" x14ac:dyDescent="0.25">
      <c r="A116" s="6">
        <v>132</v>
      </c>
      <c r="B116" s="6" t="s">
        <v>1124</v>
      </c>
      <c r="C116" s="6" t="s">
        <v>1125</v>
      </c>
      <c r="D116" s="6" t="s">
        <v>77</v>
      </c>
      <c r="E116" s="6" t="s">
        <v>77</v>
      </c>
      <c r="F116" s="6" t="s">
        <v>77</v>
      </c>
      <c r="G116" s="6" t="s">
        <v>77</v>
      </c>
      <c r="H116" s="6" t="s">
        <v>77</v>
      </c>
      <c r="I116" s="6" t="s">
        <v>77</v>
      </c>
      <c r="J116" s="6"/>
      <c r="K116" s="6"/>
      <c r="L116" t="str">
        <f t="shared" si="3"/>
        <v>--</v>
      </c>
      <c r="M116" t="str">
        <f t="shared" si="4"/>
        <v>--</v>
      </c>
      <c r="N116" t="str">
        <f t="shared" si="5"/>
        <v>--</v>
      </c>
    </row>
    <row r="117" spans="1:14" x14ac:dyDescent="0.25">
      <c r="A117" s="6">
        <v>133</v>
      </c>
      <c r="B117" s="6" t="s">
        <v>214</v>
      </c>
      <c r="C117" s="6" t="s">
        <v>215</v>
      </c>
      <c r="D117" s="6">
        <v>1.2987012987012986E-2</v>
      </c>
      <c r="E117" s="6" t="s">
        <v>1821</v>
      </c>
      <c r="F117" s="6" t="s">
        <v>77</v>
      </c>
      <c r="G117" s="6" t="s">
        <v>77</v>
      </c>
      <c r="H117" s="6" t="s">
        <v>77</v>
      </c>
      <c r="I117" s="6" t="s">
        <v>77</v>
      </c>
      <c r="J117" s="6" t="s">
        <v>214</v>
      </c>
      <c r="K117" s="6"/>
      <c r="L117" t="str">
        <f t="shared" si="3"/>
        <v>same</v>
      </c>
      <c r="M117" t="str">
        <f t="shared" si="4"/>
        <v>--</v>
      </c>
      <c r="N117" t="str">
        <f t="shared" si="5"/>
        <v>--</v>
      </c>
    </row>
    <row r="118" spans="1:14" x14ac:dyDescent="0.25">
      <c r="A118" s="6">
        <v>134</v>
      </c>
      <c r="B118" s="6" t="s">
        <v>1126</v>
      </c>
      <c r="C118" s="6" t="s">
        <v>1127</v>
      </c>
      <c r="D118" s="6" t="s">
        <v>77</v>
      </c>
      <c r="E118" s="6" t="s">
        <v>77</v>
      </c>
      <c r="F118" s="6" t="s">
        <v>77</v>
      </c>
      <c r="G118" s="6" t="s">
        <v>77</v>
      </c>
      <c r="H118" s="6" t="s">
        <v>77</v>
      </c>
      <c r="I118" s="6" t="s">
        <v>77</v>
      </c>
      <c r="J118" s="6"/>
      <c r="K118" s="6"/>
      <c r="L118" t="str">
        <f t="shared" si="3"/>
        <v>--</v>
      </c>
      <c r="M118" t="str">
        <f t="shared" si="4"/>
        <v>--</v>
      </c>
      <c r="N118" t="str">
        <f t="shared" si="5"/>
        <v>--</v>
      </c>
    </row>
    <row r="119" spans="1:14" x14ac:dyDescent="0.25">
      <c r="A119" s="6">
        <v>136</v>
      </c>
      <c r="B119" s="6" t="s">
        <v>223</v>
      </c>
      <c r="C119" s="6" t="s">
        <v>224</v>
      </c>
      <c r="D119" s="6">
        <v>8.3333333333333331E-5</v>
      </c>
      <c r="E119" s="6" t="s">
        <v>1820</v>
      </c>
      <c r="F119" s="6">
        <v>0.2</v>
      </c>
      <c r="G119" s="6" t="s">
        <v>1821</v>
      </c>
      <c r="H119" s="6">
        <v>0.3</v>
      </c>
      <c r="I119" s="6" t="s">
        <v>1823</v>
      </c>
      <c r="J119" s="6" t="s">
        <v>223</v>
      </c>
      <c r="K119" s="6"/>
      <c r="L119" t="str">
        <f t="shared" si="3"/>
        <v>change</v>
      </c>
      <c r="M119" t="str">
        <f t="shared" si="4"/>
        <v>change</v>
      </c>
      <c r="N119" t="str">
        <f t="shared" si="5"/>
        <v>same</v>
      </c>
    </row>
    <row r="120" spans="1:14" x14ac:dyDescent="0.25">
      <c r="A120" s="6">
        <v>140</v>
      </c>
      <c r="B120" s="6" t="s">
        <v>221</v>
      </c>
      <c r="C120" s="6" t="s">
        <v>222</v>
      </c>
      <c r="D120" s="6">
        <v>8.3333333333333331E-5</v>
      </c>
      <c r="E120" s="6" t="s">
        <v>1820</v>
      </c>
      <c r="F120" s="6">
        <v>5.0000000000000001E-3</v>
      </c>
      <c r="G120" s="6" t="s">
        <v>1822</v>
      </c>
      <c r="H120" s="6">
        <v>5.0000000000000001E-3</v>
      </c>
      <c r="I120" s="6" t="s">
        <v>1823</v>
      </c>
      <c r="J120" s="6" t="s">
        <v>221</v>
      </c>
      <c r="K120" s="6"/>
      <c r="L120" t="str">
        <f t="shared" si="3"/>
        <v>change</v>
      </c>
      <c r="M120" t="str">
        <f t="shared" si="4"/>
        <v>change</v>
      </c>
      <c r="N120" t="str">
        <f t="shared" si="5"/>
        <v>change</v>
      </c>
    </row>
    <row r="121" spans="1:14" x14ac:dyDescent="0.25">
      <c r="A121" s="6">
        <v>144</v>
      </c>
      <c r="B121" s="6" t="s">
        <v>1128</v>
      </c>
      <c r="C121" s="6" t="s">
        <v>1129</v>
      </c>
      <c r="D121" s="6" t="s">
        <v>77</v>
      </c>
      <c r="E121" s="6" t="s">
        <v>77</v>
      </c>
      <c r="F121" s="6" t="s">
        <v>77</v>
      </c>
      <c r="G121" s="6" t="s">
        <v>77</v>
      </c>
      <c r="H121" s="6" t="s">
        <v>77</v>
      </c>
      <c r="I121" s="6" t="s">
        <v>77</v>
      </c>
      <c r="J121" s="6"/>
      <c r="K121" s="6"/>
      <c r="L121" t="str">
        <f t="shared" si="3"/>
        <v>--</v>
      </c>
      <c r="M121" t="str">
        <f t="shared" si="4"/>
        <v>--</v>
      </c>
      <c r="N121" t="str">
        <f t="shared" si="5"/>
        <v>--</v>
      </c>
    </row>
    <row r="122" spans="1:14" x14ac:dyDescent="0.25">
      <c r="A122" s="6">
        <v>145</v>
      </c>
      <c r="B122" s="6" t="s">
        <v>1130</v>
      </c>
      <c r="C122" s="6" t="s">
        <v>1131</v>
      </c>
      <c r="D122" s="6" t="s">
        <v>77</v>
      </c>
      <c r="E122" s="6" t="s">
        <v>77</v>
      </c>
      <c r="F122" s="6" t="s">
        <v>77</v>
      </c>
      <c r="G122" s="6" t="s">
        <v>77</v>
      </c>
      <c r="H122" s="6" t="s">
        <v>77</v>
      </c>
      <c r="I122" s="6" t="s">
        <v>77</v>
      </c>
      <c r="J122" s="6"/>
      <c r="K122" s="6"/>
      <c r="L122" t="str">
        <f t="shared" si="3"/>
        <v>--</v>
      </c>
      <c r="M122" t="str">
        <f t="shared" si="4"/>
        <v>--</v>
      </c>
      <c r="N122" t="str">
        <f t="shared" si="5"/>
        <v>--</v>
      </c>
    </row>
    <row r="123" spans="1:14" x14ac:dyDescent="0.25">
      <c r="A123" s="6">
        <v>146</v>
      </c>
      <c r="B123" s="6" t="s">
        <v>225</v>
      </c>
      <c r="C123" s="6" t="s">
        <v>1132</v>
      </c>
      <c r="D123" s="6" t="s">
        <v>77</v>
      </c>
      <c r="E123" s="6" t="s">
        <v>1828</v>
      </c>
      <c r="F123" s="6">
        <v>0.1</v>
      </c>
      <c r="G123" s="6" t="s">
        <v>1820</v>
      </c>
      <c r="H123" s="6" t="s">
        <v>77</v>
      </c>
      <c r="I123" s="6" t="s">
        <v>77</v>
      </c>
      <c r="J123" s="6" t="s">
        <v>225</v>
      </c>
      <c r="K123" s="6"/>
      <c r="L123" t="str">
        <f t="shared" si="3"/>
        <v>--</v>
      </c>
      <c r="M123" t="str">
        <f t="shared" si="4"/>
        <v>same</v>
      </c>
      <c r="N123" t="str">
        <f t="shared" si="5"/>
        <v>--</v>
      </c>
    </row>
    <row r="124" spans="1:14" x14ac:dyDescent="0.25">
      <c r="A124" s="6">
        <v>148</v>
      </c>
      <c r="B124" s="6">
        <v>148</v>
      </c>
      <c r="C124" s="6" t="s">
        <v>1133</v>
      </c>
      <c r="D124" s="6">
        <v>1.6129032258064516E-3</v>
      </c>
      <c r="E124" s="6" t="s">
        <v>1824</v>
      </c>
      <c r="F124" s="6" t="s">
        <v>77</v>
      </c>
      <c r="G124" s="6" t="s">
        <v>77</v>
      </c>
      <c r="H124" s="6" t="s">
        <v>77</v>
      </c>
      <c r="I124" s="6" t="s">
        <v>77</v>
      </c>
      <c r="J124" s="6">
        <v>148</v>
      </c>
      <c r="K124" s="6"/>
      <c r="L124" t="str">
        <f t="shared" si="3"/>
        <v>same</v>
      </c>
      <c r="M124" t="str">
        <f t="shared" si="4"/>
        <v>--</v>
      </c>
      <c r="N124" t="str">
        <f t="shared" si="5"/>
        <v>--</v>
      </c>
    </row>
    <row r="125" spans="1:14" x14ac:dyDescent="0.25">
      <c r="A125" s="6">
        <v>149</v>
      </c>
      <c r="B125" s="6" t="s">
        <v>230</v>
      </c>
      <c r="C125" s="6" t="s">
        <v>231</v>
      </c>
      <c r="D125" s="6" t="s">
        <v>77</v>
      </c>
      <c r="E125" s="6" t="s">
        <v>77</v>
      </c>
      <c r="F125" s="6" t="s">
        <v>77</v>
      </c>
      <c r="G125" s="6" t="s">
        <v>77</v>
      </c>
      <c r="H125" s="6">
        <v>100</v>
      </c>
      <c r="I125" s="6" t="s">
        <v>1821</v>
      </c>
      <c r="J125" s="6" t="s">
        <v>230</v>
      </c>
      <c r="K125" s="6"/>
      <c r="L125" t="str">
        <f t="shared" si="3"/>
        <v>--</v>
      </c>
      <c r="M125" t="str">
        <f t="shared" si="4"/>
        <v>--</v>
      </c>
      <c r="N125" t="str">
        <f t="shared" si="5"/>
        <v>same</v>
      </c>
    </row>
    <row r="126" spans="1:14" x14ac:dyDescent="0.25">
      <c r="A126" s="6">
        <v>150</v>
      </c>
      <c r="B126" s="6">
        <v>150</v>
      </c>
      <c r="C126" s="6" t="s">
        <v>1134</v>
      </c>
      <c r="D126" s="6" t="s">
        <v>77</v>
      </c>
      <c r="E126" s="6" t="s">
        <v>77</v>
      </c>
      <c r="F126" s="6" t="s">
        <v>77</v>
      </c>
      <c r="G126" s="6" t="s">
        <v>77</v>
      </c>
      <c r="H126" s="6" t="s">
        <v>77</v>
      </c>
      <c r="I126" s="6" t="s">
        <v>77</v>
      </c>
      <c r="J126" s="6"/>
      <c r="K126" s="6"/>
      <c r="L126" t="str">
        <f t="shared" si="3"/>
        <v>--</v>
      </c>
      <c r="M126" t="str">
        <f t="shared" si="4"/>
        <v>--</v>
      </c>
      <c r="N126" t="str">
        <f t="shared" si="5"/>
        <v>--</v>
      </c>
    </row>
    <row r="127" spans="1:14" x14ac:dyDescent="0.25">
      <c r="A127" s="6">
        <v>151</v>
      </c>
      <c r="B127" s="6" t="s">
        <v>232</v>
      </c>
      <c r="C127" s="6" t="s">
        <v>233</v>
      </c>
      <c r="D127" s="6">
        <v>2.3255813953488372E-2</v>
      </c>
      <c r="E127" s="6" t="s">
        <v>1821</v>
      </c>
      <c r="F127" s="6" t="s">
        <v>77</v>
      </c>
      <c r="G127" s="6" t="s">
        <v>77</v>
      </c>
      <c r="H127" s="6" t="s">
        <v>77</v>
      </c>
      <c r="I127" s="6" t="s">
        <v>77</v>
      </c>
      <c r="J127" s="6" t="s">
        <v>232</v>
      </c>
      <c r="K127" s="6"/>
      <c r="L127" t="str">
        <f t="shared" si="3"/>
        <v>same</v>
      </c>
      <c r="M127" t="str">
        <f t="shared" si="4"/>
        <v>--</v>
      </c>
      <c r="N127" t="str">
        <f t="shared" si="5"/>
        <v>--</v>
      </c>
    </row>
    <row r="128" spans="1:14" x14ac:dyDescent="0.25">
      <c r="A128" s="6">
        <v>152</v>
      </c>
      <c r="B128" s="6" t="s">
        <v>234</v>
      </c>
      <c r="C128" s="6" t="s">
        <v>235</v>
      </c>
      <c r="D128" s="6" t="s">
        <v>77</v>
      </c>
      <c r="E128" s="6" t="s">
        <v>77</v>
      </c>
      <c r="F128" s="6">
        <v>600</v>
      </c>
      <c r="G128" s="6" t="s">
        <v>1821</v>
      </c>
      <c r="H128" s="6" t="s">
        <v>77</v>
      </c>
      <c r="I128" s="6" t="s">
        <v>77</v>
      </c>
      <c r="J128" s="6" t="s">
        <v>234</v>
      </c>
      <c r="K128" s="6"/>
      <c r="L128" t="str">
        <f t="shared" si="3"/>
        <v>--</v>
      </c>
      <c r="M128" t="str">
        <f t="shared" si="4"/>
        <v>same</v>
      </c>
      <c r="N128" t="str">
        <f t="shared" si="5"/>
        <v>--</v>
      </c>
    </row>
    <row r="129" spans="1:14" x14ac:dyDescent="0.25">
      <c r="A129" s="6">
        <v>153</v>
      </c>
      <c r="B129" s="6" t="s">
        <v>1135</v>
      </c>
      <c r="C129" s="6" t="s">
        <v>1136</v>
      </c>
      <c r="D129" s="6" t="s">
        <v>77</v>
      </c>
      <c r="E129" s="6" t="s">
        <v>77</v>
      </c>
      <c r="F129" s="6">
        <v>600</v>
      </c>
      <c r="G129" s="6" t="s">
        <v>1821</v>
      </c>
      <c r="H129" s="6" t="s">
        <v>77</v>
      </c>
      <c r="I129" s="6" t="s">
        <v>77</v>
      </c>
      <c r="J129" s="6" t="s">
        <v>234</v>
      </c>
      <c r="K129" s="6" t="s">
        <v>1829</v>
      </c>
      <c r="L129" t="str">
        <f t="shared" si="3"/>
        <v>--</v>
      </c>
      <c r="M129" t="e">
        <f t="shared" si="4"/>
        <v>#N/A</v>
      </c>
      <c r="N129" t="str">
        <f t="shared" si="5"/>
        <v>--</v>
      </c>
    </row>
    <row r="130" spans="1:14" x14ac:dyDescent="0.25">
      <c r="A130" s="6">
        <v>154</v>
      </c>
      <c r="B130" s="6" t="s">
        <v>1137</v>
      </c>
      <c r="C130" s="6" t="s">
        <v>1138</v>
      </c>
      <c r="D130" s="6" t="s">
        <v>77</v>
      </c>
      <c r="E130" s="6" t="s">
        <v>77</v>
      </c>
      <c r="F130" s="6">
        <v>600</v>
      </c>
      <c r="G130" s="6" t="s">
        <v>1821</v>
      </c>
      <c r="H130" s="6" t="s">
        <v>77</v>
      </c>
      <c r="I130" s="6" t="s">
        <v>77</v>
      </c>
      <c r="J130" s="6" t="s">
        <v>234</v>
      </c>
      <c r="K130" s="6" t="s">
        <v>1829</v>
      </c>
      <c r="L130" t="str">
        <f t="shared" ref="L130:L193" si="6">IF($D130="--","--",IF(VLOOKUP($A130,TRVs,5,FALSE)=$D130,"same","change"))</f>
        <v>--</v>
      </c>
      <c r="M130" t="e">
        <f t="shared" ref="M130:M193" si="7">IF($F130="--","--",IF(VLOOKUP($A130,TRVs,7,FALSE)=$F130,"same","change"))</f>
        <v>#N/A</v>
      </c>
      <c r="N130" t="str">
        <f t="shared" ref="N130:N193" si="8">IF($H130="--","--",IF(VLOOKUP($A130,TRVs,9,FALSE)=$H130,"same","change"))</f>
        <v>--</v>
      </c>
    </row>
    <row r="131" spans="1:14" x14ac:dyDescent="0.25">
      <c r="A131" s="6">
        <v>155</v>
      </c>
      <c r="B131" s="6" t="s">
        <v>1139</v>
      </c>
      <c r="C131" s="6" t="s">
        <v>1140</v>
      </c>
      <c r="D131" s="6" t="s">
        <v>77</v>
      </c>
      <c r="E131" s="6" t="s">
        <v>77</v>
      </c>
      <c r="F131" s="6">
        <v>600</v>
      </c>
      <c r="G131" s="6" t="s">
        <v>1821</v>
      </c>
      <c r="H131" s="6" t="s">
        <v>77</v>
      </c>
      <c r="I131" s="6" t="s">
        <v>77</v>
      </c>
      <c r="J131" s="6" t="s">
        <v>234</v>
      </c>
      <c r="K131" s="6" t="s">
        <v>1829</v>
      </c>
      <c r="L131" t="str">
        <f t="shared" si="6"/>
        <v>--</v>
      </c>
      <c r="M131" t="e">
        <f t="shared" si="7"/>
        <v>#N/A</v>
      </c>
      <c r="N131" t="str">
        <f t="shared" si="8"/>
        <v>--</v>
      </c>
    </row>
    <row r="132" spans="1:14" x14ac:dyDescent="0.25">
      <c r="A132" s="6">
        <v>156</v>
      </c>
      <c r="B132" s="6" t="s">
        <v>236</v>
      </c>
      <c r="C132" s="6" t="s">
        <v>237</v>
      </c>
      <c r="D132" s="6" t="s">
        <v>77</v>
      </c>
      <c r="E132" s="6" t="s">
        <v>77</v>
      </c>
      <c r="F132" s="6" t="s">
        <v>77</v>
      </c>
      <c r="G132" s="6" t="s">
        <v>77</v>
      </c>
      <c r="H132" s="6" t="s">
        <v>77</v>
      </c>
      <c r="I132" s="6" t="s">
        <v>77</v>
      </c>
      <c r="J132" s="6"/>
      <c r="K132" s="6"/>
      <c r="L132" t="str">
        <f t="shared" si="6"/>
        <v>--</v>
      </c>
      <c r="M132" t="str">
        <f t="shared" si="7"/>
        <v>--</v>
      </c>
      <c r="N132" t="str">
        <f t="shared" si="8"/>
        <v>--</v>
      </c>
    </row>
    <row r="133" spans="1:14" x14ac:dyDescent="0.25">
      <c r="A133" s="6">
        <v>158</v>
      </c>
      <c r="B133" s="6" t="s">
        <v>1141</v>
      </c>
      <c r="C133" s="6" t="s">
        <v>1142</v>
      </c>
      <c r="D133" s="6" t="s">
        <v>77</v>
      </c>
      <c r="E133" s="6" t="s">
        <v>77</v>
      </c>
      <c r="F133" s="6" t="s">
        <v>77</v>
      </c>
      <c r="G133" s="6" t="s">
        <v>77</v>
      </c>
      <c r="H133" s="6" t="s">
        <v>77</v>
      </c>
      <c r="I133" s="6" t="s">
        <v>77</v>
      </c>
      <c r="J133" s="6"/>
      <c r="K133" s="6"/>
      <c r="L133" t="str">
        <f t="shared" si="6"/>
        <v>--</v>
      </c>
      <c r="M133" t="str">
        <f t="shared" si="7"/>
        <v>--</v>
      </c>
      <c r="N133" t="str">
        <f t="shared" si="8"/>
        <v>--</v>
      </c>
    </row>
    <row r="134" spans="1:14" x14ac:dyDescent="0.25">
      <c r="A134" s="6">
        <v>159</v>
      </c>
      <c r="B134" s="6" t="s">
        <v>238</v>
      </c>
      <c r="C134" s="6" t="s">
        <v>239</v>
      </c>
      <c r="D134" s="6">
        <v>1.5873015873015872E-2</v>
      </c>
      <c r="E134" s="6" t="s">
        <v>1821</v>
      </c>
      <c r="F134" s="6" t="s">
        <v>77</v>
      </c>
      <c r="G134" s="6" t="s">
        <v>77</v>
      </c>
      <c r="H134" s="6" t="s">
        <v>77</v>
      </c>
      <c r="I134" s="6" t="s">
        <v>77</v>
      </c>
      <c r="J134" s="6" t="s">
        <v>238</v>
      </c>
      <c r="K134" s="6"/>
      <c r="L134" t="str">
        <f t="shared" si="6"/>
        <v>same</v>
      </c>
      <c r="M134" t="str">
        <f t="shared" si="7"/>
        <v>--</v>
      </c>
      <c r="N134" t="str">
        <f t="shared" si="8"/>
        <v>--</v>
      </c>
    </row>
    <row r="135" spans="1:14" x14ac:dyDescent="0.25">
      <c r="A135" s="6">
        <v>161</v>
      </c>
      <c r="B135" s="6" t="s">
        <v>1143</v>
      </c>
      <c r="C135" s="6" t="s">
        <v>1144</v>
      </c>
      <c r="D135" s="6" t="s">
        <v>77</v>
      </c>
      <c r="E135" s="6" t="s">
        <v>77</v>
      </c>
      <c r="F135" s="6">
        <v>0.8</v>
      </c>
      <c r="G135" s="6" t="s">
        <v>1820</v>
      </c>
      <c r="H135" s="6">
        <v>340</v>
      </c>
      <c r="I135" s="6" t="s">
        <v>1821</v>
      </c>
      <c r="J135" s="6" t="s">
        <v>1143</v>
      </c>
      <c r="K135" s="6"/>
      <c r="L135" t="str">
        <f t="shared" si="6"/>
        <v>--</v>
      </c>
      <c r="M135" t="str">
        <f t="shared" si="7"/>
        <v>same</v>
      </c>
      <c r="N135" t="str">
        <f t="shared" si="8"/>
        <v>change</v>
      </c>
    </row>
    <row r="136" spans="1:14" x14ac:dyDescent="0.25">
      <c r="A136" s="6">
        <v>162</v>
      </c>
      <c r="B136" s="6" t="s">
        <v>242</v>
      </c>
      <c r="C136" s="6" t="s">
        <v>243</v>
      </c>
      <c r="D136" s="6" t="s">
        <v>77</v>
      </c>
      <c r="E136" s="6" t="s">
        <v>77</v>
      </c>
      <c r="F136" s="6">
        <v>6000</v>
      </c>
      <c r="G136" s="6" t="s">
        <v>1824</v>
      </c>
      <c r="H136" s="6" t="s">
        <v>77</v>
      </c>
      <c r="I136" s="6" t="s">
        <v>77</v>
      </c>
      <c r="J136" s="6" t="s">
        <v>242</v>
      </c>
      <c r="K136" s="6"/>
      <c r="L136" t="str">
        <f t="shared" si="6"/>
        <v>--</v>
      </c>
      <c r="M136" t="str">
        <f t="shared" si="7"/>
        <v>same</v>
      </c>
      <c r="N136" t="str">
        <f t="shared" si="8"/>
        <v>--</v>
      </c>
    </row>
    <row r="137" spans="1:14" x14ac:dyDescent="0.25">
      <c r="A137" s="6">
        <v>163</v>
      </c>
      <c r="B137" s="6" t="s">
        <v>1145</v>
      </c>
      <c r="C137" s="6" t="s">
        <v>1146</v>
      </c>
      <c r="D137" s="6" t="s">
        <v>77</v>
      </c>
      <c r="E137" s="6" t="s">
        <v>77</v>
      </c>
      <c r="F137" s="6" t="s">
        <v>77</v>
      </c>
      <c r="G137" s="6" t="s">
        <v>77</v>
      </c>
      <c r="H137" s="6" t="s">
        <v>77</v>
      </c>
      <c r="I137" s="6" t="s">
        <v>77</v>
      </c>
      <c r="J137" s="6"/>
      <c r="K137" s="6"/>
      <c r="L137" t="str">
        <f t="shared" si="6"/>
        <v>--</v>
      </c>
      <c r="M137" t="str">
        <f t="shared" si="7"/>
        <v>--</v>
      </c>
      <c r="N137" t="str">
        <f t="shared" si="8"/>
        <v>--</v>
      </c>
    </row>
    <row r="138" spans="1:14" x14ac:dyDescent="0.25">
      <c r="A138" s="6">
        <v>164</v>
      </c>
      <c r="B138" s="6" t="s">
        <v>1147</v>
      </c>
      <c r="C138" s="6" t="s">
        <v>1148</v>
      </c>
      <c r="D138" s="6" t="s">
        <v>77</v>
      </c>
      <c r="E138" s="6" t="s">
        <v>77</v>
      </c>
      <c r="F138" s="6" t="s">
        <v>77</v>
      </c>
      <c r="G138" s="6" t="s">
        <v>77</v>
      </c>
      <c r="H138" s="6" t="s">
        <v>77</v>
      </c>
      <c r="I138" s="6" t="s">
        <v>77</v>
      </c>
      <c r="J138" s="6"/>
      <c r="K138" s="6"/>
      <c r="L138" t="str">
        <f t="shared" si="6"/>
        <v>--</v>
      </c>
      <c r="M138" t="str">
        <f t="shared" si="7"/>
        <v>--</v>
      </c>
      <c r="N138" t="str">
        <f t="shared" si="8"/>
        <v>--</v>
      </c>
    </row>
    <row r="139" spans="1:14" x14ac:dyDescent="0.25">
      <c r="A139" s="6">
        <v>165</v>
      </c>
      <c r="B139" s="6" t="s">
        <v>1149</v>
      </c>
      <c r="C139" s="6" t="s">
        <v>1150</v>
      </c>
      <c r="D139" s="6" t="s">
        <v>77</v>
      </c>
      <c r="E139" s="6" t="s">
        <v>77</v>
      </c>
      <c r="F139" s="6" t="s">
        <v>77</v>
      </c>
      <c r="G139" s="6" t="s">
        <v>77</v>
      </c>
      <c r="H139" s="6" t="s">
        <v>77</v>
      </c>
      <c r="I139" s="6" t="s">
        <v>77</v>
      </c>
      <c r="J139" s="6"/>
      <c r="K139" s="6"/>
      <c r="L139" t="str">
        <f t="shared" si="6"/>
        <v>--</v>
      </c>
      <c r="M139" t="str">
        <f t="shared" si="7"/>
        <v>--</v>
      </c>
      <c r="N139" t="str">
        <f t="shared" si="8"/>
        <v>--</v>
      </c>
    </row>
    <row r="140" spans="1:14" x14ac:dyDescent="0.25">
      <c r="A140" s="6">
        <v>166</v>
      </c>
      <c r="B140" s="6" t="s">
        <v>1151</v>
      </c>
      <c r="C140" s="6" t="s">
        <v>1152</v>
      </c>
      <c r="D140" s="6" t="s">
        <v>77</v>
      </c>
      <c r="E140" s="6" t="s">
        <v>77</v>
      </c>
      <c r="F140" s="6" t="s">
        <v>77</v>
      </c>
      <c r="G140" s="6" t="s">
        <v>77</v>
      </c>
      <c r="H140" s="6" t="s">
        <v>77</v>
      </c>
      <c r="I140" s="6" t="s">
        <v>77</v>
      </c>
      <c r="J140" s="6"/>
      <c r="K140" s="6"/>
      <c r="L140" t="str">
        <f t="shared" si="6"/>
        <v>--</v>
      </c>
      <c r="M140" t="str">
        <f t="shared" si="7"/>
        <v>--</v>
      </c>
      <c r="N140" t="str">
        <f t="shared" si="8"/>
        <v>--</v>
      </c>
    </row>
    <row r="141" spans="1:14" x14ac:dyDescent="0.25">
      <c r="A141" s="6">
        <v>167</v>
      </c>
      <c r="B141" s="6" t="s">
        <v>1153</v>
      </c>
      <c r="C141" s="6" t="s">
        <v>1154</v>
      </c>
      <c r="D141" s="6" t="s">
        <v>77</v>
      </c>
      <c r="E141" s="6" t="s">
        <v>77</v>
      </c>
      <c r="F141" s="6" t="s">
        <v>77</v>
      </c>
      <c r="G141" s="6" t="s">
        <v>77</v>
      </c>
      <c r="H141" s="6" t="s">
        <v>77</v>
      </c>
      <c r="I141" s="6" t="s">
        <v>77</v>
      </c>
      <c r="J141" s="6"/>
      <c r="K141" s="6"/>
      <c r="L141" t="str">
        <f t="shared" si="6"/>
        <v>--</v>
      </c>
      <c r="M141" t="str">
        <f t="shared" si="7"/>
        <v>--</v>
      </c>
      <c r="N141" t="str">
        <f t="shared" si="8"/>
        <v>--</v>
      </c>
    </row>
    <row r="142" spans="1:14" x14ac:dyDescent="0.25">
      <c r="A142" s="6">
        <v>168</v>
      </c>
      <c r="B142" s="6" t="s">
        <v>1155</v>
      </c>
      <c r="C142" s="6" t="s">
        <v>1156</v>
      </c>
      <c r="D142" s="6" t="s">
        <v>77</v>
      </c>
      <c r="E142" s="6" t="s">
        <v>77</v>
      </c>
      <c r="F142" s="6" t="s">
        <v>77</v>
      </c>
      <c r="G142" s="6" t="s">
        <v>77</v>
      </c>
      <c r="H142" s="6" t="s">
        <v>77</v>
      </c>
      <c r="I142" s="6" t="s">
        <v>77</v>
      </c>
      <c r="J142" s="6"/>
      <c r="K142" s="6"/>
      <c r="L142" t="str">
        <f t="shared" si="6"/>
        <v>--</v>
      </c>
      <c r="M142" t="str">
        <f t="shared" si="7"/>
        <v>--</v>
      </c>
      <c r="N142" t="str">
        <f t="shared" si="8"/>
        <v>--</v>
      </c>
    </row>
    <row r="143" spans="1:14" x14ac:dyDescent="0.25">
      <c r="A143" s="6">
        <v>169</v>
      </c>
      <c r="B143" s="6" t="s">
        <v>1157</v>
      </c>
      <c r="C143" s="6" t="s">
        <v>1158</v>
      </c>
      <c r="D143" s="6" t="s">
        <v>77</v>
      </c>
      <c r="E143" s="6" t="s">
        <v>77</v>
      </c>
      <c r="F143" s="6" t="s">
        <v>77</v>
      </c>
      <c r="G143" s="6" t="s">
        <v>77</v>
      </c>
      <c r="H143" s="6" t="s">
        <v>77</v>
      </c>
      <c r="I143" s="6" t="s">
        <v>77</v>
      </c>
      <c r="J143" s="6"/>
      <c r="K143" s="6"/>
      <c r="L143" t="str">
        <f t="shared" si="6"/>
        <v>--</v>
      </c>
      <c r="M143" t="str">
        <f t="shared" si="7"/>
        <v>--</v>
      </c>
      <c r="N143" t="str">
        <f t="shared" si="8"/>
        <v>--</v>
      </c>
    </row>
    <row r="144" spans="1:14" x14ac:dyDescent="0.25">
      <c r="A144" s="6">
        <v>170</v>
      </c>
      <c r="B144" s="6" t="s">
        <v>247</v>
      </c>
      <c r="C144" s="6" t="s">
        <v>1159</v>
      </c>
      <c r="D144" s="6">
        <v>1.4492753623188406E-2</v>
      </c>
      <c r="E144" s="6" t="s">
        <v>1821</v>
      </c>
      <c r="F144" s="6" t="s">
        <v>77</v>
      </c>
      <c r="G144" s="6" t="s">
        <v>77</v>
      </c>
      <c r="H144" s="6" t="s">
        <v>77</v>
      </c>
      <c r="I144" s="6" t="s">
        <v>77</v>
      </c>
      <c r="J144" s="6" t="s">
        <v>251</v>
      </c>
      <c r="K144" s="6" t="s">
        <v>1830</v>
      </c>
      <c r="L144" t="str">
        <f t="shared" si="6"/>
        <v>same</v>
      </c>
      <c r="M144" t="str">
        <f t="shared" si="7"/>
        <v>--</v>
      </c>
      <c r="N144" t="str">
        <f t="shared" si="8"/>
        <v>--</v>
      </c>
    </row>
    <row r="145" spans="1:14" x14ac:dyDescent="0.25">
      <c r="A145" s="6">
        <v>171</v>
      </c>
      <c r="B145" s="6" t="s">
        <v>1160</v>
      </c>
      <c r="C145" s="6" t="s">
        <v>1161</v>
      </c>
      <c r="D145" s="6" t="s">
        <v>77</v>
      </c>
      <c r="E145" s="6" t="s">
        <v>77</v>
      </c>
      <c r="F145" s="6" t="s">
        <v>77</v>
      </c>
      <c r="G145" s="6" t="s">
        <v>77</v>
      </c>
      <c r="H145" s="6" t="s">
        <v>77</v>
      </c>
      <c r="I145" s="6" t="s">
        <v>77</v>
      </c>
      <c r="J145" s="6"/>
      <c r="K145" s="6"/>
      <c r="L145" t="str">
        <f t="shared" si="6"/>
        <v>--</v>
      </c>
      <c r="M145" t="str">
        <f t="shared" si="7"/>
        <v>--</v>
      </c>
      <c r="N145" t="str">
        <f t="shared" si="8"/>
        <v>--</v>
      </c>
    </row>
    <row r="146" spans="1:14" x14ac:dyDescent="0.25">
      <c r="A146" s="6">
        <v>172</v>
      </c>
      <c r="B146" s="6" t="s">
        <v>1162</v>
      </c>
      <c r="C146" s="6" t="s">
        <v>1163</v>
      </c>
      <c r="D146" s="6" t="s">
        <v>77</v>
      </c>
      <c r="E146" s="6" t="s">
        <v>77</v>
      </c>
      <c r="F146" s="6" t="s">
        <v>77</v>
      </c>
      <c r="G146" s="6" t="s">
        <v>77</v>
      </c>
      <c r="H146" s="6" t="s">
        <v>77</v>
      </c>
      <c r="I146" s="6" t="s">
        <v>77</v>
      </c>
      <c r="J146" s="6"/>
      <c r="K146" s="6"/>
      <c r="L146" t="str">
        <f t="shared" si="6"/>
        <v>--</v>
      </c>
      <c r="M146" t="str">
        <f t="shared" si="7"/>
        <v>--</v>
      </c>
      <c r="N146" t="str">
        <f t="shared" si="8"/>
        <v>--</v>
      </c>
    </row>
    <row r="147" spans="1:14" x14ac:dyDescent="0.25">
      <c r="A147" s="6">
        <v>637</v>
      </c>
      <c r="B147" s="6" t="s">
        <v>1164</v>
      </c>
      <c r="C147" s="6" t="s">
        <v>1165</v>
      </c>
      <c r="D147" s="6" t="s">
        <v>77</v>
      </c>
      <c r="E147" s="6" t="s">
        <v>77</v>
      </c>
      <c r="F147" s="6" t="s">
        <v>77</v>
      </c>
      <c r="G147" s="6" t="s">
        <v>77</v>
      </c>
      <c r="H147" s="6" t="s">
        <v>77</v>
      </c>
      <c r="I147" s="6" t="s">
        <v>77</v>
      </c>
      <c r="J147" s="6"/>
      <c r="K147" s="6"/>
      <c r="L147" t="str">
        <f t="shared" si="6"/>
        <v>--</v>
      </c>
      <c r="M147" t="str">
        <f t="shared" si="7"/>
        <v>--</v>
      </c>
      <c r="N147" t="str">
        <f t="shared" si="8"/>
        <v>--</v>
      </c>
    </row>
    <row r="148" spans="1:14" x14ac:dyDescent="0.25">
      <c r="A148" s="6">
        <v>173</v>
      </c>
      <c r="B148" s="6" t="s">
        <v>249</v>
      </c>
      <c r="C148" s="6" t="s">
        <v>1166</v>
      </c>
      <c r="D148" s="6">
        <v>1.0309278350515464E-2</v>
      </c>
      <c r="E148" s="6" t="s">
        <v>1821</v>
      </c>
      <c r="F148" s="6" t="s">
        <v>77</v>
      </c>
      <c r="G148" s="6" t="s">
        <v>77</v>
      </c>
      <c r="H148" s="6" t="s">
        <v>77</v>
      </c>
      <c r="I148" s="6" t="s">
        <v>77</v>
      </c>
      <c r="J148" s="6" t="s">
        <v>251</v>
      </c>
      <c r="K148" s="6" t="s">
        <v>1830</v>
      </c>
      <c r="L148" t="str">
        <f t="shared" si="6"/>
        <v>same</v>
      </c>
      <c r="M148" t="str">
        <f t="shared" si="7"/>
        <v>--</v>
      </c>
      <c r="N148" t="str">
        <f t="shared" si="8"/>
        <v>--</v>
      </c>
    </row>
    <row r="149" spans="1:14" x14ac:dyDescent="0.25">
      <c r="A149" s="6">
        <v>174</v>
      </c>
      <c r="B149" s="6" t="s">
        <v>1167</v>
      </c>
      <c r="C149" s="6" t="s">
        <v>1168</v>
      </c>
      <c r="D149" s="6" t="s">
        <v>77</v>
      </c>
      <c r="E149" s="6" t="s">
        <v>77</v>
      </c>
      <c r="F149" s="6" t="s">
        <v>77</v>
      </c>
      <c r="G149" s="6" t="s">
        <v>77</v>
      </c>
      <c r="H149" s="6" t="s">
        <v>77</v>
      </c>
      <c r="I149" s="6" t="s">
        <v>77</v>
      </c>
      <c r="J149" s="6"/>
      <c r="K149" s="6"/>
      <c r="L149" t="str">
        <f t="shared" si="6"/>
        <v>--</v>
      </c>
      <c r="M149" t="str">
        <f t="shared" si="7"/>
        <v>--</v>
      </c>
      <c r="N149" t="str">
        <f t="shared" si="8"/>
        <v>--</v>
      </c>
    </row>
    <row r="150" spans="1:14" x14ac:dyDescent="0.25">
      <c r="A150" s="6">
        <v>175</v>
      </c>
      <c r="B150" s="6" t="s">
        <v>251</v>
      </c>
      <c r="C150" s="6" t="s">
        <v>1169</v>
      </c>
      <c r="D150" s="6">
        <v>1.0309278350515464E-2</v>
      </c>
      <c r="E150" s="6" t="s">
        <v>1824</v>
      </c>
      <c r="F150" s="6" t="s">
        <v>77</v>
      </c>
      <c r="G150" s="6" t="s">
        <v>77</v>
      </c>
      <c r="H150" s="6" t="s">
        <v>77</v>
      </c>
      <c r="I150" s="6" t="s">
        <v>77</v>
      </c>
      <c r="J150" s="6" t="s">
        <v>251</v>
      </c>
      <c r="K150" s="6"/>
      <c r="L150" t="str">
        <f t="shared" si="6"/>
        <v>same</v>
      </c>
      <c r="M150" t="str">
        <f t="shared" si="7"/>
        <v>--</v>
      </c>
      <c r="N150" t="str">
        <f t="shared" si="8"/>
        <v>--</v>
      </c>
    </row>
    <row r="151" spans="1:14" x14ac:dyDescent="0.25">
      <c r="A151" s="6">
        <v>183</v>
      </c>
      <c r="B151" s="6" t="s">
        <v>253</v>
      </c>
      <c r="C151" s="6" t="s">
        <v>254</v>
      </c>
      <c r="D151" s="6">
        <v>0.15151515151515149</v>
      </c>
      <c r="E151" s="6" t="s">
        <v>1821</v>
      </c>
      <c r="F151" s="6" t="s">
        <v>77</v>
      </c>
      <c r="G151" s="6" t="s">
        <v>77</v>
      </c>
      <c r="H151" s="6" t="s">
        <v>77</v>
      </c>
      <c r="I151" s="6" t="s">
        <v>77</v>
      </c>
      <c r="J151" s="6" t="s">
        <v>253</v>
      </c>
      <c r="K151" s="6"/>
      <c r="L151" t="str">
        <f t="shared" si="6"/>
        <v>same</v>
      </c>
      <c r="M151" t="str">
        <f t="shared" si="7"/>
        <v>--</v>
      </c>
      <c r="N151" t="str">
        <f t="shared" si="8"/>
        <v>--</v>
      </c>
    </row>
    <row r="152" spans="1:14" x14ac:dyDescent="0.25">
      <c r="A152" s="6">
        <v>15</v>
      </c>
      <c r="B152" s="6" t="s">
        <v>1170</v>
      </c>
      <c r="C152" s="6" t="s">
        <v>1171</v>
      </c>
      <c r="D152" s="6" t="s">
        <v>77</v>
      </c>
      <c r="E152" s="6" t="s">
        <v>77</v>
      </c>
      <c r="F152" s="6" t="s">
        <v>77</v>
      </c>
      <c r="G152" s="6" t="s">
        <v>77</v>
      </c>
      <c r="H152" s="6" t="s">
        <v>77</v>
      </c>
      <c r="I152" s="6" t="s">
        <v>77</v>
      </c>
      <c r="J152" s="6"/>
      <c r="K152" s="6"/>
      <c r="L152" t="str">
        <f t="shared" si="6"/>
        <v>--</v>
      </c>
      <c r="M152" t="str">
        <f t="shared" si="7"/>
        <v>--</v>
      </c>
      <c r="N152" t="str">
        <f t="shared" si="8"/>
        <v>--</v>
      </c>
    </row>
    <row r="153" spans="1:14" x14ac:dyDescent="0.25">
      <c r="A153" s="6">
        <v>17</v>
      </c>
      <c r="B153" s="6" t="s">
        <v>1172</v>
      </c>
      <c r="C153" s="6" t="s">
        <v>1173</v>
      </c>
      <c r="D153" s="6" t="s">
        <v>77</v>
      </c>
      <c r="E153" s="6" t="s">
        <v>77</v>
      </c>
      <c r="F153" s="6" t="s">
        <v>77</v>
      </c>
      <c r="G153" s="6" t="s">
        <v>77</v>
      </c>
      <c r="H153" s="6" t="s">
        <v>77</v>
      </c>
      <c r="I153" s="6" t="s">
        <v>77</v>
      </c>
      <c r="J153" s="6"/>
      <c r="K153" s="6"/>
      <c r="L153" t="str">
        <f t="shared" si="6"/>
        <v>--</v>
      </c>
      <c r="M153" t="str">
        <f t="shared" si="7"/>
        <v>--</v>
      </c>
      <c r="N153" t="str">
        <f t="shared" si="8"/>
        <v>--</v>
      </c>
    </row>
    <row r="154" spans="1:14" x14ac:dyDescent="0.25">
      <c r="A154" s="6">
        <v>184</v>
      </c>
      <c r="B154" s="6" t="s">
        <v>255</v>
      </c>
      <c r="C154" s="6" t="s">
        <v>1174</v>
      </c>
      <c r="D154" s="6">
        <v>9.0909090909090898E-4</v>
      </c>
      <c r="E154" s="6" t="s">
        <v>1821</v>
      </c>
      <c r="F154" s="6" t="s">
        <v>77</v>
      </c>
      <c r="G154" s="6" t="s">
        <v>77</v>
      </c>
      <c r="H154" s="6" t="s">
        <v>77</v>
      </c>
      <c r="I154" s="6" t="s">
        <v>77</v>
      </c>
      <c r="J154" s="6" t="s">
        <v>255</v>
      </c>
      <c r="K154" s="6"/>
      <c r="L154" t="str">
        <f t="shared" si="6"/>
        <v>same</v>
      </c>
      <c r="M154" t="str">
        <f t="shared" si="7"/>
        <v>--</v>
      </c>
      <c r="N154" t="str">
        <f t="shared" si="8"/>
        <v>--</v>
      </c>
    </row>
    <row r="155" spans="1:14" x14ac:dyDescent="0.25">
      <c r="A155" s="6">
        <v>185</v>
      </c>
      <c r="B155" s="6" t="s">
        <v>1175</v>
      </c>
      <c r="C155" s="6" t="s">
        <v>1176</v>
      </c>
      <c r="D155" s="6" t="s">
        <v>77</v>
      </c>
      <c r="E155" s="6" t="s">
        <v>77</v>
      </c>
      <c r="F155" s="6" t="s">
        <v>77</v>
      </c>
      <c r="G155" s="6" t="s">
        <v>77</v>
      </c>
      <c r="H155" s="6" t="s">
        <v>77</v>
      </c>
      <c r="I155" s="6" t="s">
        <v>77</v>
      </c>
      <c r="J155" s="6"/>
      <c r="K155" s="6"/>
      <c r="L155" t="str">
        <f t="shared" si="6"/>
        <v>--</v>
      </c>
      <c r="M155" t="str">
        <f t="shared" si="7"/>
        <v>--</v>
      </c>
      <c r="N155" t="str">
        <f t="shared" si="8"/>
        <v>--</v>
      </c>
    </row>
    <row r="156" spans="1:14" x14ac:dyDescent="0.25">
      <c r="A156" s="6">
        <v>186</v>
      </c>
      <c r="B156" s="6" t="s">
        <v>257</v>
      </c>
      <c r="C156" s="6" t="s">
        <v>258</v>
      </c>
      <c r="D156" s="6" t="s">
        <v>77</v>
      </c>
      <c r="E156" s="6" t="s">
        <v>77</v>
      </c>
      <c r="F156" s="6" t="s">
        <v>77</v>
      </c>
      <c r="G156" s="6" t="s">
        <v>77</v>
      </c>
      <c r="H156" s="6">
        <v>10</v>
      </c>
      <c r="I156" s="6" t="s">
        <v>1827</v>
      </c>
      <c r="J156" s="6" t="s">
        <v>257</v>
      </c>
      <c r="K156" s="6"/>
      <c r="L156" t="str">
        <f t="shared" si="6"/>
        <v>--</v>
      </c>
      <c r="M156" t="str">
        <f t="shared" si="7"/>
        <v>--</v>
      </c>
      <c r="N156" t="str">
        <f t="shared" si="8"/>
        <v>change</v>
      </c>
    </row>
    <row r="157" spans="1:14" x14ac:dyDescent="0.25">
      <c r="A157" s="6">
        <v>188</v>
      </c>
      <c r="B157" s="6" t="s">
        <v>1177</v>
      </c>
      <c r="C157" s="6" t="s">
        <v>1178</v>
      </c>
      <c r="D157" s="6" t="s">
        <v>77</v>
      </c>
      <c r="E157" s="6" t="s">
        <v>77</v>
      </c>
      <c r="F157" s="6" t="s">
        <v>77</v>
      </c>
      <c r="G157" s="6" t="s">
        <v>77</v>
      </c>
      <c r="H157" s="6" t="s">
        <v>77</v>
      </c>
      <c r="I157" s="6" t="s">
        <v>77</v>
      </c>
      <c r="J157" s="6"/>
      <c r="K157" s="6"/>
      <c r="L157" t="str">
        <f t="shared" si="6"/>
        <v>--</v>
      </c>
      <c r="M157" t="str">
        <f t="shared" si="7"/>
        <v>--</v>
      </c>
      <c r="N157" t="str">
        <f t="shared" si="8"/>
        <v>--</v>
      </c>
    </row>
    <row r="158" spans="1:14" x14ac:dyDescent="0.25">
      <c r="A158" s="6">
        <v>189</v>
      </c>
      <c r="B158" s="6" t="s">
        <v>1179</v>
      </c>
      <c r="C158" s="6" t="s">
        <v>1180</v>
      </c>
      <c r="D158" s="6" t="s">
        <v>77</v>
      </c>
      <c r="E158" s="6" t="s">
        <v>77</v>
      </c>
      <c r="F158" s="6" t="s">
        <v>77</v>
      </c>
      <c r="G158" s="6" t="s">
        <v>77</v>
      </c>
      <c r="H158" s="6" t="s">
        <v>77</v>
      </c>
      <c r="I158" s="6" t="s">
        <v>77</v>
      </c>
      <c r="J158" s="6"/>
      <c r="K158" s="6"/>
      <c r="L158" t="str">
        <f t="shared" si="6"/>
        <v>--</v>
      </c>
      <c r="M158" t="str">
        <f t="shared" si="7"/>
        <v>--</v>
      </c>
      <c r="N158" t="str">
        <f t="shared" si="8"/>
        <v>--</v>
      </c>
    </row>
    <row r="159" spans="1:14" x14ac:dyDescent="0.25">
      <c r="A159" s="6">
        <v>190</v>
      </c>
      <c r="B159" s="6" t="s">
        <v>259</v>
      </c>
      <c r="C159" s="6" t="s">
        <v>260</v>
      </c>
      <c r="D159" s="6">
        <v>1.6666666666666666E-4</v>
      </c>
      <c r="E159" s="6" t="s">
        <v>1825</v>
      </c>
      <c r="F159" s="6">
        <v>0.2</v>
      </c>
      <c r="G159" s="6" t="s">
        <v>1824</v>
      </c>
      <c r="H159" s="6">
        <v>1.9</v>
      </c>
      <c r="I159" s="6" t="s">
        <v>1827</v>
      </c>
      <c r="J159" s="6" t="s">
        <v>259</v>
      </c>
      <c r="K159" s="6"/>
      <c r="L159" t="str">
        <f t="shared" si="6"/>
        <v>same</v>
      </c>
      <c r="M159" t="str">
        <f t="shared" si="7"/>
        <v>same</v>
      </c>
      <c r="N159" t="str">
        <f t="shared" si="8"/>
        <v>change</v>
      </c>
    </row>
    <row r="160" spans="1:14" x14ac:dyDescent="0.25">
      <c r="A160" s="6">
        <v>191</v>
      </c>
      <c r="B160" s="6" t="s">
        <v>1181</v>
      </c>
      <c r="C160" s="6" t="s">
        <v>1182</v>
      </c>
      <c r="D160" s="6" t="s">
        <v>77</v>
      </c>
      <c r="E160" s="6" t="s">
        <v>77</v>
      </c>
      <c r="F160" s="6" t="s">
        <v>77</v>
      </c>
      <c r="G160" s="6" t="s">
        <v>77</v>
      </c>
      <c r="H160" s="6" t="s">
        <v>77</v>
      </c>
      <c r="I160" s="6" t="s">
        <v>77</v>
      </c>
      <c r="J160" s="6"/>
      <c r="K160" s="6"/>
      <c r="L160" t="str">
        <f t="shared" si="6"/>
        <v>--</v>
      </c>
      <c r="M160" t="str">
        <f t="shared" si="7"/>
        <v>--</v>
      </c>
      <c r="N160" t="str">
        <f t="shared" si="8"/>
        <v>--</v>
      </c>
    </row>
    <row r="161" spans="1:14" x14ac:dyDescent="0.25">
      <c r="A161" s="6">
        <v>520</v>
      </c>
      <c r="B161" s="6" t="s">
        <v>1183</v>
      </c>
      <c r="C161" s="6" t="s">
        <v>1184</v>
      </c>
      <c r="D161" s="6" t="s">
        <v>77</v>
      </c>
      <c r="E161" s="6" t="s">
        <v>77</v>
      </c>
      <c r="F161" s="6" t="s">
        <v>77</v>
      </c>
      <c r="G161" s="6" t="s">
        <v>77</v>
      </c>
      <c r="H161" s="6" t="s">
        <v>77</v>
      </c>
      <c r="I161" s="6" t="s">
        <v>77</v>
      </c>
      <c r="J161" s="6"/>
      <c r="K161" s="6"/>
      <c r="L161" t="str">
        <f t="shared" si="6"/>
        <v>--</v>
      </c>
      <c r="M161" t="str">
        <f t="shared" si="7"/>
        <v>--</v>
      </c>
      <c r="N161" t="str">
        <f t="shared" si="8"/>
        <v>--</v>
      </c>
    </row>
    <row r="162" spans="1:14" x14ac:dyDescent="0.25">
      <c r="A162" s="6">
        <v>110</v>
      </c>
      <c r="B162" s="6" t="s">
        <v>1185</v>
      </c>
      <c r="C162" s="6" t="s">
        <v>1186</v>
      </c>
      <c r="D162" s="6" t="s">
        <v>77</v>
      </c>
      <c r="E162" s="6" t="s">
        <v>77</v>
      </c>
      <c r="F162" s="6" t="s">
        <v>77</v>
      </c>
      <c r="G162" s="6" t="s">
        <v>77</v>
      </c>
      <c r="H162" s="6" t="s">
        <v>77</v>
      </c>
      <c r="I162" s="6" t="s">
        <v>77</v>
      </c>
      <c r="J162" s="6"/>
      <c r="K162" s="6"/>
      <c r="L162" t="str">
        <f t="shared" si="6"/>
        <v>--</v>
      </c>
      <c r="M162" t="str">
        <f t="shared" si="7"/>
        <v>--</v>
      </c>
      <c r="N162" t="str">
        <f t="shared" si="8"/>
        <v>--</v>
      </c>
    </row>
    <row r="163" spans="1:14" x14ac:dyDescent="0.25">
      <c r="A163" s="6">
        <v>111</v>
      </c>
      <c r="B163" s="6" t="s">
        <v>1187</v>
      </c>
      <c r="C163" s="6" t="s">
        <v>1188</v>
      </c>
      <c r="D163" s="6" t="s">
        <v>77</v>
      </c>
      <c r="E163" s="6" t="s">
        <v>77</v>
      </c>
      <c r="F163" s="6" t="s">
        <v>77</v>
      </c>
      <c r="G163" s="6" t="s">
        <v>77</v>
      </c>
      <c r="H163" s="6" t="s">
        <v>77</v>
      </c>
      <c r="I163" s="6" t="s">
        <v>77</v>
      </c>
      <c r="J163" s="6"/>
      <c r="K163" s="6"/>
      <c r="L163" t="str">
        <f t="shared" si="6"/>
        <v>--</v>
      </c>
      <c r="M163" t="str">
        <f t="shared" si="7"/>
        <v>--</v>
      </c>
      <c r="N163" t="str">
        <f t="shared" si="8"/>
        <v>--</v>
      </c>
    </row>
    <row r="164" spans="1:14" x14ac:dyDescent="0.25">
      <c r="A164" s="6">
        <v>112</v>
      </c>
      <c r="B164" s="6" t="s">
        <v>261</v>
      </c>
      <c r="C164" s="6" t="s">
        <v>1189</v>
      </c>
      <c r="D164" s="6">
        <v>9.0909090909090912E-2</v>
      </c>
      <c r="E164" s="6" t="s">
        <v>1820</v>
      </c>
      <c r="F164" s="6">
        <v>60</v>
      </c>
      <c r="G164" s="6" t="s">
        <v>1822</v>
      </c>
      <c r="H164" s="6">
        <v>12000</v>
      </c>
      <c r="I164" s="6" t="s">
        <v>1822</v>
      </c>
      <c r="J164" s="6" t="s">
        <v>261</v>
      </c>
      <c r="K164" s="6"/>
      <c r="L164" t="str">
        <f t="shared" si="6"/>
        <v>same</v>
      </c>
      <c r="M164" t="str">
        <f t="shared" si="7"/>
        <v>change</v>
      </c>
      <c r="N164" t="str">
        <f t="shared" si="8"/>
        <v>change</v>
      </c>
    </row>
    <row r="165" spans="1:14" x14ac:dyDescent="0.25">
      <c r="A165" s="6">
        <v>192</v>
      </c>
      <c r="B165" s="6" t="s">
        <v>263</v>
      </c>
      <c r="C165" s="6" t="s">
        <v>264</v>
      </c>
      <c r="D165" s="6">
        <v>2.9411764705882348E-3</v>
      </c>
      <c r="E165" s="6" t="s">
        <v>1821</v>
      </c>
      <c r="F165" s="6" t="s">
        <v>77</v>
      </c>
      <c r="G165" s="6" t="s">
        <v>77</v>
      </c>
      <c r="H165" s="6" t="s">
        <v>77</v>
      </c>
      <c r="I165" s="6" t="s">
        <v>77</v>
      </c>
      <c r="J165" s="6" t="s">
        <v>263</v>
      </c>
      <c r="K165" s="6"/>
      <c r="L165" t="str">
        <f t="shared" si="6"/>
        <v>same</v>
      </c>
      <c r="M165" t="str">
        <f t="shared" si="7"/>
        <v>--</v>
      </c>
      <c r="N165" t="str">
        <f t="shared" si="8"/>
        <v>--</v>
      </c>
    </row>
    <row r="166" spans="1:14" x14ac:dyDescent="0.25">
      <c r="A166" s="6">
        <v>247</v>
      </c>
      <c r="B166" s="6" t="s">
        <v>344</v>
      </c>
      <c r="C166" s="6" t="s">
        <v>1190</v>
      </c>
      <c r="D166" s="6" t="s">
        <v>77</v>
      </c>
      <c r="E166" s="6" t="s">
        <v>77</v>
      </c>
      <c r="F166" s="6" t="s">
        <v>77</v>
      </c>
      <c r="G166" s="6" t="s">
        <v>77</v>
      </c>
      <c r="H166" s="6" t="s">
        <v>77</v>
      </c>
      <c r="I166" s="6" t="s">
        <v>77</v>
      </c>
      <c r="J166" s="6"/>
      <c r="K166" s="6"/>
      <c r="L166" t="str">
        <f t="shared" si="6"/>
        <v>--</v>
      </c>
      <c r="M166" t="str">
        <f t="shared" si="7"/>
        <v>--</v>
      </c>
      <c r="N166" t="str">
        <f t="shared" si="8"/>
        <v>--</v>
      </c>
    </row>
    <row r="167" spans="1:14" x14ac:dyDescent="0.25">
      <c r="A167" s="6">
        <v>248</v>
      </c>
      <c r="B167" s="6" t="s">
        <v>1191</v>
      </c>
      <c r="C167" s="6" t="s">
        <v>1192</v>
      </c>
      <c r="D167" s="6" t="s">
        <v>77</v>
      </c>
      <c r="E167" s="6" t="s">
        <v>77</v>
      </c>
      <c r="F167" s="6" t="s">
        <v>77</v>
      </c>
      <c r="G167" s="6" t="s">
        <v>77</v>
      </c>
      <c r="H167" s="6" t="s">
        <v>77</v>
      </c>
      <c r="I167" s="6" t="s">
        <v>77</v>
      </c>
      <c r="J167" s="6"/>
      <c r="K167" s="6"/>
      <c r="L167" t="str">
        <f t="shared" si="6"/>
        <v>--</v>
      </c>
      <c r="M167" t="str">
        <f t="shared" si="7"/>
        <v>--</v>
      </c>
      <c r="N167" t="str">
        <f t="shared" si="8"/>
        <v>--</v>
      </c>
    </row>
    <row r="168" spans="1:14" x14ac:dyDescent="0.25">
      <c r="A168" s="6">
        <v>193</v>
      </c>
      <c r="B168" s="6" t="s">
        <v>265</v>
      </c>
      <c r="C168" s="6" t="s">
        <v>1193</v>
      </c>
      <c r="D168" s="6">
        <v>0.625</v>
      </c>
      <c r="E168" s="6" t="s">
        <v>1821</v>
      </c>
      <c r="F168" s="6" t="s">
        <v>77</v>
      </c>
      <c r="G168" s="6" t="s">
        <v>77</v>
      </c>
      <c r="H168" s="6" t="s">
        <v>77</v>
      </c>
      <c r="I168" s="6" t="s">
        <v>77</v>
      </c>
      <c r="J168" s="6" t="s">
        <v>265</v>
      </c>
      <c r="K168" s="6"/>
      <c r="L168" t="str">
        <f t="shared" si="6"/>
        <v>same</v>
      </c>
      <c r="M168" t="str">
        <f t="shared" si="7"/>
        <v>--</v>
      </c>
      <c r="N168" t="str">
        <f t="shared" si="8"/>
        <v>--</v>
      </c>
    </row>
    <row r="169" spans="1:14" x14ac:dyDescent="0.25">
      <c r="A169" s="6">
        <v>116</v>
      </c>
      <c r="B169" s="6" t="s">
        <v>270</v>
      </c>
      <c r="C169" s="6" t="s">
        <v>1194</v>
      </c>
      <c r="D169" s="6" t="s">
        <v>77</v>
      </c>
      <c r="E169" s="6" t="s">
        <v>77</v>
      </c>
      <c r="F169" s="6" t="s">
        <v>77</v>
      </c>
      <c r="G169" s="6" t="s">
        <v>77</v>
      </c>
      <c r="H169" s="6">
        <v>790</v>
      </c>
      <c r="I169" s="6" t="s">
        <v>1822</v>
      </c>
      <c r="J169" s="6" t="s">
        <v>270</v>
      </c>
      <c r="K169" s="6"/>
      <c r="L169" t="str">
        <f t="shared" si="6"/>
        <v>--</v>
      </c>
      <c r="M169" t="str">
        <f t="shared" si="7"/>
        <v>--</v>
      </c>
      <c r="N169" t="str">
        <f t="shared" si="8"/>
        <v>change</v>
      </c>
    </row>
    <row r="170" spans="1:14" x14ac:dyDescent="0.25">
      <c r="A170" s="6">
        <v>328</v>
      </c>
      <c r="B170" s="6" t="s">
        <v>272</v>
      </c>
      <c r="C170" s="6" t="s">
        <v>1195</v>
      </c>
      <c r="D170" s="6">
        <v>100</v>
      </c>
      <c r="E170" s="6" t="s">
        <v>1820</v>
      </c>
      <c r="F170" s="6">
        <v>600</v>
      </c>
      <c r="G170" s="6" t="s">
        <v>1824</v>
      </c>
      <c r="H170" s="6">
        <v>2100</v>
      </c>
      <c r="I170" s="6" t="s">
        <v>1822</v>
      </c>
      <c r="J170" s="6" t="s">
        <v>272</v>
      </c>
      <c r="K170" s="6"/>
      <c r="L170" t="str">
        <f t="shared" si="6"/>
        <v>same</v>
      </c>
      <c r="M170" t="str">
        <f t="shared" si="7"/>
        <v>same</v>
      </c>
      <c r="N170" t="str">
        <f t="shared" si="8"/>
        <v>same</v>
      </c>
    </row>
    <row r="171" spans="1:14" x14ac:dyDescent="0.25">
      <c r="A171" s="6">
        <v>123</v>
      </c>
      <c r="B171" s="6" t="s">
        <v>1196</v>
      </c>
      <c r="C171" s="6" t="s">
        <v>1197</v>
      </c>
      <c r="D171" s="6" t="s">
        <v>77</v>
      </c>
      <c r="E171" s="6" t="s">
        <v>77</v>
      </c>
      <c r="F171" s="6" t="s">
        <v>77</v>
      </c>
      <c r="G171" s="6" t="s">
        <v>77</v>
      </c>
      <c r="H171" s="6" t="s">
        <v>77</v>
      </c>
      <c r="I171" s="6" t="s">
        <v>77</v>
      </c>
      <c r="J171" s="6"/>
      <c r="K171" s="6"/>
      <c r="L171" t="str">
        <f t="shared" si="6"/>
        <v>--</v>
      </c>
      <c r="M171" t="str">
        <f t="shared" si="7"/>
        <v>--</v>
      </c>
      <c r="N171" t="str">
        <f t="shared" si="8"/>
        <v>--</v>
      </c>
    </row>
    <row r="172" spans="1:14" x14ac:dyDescent="0.25">
      <c r="A172" s="6">
        <v>194</v>
      </c>
      <c r="B172" s="6" t="s">
        <v>1198</v>
      </c>
      <c r="C172" s="6" t="s">
        <v>1199</v>
      </c>
      <c r="D172" s="6" t="s">
        <v>77</v>
      </c>
      <c r="E172" s="6" t="s">
        <v>77</v>
      </c>
      <c r="F172" s="6" t="s">
        <v>77</v>
      </c>
      <c r="G172" s="6" t="s">
        <v>77</v>
      </c>
      <c r="H172" s="6" t="s">
        <v>77</v>
      </c>
      <c r="I172" s="6" t="s">
        <v>77</v>
      </c>
      <c r="J172" s="6"/>
      <c r="K172" s="6"/>
      <c r="L172" t="str">
        <f t="shared" si="6"/>
        <v>--</v>
      </c>
      <c r="M172" t="str">
        <f t="shared" si="7"/>
        <v>--</v>
      </c>
      <c r="N172" t="str">
        <f t="shared" si="8"/>
        <v>--</v>
      </c>
    </row>
    <row r="173" spans="1:14" x14ac:dyDescent="0.25">
      <c r="A173" s="6">
        <v>195</v>
      </c>
      <c r="B173" s="6" t="s">
        <v>274</v>
      </c>
      <c r="C173" s="6" t="s">
        <v>1200</v>
      </c>
      <c r="D173" s="6" t="s">
        <v>77</v>
      </c>
      <c r="E173" s="6" t="s">
        <v>77</v>
      </c>
      <c r="F173" s="6">
        <v>4</v>
      </c>
      <c r="G173" s="6" t="s">
        <v>1824</v>
      </c>
      <c r="H173" s="6">
        <v>230</v>
      </c>
      <c r="I173" s="6" t="s">
        <v>1822</v>
      </c>
      <c r="J173" s="6" t="s">
        <v>274</v>
      </c>
      <c r="K173" s="6"/>
      <c r="L173" t="str">
        <f t="shared" si="6"/>
        <v>--</v>
      </c>
      <c r="M173" t="str">
        <f t="shared" si="7"/>
        <v>same</v>
      </c>
      <c r="N173" t="str">
        <f t="shared" si="8"/>
        <v>change</v>
      </c>
    </row>
    <row r="174" spans="1:14" x14ac:dyDescent="0.25">
      <c r="A174" s="6">
        <v>196</v>
      </c>
      <c r="B174" s="6" t="s">
        <v>276</v>
      </c>
      <c r="C174" s="6" t="s">
        <v>277</v>
      </c>
      <c r="D174" s="6">
        <v>0.25</v>
      </c>
      <c r="E174" s="6" t="s">
        <v>1820</v>
      </c>
      <c r="F174" s="6">
        <v>32</v>
      </c>
      <c r="G174" s="6" t="s">
        <v>1822</v>
      </c>
      <c r="H174" s="6">
        <v>36</v>
      </c>
      <c r="I174" s="6" t="s">
        <v>1827</v>
      </c>
      <c r="J174" s="6" t="s">
        <v>276</v>
      </c>
      <c r="K174" s="6"/>
      <c r="L174" t="str">
        <f t="shared" si="6"/>
        <v>same</v>
      </c>
      <c r="M174" t="str">
        <f t="shared" si="7"/>
        <v>same</v>
      </c>
      <c r="N174" t="str">
        <f t="shared" si="8"/>
        <v>change</v>
      </c>
    </row>
    <row r="175" spans="1:14" x14ac:dyDescent="0.25">
      <c r="A175" s="6">
        <v>197</v>
      </c>
      <c r="B175" s="6" t="s">
        <v>281</v>
      </c>
      <c r="C175" s="6" t="s">
        <v>1201</v>
      </c>
      <c r="D175" s="6" t="s">
        <v>77</v>
      </c>
      <c r="E175" s="6" t="s">
        <v>77</v>
      </c>
      <c r="F175" s="6">
        <v>0.54</v>
      </c>
      <c r="G175" s="6" t="s">
        <v>1822</v>
      </c>
      <c r="H175" s="6">
        <v>18</v>
      </c>
      <c r="I175" s="6" t="s">
        <v>1822</v>
      </c>
      <c r="J175" s="6" t="s">
        <v>281</v>
      </c>
      <c r="K175" s="6"/>
      <c r="L175" t="str">
        <f t="shared" si="6"/>
        <v>--</v>
      </c>
      <c r="M175" t="str">
        <f t="shared" si="7"/>
        <v>same</v>
      </c>
      <c r="N175" t="str">
        <f t="shared" si="8"/>
        <v>same</v>
      </c>
    </row>
    <row r="176" spans="1:14" x14ac:dyDescent="0.25">
      <c r="A176" s="6">
        <v>198</v>
      </c>
      <c r="B176" s="6" t="s">
        <v>1202</v>
      </c>
      <c r="C176" s="6" t="s">
        <v>1203</v>
      </c>
      <c r="D176" s="6" t="s">
        <v>77</v>
      </c>
      <c r="E176" s="6" t="s">
        <v>77</v>
      </c>
      <c r="F176" s="6" t="s">
        <v>77</v>
      </c>
      <c r="G176" s="6" t="s">
        <v>77</v>
      </c>
      <c r="H176" s="6" t="s">
        <v>77</v>
      </c>
      <c r="I176" s="6" t="s">
        <v>77</v>
      </c>
      <c r="J176" s="6"/>
      <c r="K176" s="6"/>
      <c r="L176" t="str">
        <f t="shared" si="6"/>
        <v>--</v>
      </c>
      <c r="M176" t="str">
        <f t="shared" si="7"/>
        <v>--</v>
      </c>
      <c r="N176" t="str">
        <f t="shared" si="8"/>
        <v>--</v>
      </c>
    </row>
    <row r="177" spans="1:14" x14ac:dyDescent="0.25">
      <c r="A177" s="6">
        <v>521</v>
      </c>
      <c r="B177" s="6" t="s">
        <v>1204</v>
      </c>
      <c r="C177" s="6" t="s">
        <v>1205</v>
      </c>
      <c r="D177" s="6" t="s">
        <v>77</v>
      </c>
      <c r="E177" s="6" t="s">
        <v>77</v>
      </c>
      <c r="F177" s="6" t="s">
        <v>77</v>
      </c>
      <c r="G177" s="6" t="s">
        <v>77</v>
      </c>
      <c r="H177" s="6" t="s">
        <v>77</v>
      </c>
      <c r="I177" s="6" t="s">
        <v>77</v>
      </c>
      <c r="J177" s="6"/>
      <c r="K177" s="6"/>
      <c r="L177" t="str">
        <f t="shared" si="6"/>
        <v>--</v>
      </c>
      <c r="M177" t="str">
        <f t="shared" si="7"/>
        <v>--</v>
      </c>
      <c r="N177" t="str">
        <f t="shared" si="8"/>
        <v>--</v>
      </c>
    </row>
    <row r="178" spans="1:14" x14ac:dyDescent="0.25">
      <c r="A178" s="6">
        <v>199</v>
      </c>
      <c r="B178" s="6" t="s">
        <v>286</v>
      </c>
      <c r="C178" s="6" t="s">
        <v>287</v>
      </c>
      <c r="D178" s="6">
        <v>2.1739130434782607E-4</v>
      </c>
      <c r="E178" s="6" t="s">
        <v>1824</v>
      </c>
      <c r="F178" s="6" t="s">
        <v>77</v>
      </c>
      <c r="G178" s="6" t="s">
        <v>77</v>
      </c>
      <c r="H178" s="6" t="s">
        <v>77</v>
      </c>
      <c r="I178" s="6" t="s">
        <v>77</v>
      </c>
      <c r="J178" s="6" t="s">
        <v>286</v>
      </c>
      <c r="K178" s="6"/>
      <c r="L178" t="str">
        <f t="shared" si="6"/>
        <v>same</v>
      </c>
      <c r="M178" t="str">
        <f t="shared" si="7"/>
        <v>--</v>
      </c>
      <c r="N178" t="str">
        <f t="shared" si="8"/>
        <v>--</v>
      </c>
    </row>
    <row r="179" spans="1:14" x14ac:dyDescent="0.25">
      <c r="A179" s="6">
        <v>200</v>
      </c>
      <c r="B179" s="6">
        <v>200</v>
      </c>
      <c r="C179" s="6" t="s">
        <v>1206</v>
      </c>
      <c r="D179" s="6">
        <v>0.1</v>
      </c>
      <c r="E179" s="6" t="s">
        <v>1820</v>
      </c>
      <c r="F179" s="6">
        <v>5</v>
      </c>
      <c r="G179" s="6" t="s">
        <v>1821</v>
      </c>
      <c r="H179" s="6" t="s">
        <v>77</v>
      </c>
      <c r="I179" s="6" t="s">
        <v>77</v>
      </c>
      <c r="J179" s="6">
        <v>200</v>
      </c>
      <c r="K179" s="6"/>
      <c r="L179" t="str">
        <f t="shared" si="6"/>
        <v>change</v>
      </c>
      <c r="M179" t="str">
        <f t="shared" si="7"/>
        <v>same</v>
      </c>
      <c r="N179" t="str">
        <f t="shared" si="8"/>
        <v>--</v>
      </c>
    </row>
    <row r="180" spans="1:14" x14ac:dyDescent="0.25">
      <c r="A180" s="6">
        <v>201</v>
      </c>
      <c r="B180" s="6" t="s">
        <v>289</v>
      </c>
      <c r="C180" s="6" t="s">
        <v>290</v>
      </c>
      <c r="D180" s="6" t="s">
        <v>77</v>
      </c>
      <c r="E180" s="6" t="s">
        <v>77</v>
      </c>
      <c r="F180" s="6">
        <v>0.2</v>
      </c>
      <c r="G180" s="6" t="s">
        <v>1825</v>
      </c>
      <c r="H180" s="6" t="s">
        <v>77</v>
      </c>
      <c r="I180" s="6" t="s">
        <v>77</v>
      </c>
      <c r="J180" s="6" t="s">
        <v>289</v>
      </c>
      <c r="K180" s="6"/>
      <c r="L180" t="str">
        <f t="shared" si="6"/>
        <v>--</v>
      </c>
      <c r="M180" t="str">
        <f t="shared" si="7"/>
        <v>same</v>
      </c>
      <c r="N180" t="str">
        <f t="shared" si="8"/>
        <v>--</v>
      </c>
    </row>
    <row r="181" spans="1:14" x14ac:dyDescent="0.25">
      <c r="A181" s="6">
        <v>258</v>
      </c>
      <c r="B181" s="6" t="s">
        <v>1207</v>
      </c>
      <c r="C181" s="6" t="s">
        <v>1208</v>
      </c>
      <c r="D181" s="6" t="s">
        <v>77</v>
      </c>
      <c r="E181" s="6" t="s">
        <v>77</v>
      </c>
      <c r="F181" s="6" t="s">
        <v>77</v>
      </c>
      <c r="G181" s="6" t="s">
        <v>77</v>
      </c>
      <c r="H181" s="6" t="s">
        <v>77</v>
      </c>
      <c r="I181" s="6" t="s">
        <v>77</v>
      </c>
      <c r="J181" s="6"/>
      <c r="K181" s="6"/>
      <c r="L181" t="str">
        <f t="shared" si="6"/>
        <v>--</v>
      </c>
      <c r="M181" t="str">
        <f t="shared" si="7"/>
        <v>--</v>
      </c>
      <c r="N181" t="str">
        <f t="shared" si="8"/>
        <v>--</v>
      </c>
    </row>
    <row r="182" spans="1:14" x14ac:dyDescent="0.25">
      <c r="A182" s="6">
        <v>259</v>
      </c>
      <c r="B182" s="6" t="s">
        <v>1209</v>
      </c>
      <c r="C182" s="6" t="s">
        <v>1210</v>
      </c>
      <c r="D182" s="6" t="s">
        <v>77</v>
      </c>
      <c r="E182" s="6" t="s">
        <v>77</v>
      </c>
      <c r="F182" s="6" t="s">
        <v>77</v>
      </c>
      <c r="G182" s="6" t="s">
        <v>77</v>
      </c>
      <c r="H182" s="6" t="s">
        <v>77</v>
      </c>
      <c r="I182" s="6" t="s">
        <v>77</v>
      </c>
      <c r="J182" s="6"/>
      <c r="K182" s="6"/>
      <c r="L182" t="str">
        <f t="shared" si="6"/>
        <v>--</v>
      </c>
      <c r="M182" t="str">
        <f t="shared" si="7"/>
        <v>--</v>
      </c>
      <c r="N182" t="str">
        <f t="shared" si="8"/>
        <v>--</v>
      </c>
    </row>
    <row r="183" spans="1:14" x14ac:dyDescent="0.25">
      <c r="A183" s="6">
        <v>260</v>
      </c>
      <c r="B183" s="6" t="s">
        <v>355</v>
      </c>
      <c r="C183" s="6" t="s">
        <v>356</v>
      </c>
      <c r="D183" s="6" t="s">
        <v>77</v>
      </c>
      <c r="E183" s="6" t="s">
        <v>77</v>
      </c>
      <c r="F183" s="6">
        <v>0.1</v>
      </c>
      <c r="G183" s="6" t="s">
        <v>1825</v>
      </c>
      <c r="H183" s="6" t="s">
        <v>77</v>
      </c>
      <c r="I183" s="6" t="s">
        <v>77</v>
      </c>
      <c r="J183" s="6" t="s">
        <v>355</v>
      </c>
      <c r="K183" s="6"/>
      <c r="L183" t="str">
        <f t="shared" si="6"/>
        <v>--</v>
      </c>
      <c r="M183" t="str">
        <f t="shared" si="7"/>
        <v>same</v>
      </c>
      <c r="N183" t="str">
        <f t="shared" si="8"/>
        <v>--</v>
      </c>
    </row>
    <row r="184" spans="1:14" x14ac:dyDescent="0.25">
      <c r="A184" s="6">
        <v>261</v>
      </c>
      <c r="B184" s="6" t="s">
        <v>358</v>
      </c>
      <c r="C184" s="6" t="s">
        <v>359</v>
      </c>
      <c r="D184" s="6" t="s">
        <v>77</v>
      </c>
      <c r="E184" s="6" t="s">
        <v>77</v>
      </c>
      <c r="F184" s="6">
        <v>0.3</v>
      </c>
      <c r="G184" s="6" t="s">
        <v>1825</v>
      </c>
      <c r="H184" s="6" t="s">
        <v>77</v>
      </c>
      <c r="I184" s="6" t="s">
        <v>77</v>
      </c>
      <c r="J184" s="6" t="s">
        <v>358</v>
      </c>
      <c r="K184" s="6"/>
      <c r="L184" t="str">
        <f t="shared" si="6"/>
        <v>--</v>
      </c>
      <c r="M184" t="str">
        <f t="shared" si="7"/>
        <v>same</v>
      </c>
      <c r="N184" t="str">
        <f t="shared" si="8"/>
        <v>--</v>
      </c>
    </row>
    <row r="185" spans="1:14" x14ac:dyDescent="0.25">
      <c r="A185" s="6">
        <v>262</v>
      </c>
      <c r="B185" s="6" t="s">
        <v>1211</v>
      </c>
      <c r="C185" s="6" t="s">
        <v>1212</v>
      </c>
      <c r="D185" s="6" t="s">
        <v>77</v>
      </c>
      <c r="E185" s="6" t="s">
        <v>77</v>
      </c>
      <c r="F185" s="6" t="s">
        <v>77</v>
      </c>
      <c r="G185" s="6" t="s">
        <v>77</v>
      </c>
      <c r="H185" s="6" t="s">
        <v>77</v>
      </c>
      <c r="I185" s="6" t="s">
        <v>77</v>
      </c>
      <c r="J185" s="6"/>
      <c r="K185" s="6"/>
      <c r="L185" t="str">
        <f t="shared" si="6"/>
        <v>--</v>
      </c>
      <c r="M185" t="str">
        <f t="shared" si="7"/>
        <v>--</v>
      </c>
      <c r="N185" t="str">
        <f t="shared" si="8"/>
        <v>--</v>
      </c>
    </row>
    <row r="186" spans="1:14" x14ac:dyDescent="0.25">
      <c r="A186" s="6">
        <v>523</v>
      </c>
      <c r="B186" s="6" t="s">
        <v>1213</v>
      </c>
      <c r="C186" s="6" t="s">
        <v>1214</v>
      </c>
      <c r="D186" s="6" t="s">
        <v>77</v>
      </c>
      <c r="E186" s="6" t="s">
        <v>77</v>
      </c>
      <c r="F186" s="6" t="s">
        <v>77</v>
      </c>
      <c r="G186" s="6" t="s">
        <v>77</v>
      </c>
      <c r="H186" s="6" t="s">
        <v>77</v>
      </c>
      <c r="I186" s="6" t="s">
        <v>77</v>
      </c>
      <c r="J186" s="6"/>
      <c r="K186" s="6"/>
      <c r="L186" t="str">
        <f t="shared" si="6"/>
        <v>--</v>
      </c>
      <c r="M186" t="str">
        <f t="shared" si="7"/>
        <v>--</v>
      </c>
      <c r="N186" t="str">
        <f t="shared" si="8"/>
        <v>--</v>
      </c>
    </row>
    <row r="187" spans="1:14" x14ac:dyDescent="0.25">
      <c r="A187" s="6">
        <v>202</v>
      </c>
      <c r="B187" s="6" t="s">
        <v>1215</v>
      </c>
      <c r="C187" s="6" t="s">
        <v>1216</v>
      </c>
      <c r="D187" s="6" t="s">
        <v>77</v>
      </c>
      <c r="E187" s="6" t="s">
        <v>77</v>
      </c>
      <c r="F187" s="6" t="s">
        <v>77</v>
      </c>
      <c r="G187" s="6" t="s">
        <v>77</v>
      </c>
      <c r="H187" s="6" t="s">
        <v>77</v>
      </c>
      <c r="I187" s="6" t="s">
        <v>77</v>
      </c>
      <c r="J187" s="6"/>
      <c r="K187" s="6"/>
      <c r="L187" t="str">
        <f t="shared" si="6"/>
        <v>--</v>
      </c>
      <c r="M187" t="str">
        <f t="shared" si="7"/>
        <v>--</v>
      </c>
      <c r="N187" t="str">
        <f t="shared" si="8"/>
        <v>--</v>
      </c>
    </row>
    <row r="188" spans="1:14" x14ac:dyDescent="0.25">
      <c r="A188" s="6">
        <v>203</v>
      </c>
      <c r="B188" s="6" t="s">
        <v>1217</v>
      </c>
      <c r="C188" s="6" t="s">
        <v>1218</v>
      </c>
      <c r="D188" s="6" t="s">
        <v>77</v>
      </c>
      <c r="E188" s="6" t="s">
        <v>77</v>
      </c>
      <c r="F188" s="6" t="s">
        <v>77</v>
      </c>
      <c r="G188" s="6" t="s">
        <v>77</v>
      </c>
      <c r="H188" s="6" t="s">
        <v>77</v>
      </c>
      <c r="I188" s="6" t="s">
        <v>77</v>
      </c>
      <c r="J188" s="6"/>
      <c r="K188" s="6"/>
      <c r="L188" t="str">
        <f t="shared" si="6"/>
        <v>--</v>
      </c>
      <c r="M188" t="str">
        <f t="shared" si="7"/>
        <v>--</v>
      </c>
      <c r="N188" t="str">
        <f t="shared" si="8"/>
        <v>--</v>
      </c>
    </row>
    <row r="189" spans="1:14" x14ac:dyDescent="0.25">
      <c r="A189" s="6">
        <v>244</v>
      </c>
      <c r="B189" s="6" t="s">
        <v>294</v>
      </c>
      <c r="C189" s="6" t="s">
        <v>295</v>
      </c>
      <c r="D189" s="6" t="s">
        <v>77</v>
      </c>
      <c r="E189" s="6" t="s">
        <v>77</v>
      </c>
      <c r="F189" s="6">
        <v>40000</v>
      </c>
      <c r="G189" s="6" t="s">
        <v>1824</v>
      </c>
      <c r="H189" s="6" t="s">
        <v>77</v>
      </c>
      <c r="I189" s="6" t="s">
        <v>77</v>
      </c>
      <c r="J189" s="6" t="s">
        <v>294</v>
      </c>
      <c r="K189" s="6"/>
      <c r="L189" t="str">
        <f t="shared" si="6"/>
        <v>--</v>
      </c>
      <c r="M189" t="str">
        <f t="shared" si="7"/>
        <v>same</v>
      </c>
      <c r="N189" t="str">
        <f t="shared" si="8"/>
        <v>--</v>
      </c>
    </row>
    <row r="190" spans="1:14" x14ac:dyDescent="0.25">
      <c r="A190" s="6">
        <v>204</v>
      </c>
      <c r="B190" s="6" t="s">
        <v>1219</v>
      </c>
      <c r="C190" s="6" t="s">
        <v>1220</v>
      </c>
      <c r="D190" s="6" t="s">
        <v>77</v>
      </c>
      <c r="E190" s="6" t="s">
        <v>77</v>
      </c>
      <c r="F190" s="6" t="s">
        <v>77</v>
      </c>
      <c r="G190" s="6" t="s">
        <v>77</v>
      </c>
      <c r="H190" s="6" t="s">
        <v>77</v>
      </c>
      <c r="I190" s="6" t="s">
        <v>77</v>
      </c>
      <c r="J190" s="6"/>
      <c r="K190" s="6"/>
      <c r="L190" t="str">
        <f t="shared" si="6"/>
        <v>--</v>
      </c>
      <c r="M190" t="str">
        <f t="shared" si="7"/>
        <v>--</v>
      </c>
      <c r="N190" t="str">
        <f t="shared" si="8"/>
        <v>--</v>
      </c>
    </row>
    <row r="191" spans="1:14" x14ac:dyDescent="0.25">
      <c r="A191" s="6">
        <v>205</v>
      </c>
      <c r="B191" s="6" t="s">
        <v>1221</v>
      </c>
      <c r="C191" s="6" t="s">
        <v>1222</v>
      </c>
      <c r="D191" s="6" t="s">
        <v>77</v>
      </c>
      <c r="E191" s="6" t="s">
        <v>77</v>
      </c>
      <c r="F191" s="6" t="s">
        <v>77</v>
      </c>
      <c r="G191" s="6" t="s">
        <v>77</v>
      </c>
      <c r="H191" s="6" t="s">
        <v>77</v>
      </c>
      <c r="I191" s="6" t="s">
        <v>77</v>
      </c>
      <c r="J191" s="6"/>
      <c r="K191" s="6"/>
      <c r="L191" t="str">
        <f t="shared" si="6"/>
        <v>--</v>
      </c>
      <c r="M191" t="str">
        <f t="shared" si="7"/>
        <v>--</v>
      </c>
      <c r="N191" t="str">
        <f t="shared" si="8"/>
        <v>--</v>
      </c>
    </row>
    <row r="192" spans="1:14" x14ac:dyDescent="0.25">
      <c r="A192" s="6">
        <v>206</v>
      </c>
      <c r="B192" s="6" t="s">
        <v>1223</v>
      </c>
      <c r="C192" s="6" t="s">
        <v>1224</v>
      </c>
      <c r="D192" s="6" t="s">
        <v>77</v>
      </c>
      <c r="E192" s="6" t="s">
        <v>77</v>
      </c>
      <c r="F192" s="6" t="s">
        <v>77</v>
      </c>
      <c r="G192" s="6" t="s">
        <v>77</v>
      </c>
      <c r="H192" s="6" t="s">
        <v>77</v>
      </c>
      <c r="I192" s="6" t="s">
        <v>77</v>
      </c>
      <c r="J192" s="6"/>
      <c r="K192" s="6"/>
      <c r="L192" t="str">
        <f t="shared" si="6"/>
        <v>--</v>
      </c>
      <c r="M192" t="str">
        <f t="shared" si="7"/>
        <v>--</v>
      </c>
      <c r="N192" t="str">
        <f t="shared" si="8"/>
        <v>--</v>
      </c>
    </row>
    <row r="193" spans="1:14" x14ac:dyDescent="0.25">
      <c r="A193" s="6">
        <v>207</v>
      </c>
      <c r="B193" s="6" t="s">
        <v>296</v>
      </c>
      <c r="C193" s="6" t="s">
        <v>297</v>
      </c>
      <c r="D193" s="6">
        <v>7.6923076923076923E-4</v>
      </c>
      <c r="E193" s="6" t="s">
        <v>1821</v>
      </c>
      <c r="F193" s="6" t="s">
        <v>77</v>
      </c>
      <c r="G193" s="6" t="s">
        <v>77</v>
      </c>
      <c r="H193" s="6" t="s">
        <v>77</v>
      </c>
      <c r="I193" s="6" t="s">
        <v>77</v>
      </c>
      <c r="J193" s="6" t="s">
        <v>296</v>
      </c>
      <c r="K193" s="6"/>
      <c r="L193" t="str">
        <f t="shared" si="6"/>
        <v>same</v>
      </c>
      <c r="M193" t="str">
        <f t="shared" si="7"/>
        <v>--</v>
      </c>
      <c r="N193" t="str">
        <f t="shared" si="8"/>
        <v>--</v>
      </c>
    </row>
    <row r="194" spans="1:14" x14ac:dyDescent="0.25">
      <c r="A194" s="6">
        <v>208</v>
      </c>
      <c r="B194" s="6" t="s">
        <v>1225</v>
      </c>
      <c r="C194" s="6" t="s">
        <v>1226</v>
      </c>
      <c r="D194" s="6" t="s">
        <v>77</v>
      </c>
      <c r="E194" s="6" t="s">
        <v>77</v>
      </c>
      <c r="F194" s="6" t="s">
        <v>77</v>
      </c>
      <c r="G194" s="6" t="s">
        <v>77</v>
      </c>
      <c r="H194" s="6" t="s">
        <v>77</v>
      </c>
      <c r="I194" s="6" t="s">
        <v>77</v>
      </c>
      <c r="J194" s="6"/>
      <c r="K194" s="6"/>
      <c r="L194" t="str">
        <f t="shared" ref="L194:L257" si="9">IF($D194="--","--",IF(VLOOKUP($A194,TRVs,5,FALSE)=$D194,"same","change"))</f>
        <v>--</v>
      </c>
      <c r="M194" t="str">
        <f t="shared" ref="M194:M257" si="10">IF($F194="--","--",IF(VLOOKUP($A194,TRVs,7,FALSE)=$F194,"same","change"))</f>
        <v>--</v>
      </c>
      <c r="N194" t="str">
        <f t="shared" ref="N194:N257" si="11">IF($H194="--","--",IF(VLOOKUP($A194,TRVs,9,FALSE)=$H194,"same","change"))</f>
        <v>--</v>
      </c>
    </row>
    <row r="195" spans="1:14" x14ac:dyDescent="0.25">
      <c r="A195" s="6">
        <v>209</v>
      </c>
      <c r="B195" s="6" t="s">
        <v>1227</v>
      </c>
      <c r="C195" s="6" t="s">
        <v>1228</v>
      </c>
      <c r="D195" s="6" t="s">
        <v>77</v>
      </c>
      <c r="E195" s="6" t="s">
        <v>77</v>
      </c>
      <c r="F195" s="6" t="s">
        <v>77</v>
      </c>
      <c r="G195" s="6" t="s">
        <v>77</v>
      </c>
      <c r="H195" s="6" t="s">
        <v>77</v>
      </c>
      <c r="I195" s="6" t="s">
        <v>77</v>
      </c>
      <c r="J195" s="6"/>
      <c r="K195" s="6"/>
      <c r="L195" t="str">
        <f t="shared" si="9"/>
        <v>--</v>
      </c>
      <c r="M195" t="str">
        <f t="shared" si="10"/>
        <v>--</v>
      </c>
      <c r="N195" t="str">
        <f t="shared" si="11"/>
        <v>--</v>
      </c>
    </row>
    <row r="196" spans="1:14" x14ac:dyDescent="0.25">
      <c r="A196" s="6">
        <v>210</v>
      </c>
      <c r="B196" s="6" t="s">
        <v>1229</v>
      </c>
      <c r="C196" s="6" t="s">
        <v>1230</v>
      </c>
      <c r="D196" s="6" t="s">
        <v>77</v>
      </c>
      <c r="E196" s="6" t="s">
        <v>77</v>
      </c>
      <c r="F196" s="6" t="s">
        <v>77</v>
      </c>
      <c r="G196" s="6" t="s">
        <v>77</v>
      </c>
      <c r="H196" s="6" t="s">
        <v>77</v>
      </c>
      <c r="I196" s="6" t="s">
        <v>77</v>
      </c>
      <c r="J196" s="6"/>
      <c r="K196" s="6"/>
      <c r="L196" t="str">
        <f t="shared" si="9"/>
        <v>--</v>
      </c>
      <c r="M196" t="str">
        <f t="shared" si="10"/>
        <v>--</v>
      </c>
      <c r="N196" t="str">
        <f t="shared" si="11"/>
        <v>--</v>
      </c>
    </row>
    <row r="197" spans="1:14" x14ac:dyDescent="0.25">
      <c r="A197" s="6">
        <v>211</v>
      </c>
      <c r="B197" s="6" t="s">
        <v>298</v>
      </c>
      <c r="C197" s="6" t="s">
        <v>299</v>
      </c>
      <c r="D197" s="6" t="s">
        <v>77</v>
      </c>
      <c r="E197" s="6" t="s">
        <v>77</v>
      </c>
      <c r="F197" s="6">
        <v>80</v>
      </c>
      <c r="G197" s="6" t="s">
        <v>1821</v>
      </c>
      <c r="H197" s="6" t="s">
        <v>77</v>
      </c>
      <c r="I197" s="6" t="s">
        <v>77</v>
      </c>
      <c r="J197" s="6" t="s">
        <v>298</v>
      </c>
      <c r="K197" s="6"/>
      <c r="L197" t="str">
        <f t="shared" si="9"/>
        <v>--</v>
      </c>
      <c r="M197" t="str">
        <f t="shared" si="10"/>
        <v>change</v>
      </c>
      <c r="N197" t="str">
        <f t="shared" si="11"/>
        <v>--</v>
      </c>
    </row>
    <row r="198" spans="1:14" x14ac:dyDescent="0.25">
      <c r="A198" s="6">
        <v>212</v>
      </c>
      <c r="B198" s="6" t="s">
        <v>300</v>
      </c>
      <c r="C198" s="6" t="s">
        <v>301</v>
      </c>
      <c r="D198" s="6" t="s">
        <v>77</v>
      </c>
      <c r="E198" s="6" t="s">
        <v>77</v>
      </c>
      <c r="F198" s="6" t="s">
        <v>77</v>
      </c>
      <c r="G198" s="6" t="s">
        <v>77</v>
      </c>
      <c r="H198" s="6">
        <v>0.49</v>
      </c>
      <c r="I198" s="6" t="s">
        <v>1827</v>
      </c>
      <c r="J198" s="6" t="s">
        <v>300</v>
      </c>
      <c r="K198" s="6"/>
      <c r="L198" t="str">
        <f t="shared" si="9"/>
        <v>--</v>
      </c>
      <c r="M198" t="str">
        <f t="shared" si="10"/>
        <v>--</v>
      </c>
      <c r="N198" t="str">
        <f t="shared" si="11"/>
        <v>change</v>
      </c>
    </row>
    <row r="199" spans="1:14" x14ac:dyDescent="0.25">
      <c r="A199" s="6">
        <v>524</v>
      </c>
      <c r="B199" s="6" t="s">
        <v>1231</v>
      </c>
      <c r="C199" s="6" t="s">
        <v>1232</v>
      </c>
      <c r="D199" s="6" t="s">
        <v>77</v>
      </c>
      <c r="E199" s="6" t="s">
        <v>77</v>
      </c>
      <c r="F199" s="6" t="s">
        <v>77</v>
      </c>
      <c r="G199" s="6" t="s">
        <v>77</v>
      </c>
      <c r="H199" s="6" t="s">
        <v>77</v>
      </c>
      <c r="I199" s="6" t="s">
        <v>77</v>
      </c>
      <c r="J199" s="6"/>
      <c r="K199" s="6"/>
      <c r="L199" t="str">
        <f t="shared" si="9"/>
        <v>--</v>
      </c>
      <c r="M199" t="str">
        <f t="shared" si="10"/>
        <v>--</v>
      </c>
      <c r="N199" t="str">
        <f t="shared" si="11"/>
        <v>--</v>
      </c>
    </row>
    <row r="200" spans="1:14" x14ac:dyDescent="0.25">
      <c r="A200" s="6">
        <v>213</v>
      </c>
      <c r="B200" s="6" t="s">
        <v>1233</v>
      </c>
      <c r="C200" s="6" t="s">
        <v>1234</v>
      </c>
      <c r="D200" s="6" t="s">
        <v>77</v>
      </c>
      <c r="E200" s="6" t="s">
        <v>77</v>
      </c>
      <c r="F200" s="6" t="s">
        <v>77</v>
      </c>
      <c r="G200" s="6" t="s">
        <v>77</v>
      </c>
      <c r="H200" s="6" t="s">
        <v>77</v>
      </c>
      <c r="I200" s="6" t="s">
        <v>77</v>
      </c>
      <c r="J200" s="6"/>
      <c r="K200" s="6"/>
      <c r="L200" t="str">
        <f t="shared" si="9"/>
        <v>--</v>
      </c>
      <c r="M200" t="str">
        <f t="shared" si="10"/>
        <v>--</v>
      </c>
      <c r="N200" t="str">
        <f t="shared" si="11"/>
        <v>--</v>
      </c>
    </row>
    <row r="201" spans="1:14" x14ac:dyDescent="0.25">
      <c r="A201" s="6">
        <v>214</v>
      </c>
      <c r="B201" s="6" t="s">
        <v>1235</v>
      </c>
      <c r="C201" s="6" t="s">
        <v>1236</v>
      </c>
      <c r="D201" s="6" t="s">
        <v>77</v>
      </c>
      <c r="E201" s="6" t="s">
        <v>77</v>
      </c>
      <c r="F201" s="6" t="s">
        <v>77</v>
      </c>
      <c r="G201" s="6" t="s">
        <v>77</v>
      </c>
      <c r="H201" s="6" t="s">
        <v>77</v>
      </c>
      <c r="I201" s="6" t="s">
        <v>77</v>
      </c>
      <c r="J201" s="6"/>
      <c r="K201" s="6"/>
      <c r="L201" t="str">
        <f t="shared" si="9"/>
        <v>--</v>
      </c>
      <c r="M201" t="str">
        <f t="shared" si="10"/>
        <v>--</v>
      </c>
      <c r="N201" t="str">
        <f t="shared" si="11"/>
        <v>--</v>
      </c>
    </row>
    <row r="202" spans="1:14" x14ac:dyDescent="0.25">
      <c r="A202" s="6">
        <v>215</v>
      </c>
      <c r="B202" s="6" t="s">
        <v>1237</v>
      </c>
      <c r="C202" s="6" t="s">
        <v>1238</v>
      </c>
      <c r="D202" s="6" t="s">
        <v>77</v>
      </c>
      <c r="E202" s="6" t="s">
        <v>77</v>
      </c>
      <c r="F202" s="6" t="s">
        <v>77</v>
      </c>
      <c r="G202" s="6" t="s">
        <v>77</v>
      </c>
      <c r="H202" s="6" t="s">
        <v>77</v>
      </c>
      <c r="I202" s="6" t="s">
        <v>77</v>
      </c>
      <c r="J202" s="6"/>
      <c r="K202" s="6"/>
      <c r="L202" t="str">
        <f t="shared" si="9"/>
        <v>--</v>
      </c>
      <c r="M202" t="str">
        <f t="shared" si="10"/>
        <v>--</v>
      </c>
      <c r="N202" t="str">
        <f t="shared" si="11"/>
        <v>--</v>
      </c>
    </row>
    <row r="203" spans="1:14" x14ac:dyDescent="0.25">
      <c r="A203" s="6">
        <v>216</v>
      </c>
      <c r="B203" s="6" t="s">
        <v>1239</v>
      </c>
      <c r="C203" s="6" t="s">
        <v>1240</v>
      </c>
      <c r="D203" s="6" t="s">
        <v>77</v>
      </c>
      <c r="E203" s="6" t="s">
        <v>77</v>
      </c>
      <c r="F203" s="6" t="s">
        <v>77</v>
      </c>
      <c r="G203" s="6" t="s">
        <v>77</v>
      </c>
      <c r="H203" s="6" t="s">
        <v>77</v>
      </c>
      <c r="I203" s="6" t="s">
        <v>77</v>
      </c>
      <c r="J203" s="6"/>
      <c r="K203" s="6"/>
      <c r="L203" t="str">
        <f t="shared" si="9"/>
        <v>--</v>
      </c>
      <c r="M203" t="str">
        <f t="shared" si="10"/>
        <v>--</v>
      </c>
      <c r="N203" t="str">
        <f t="shared" si="11"/>
        <v>--</v>
      </c>
    </row>
    <row r="204" spans="1:14" x14ac:dyDescent="0.25">
      <c r="A204" s="6">
        <v>218</v>
      </c>
      <c r="B204" s="6" t="s">
        <v>302</v>
      </c>
      <c r="C204" s="6" t="s">
        <v>303</v>
      </c>
      <c r="D204" s="6">
        <v>1.1235955056179775E-2</v>
      </c>
      <c r="E204" s="6" t="s">
        <v>1821</v>
      </c>
      <c r="F204" s="6" t="s">
        <v>77</v>
      </c>
      <c r="G204" s="6" t="s">
        <v>77</v>
      </c>
      <c r="H204" s="6" t="s">
        <v>77</v>
      </c>
      <c r="I204" s="6" t="s">
        <v>77</v>
      </c>
      <c r="J204" s="6" t="s">
        <v>302</v>
      </c>
      <c r="K204" s="6"/>
      <c r="L204" t="str">
        <f t="shared" si="9"/>
        <v>same</v>
      </c>
      <c r="M204" t="str">
        <f t="shared" si="10"/>
        <v>--</v>
      </c>
      <c r="N204" t="str">
        <f t="shared" si="11"/>
        <v>--</v>
      </c>
    </row>
    <row r="205" spans="1:14" x14ac:dyDescent="0.25">
      <c r="A205" s="6">
        <v>219</v>
      </c>
      <c r="B205" s="6" t="s">
        <v>1241</v>
      </c>
      <c r="C205" s="6" t="s">
        <v>1242</v>
      </c>
      <c r="D205" s="6" t="s">
        <v>77</v>
      </c>
      <c r="E205" s="6" t="s">
        <v>77</v>
      </c>
      <c r="F205" s="6" t="s">
        <v>77</v>
      </c>
      <c r="G205" s="6" t="s">
        <v>77</v>
      </c>
      <c r="H205" s="6" t="s">
        <v>77</v>
      </c>
      <c r="I205" s="6" t="s">
        <v>77</v>
      </c>
      <c r="J205" s="6"/>
      <c r="K205" s="6"/>
      <c r="L205" t="str">
        <f t="shared" si="9"/>
        <v>--</v>
      </c>
      <c r="M205" t="str">
        <f t="shared" si="10"/>
        <v>--</v>
      </c>
      <c r="N205" t="str">
        <f t="shared" si="11"/>
        <v>--</v>
      </c>
    </row>
    <row r="206" spans="1:14" x14ac:dyDescent="0.25">
      <c r="A206" s="6">
        <v>220</v>
      </c>
      <c r="B206" s="6" t="s">
        <v>304</v>
      </c>
      <c r="C206" s="6" t="s">
        <v>305</v>
      </c>
      <c r="D206" s="6">
        <v>0.19999999999999998</v>
      </c>
      <c r="E206" s="6" t="s">
        <v>1824</v>
      </c>
      <c r="F206" s="6">
        <v>30</v>
      </c>
      <c r="G206" s="6" t="s">
        <v>1824</v>
      </c>
      <c r="H206" s="6">
        <v>7200</v>
      </c>
      <c r="I206" s="6" t="s">
        <v>1822</v>
      </c>
      <c r="J206" s="6" t="s">
        <v>304</v>
      </c>
      <c r="K206" s="6"/>
      <c r="L206" t="str">
        <f t="shared" si="9"/>
        <v>same</v>
      </c>
      <c r="M206" t="str">
        <f t="shared" si="10"/>
        <v>same</v>
      </c>
      <c r="N206" t="str">
        <f t="shared" si="11"/>
        <v>same</v>
      </c>
    </row>
    <row r="207" spans="1:14" x14ac:dyDescent="0.25">
      <c r="A207" s="6">
        <v>221</v>
      </c>
      <c r="B207" s="6" t="s">
        <v>1243</v>
      </c>
      <c r="C207" s="6" t="s">
        <v>1244</v>
      </c>
      <c r="D207" s="6" t="s">
        <v>77</v>
      </c>
      <c r="E207" s="6" t="s">
        <v>77</v>
      </c>
      <c r="F207" s="6" t="s">
        <v>77</v>
      </c>
      <c r="G207" s="6" t="s">
        <v>77</v>
      </c>
      <c r="H207" s="6" t="s">
        <v>77</v>
      </c>
      <c r="I207" s="6" t="s">
        <v>77</v>
      </c>
      <c r="J207" s="6"/>
      <c r="K207" s="6"/>
      <c r="L207" t="str">
        <f t="shared" si="9"/>
        <v>--</v>
      </c>
      <c r="M207" t="str">
        <f t="shared" si="10"/>
        <v>--</v>
      </c>
      <c r="N207" t="str">
        <f t="shared" si="11"/>
        <v>--</v>
      </c>
    </row>
    <row r="208" spans="1:14" x14ac:dyDescent="0.25">
      <c r="A208" s="6">
        <v>222</v>
      </c>
      <c r="B208" s="6" t="s">
        <v>306</v>
      </c>
      <c r="C208" s="6" t="s">
        <v>1245</v>
      </c>
      <c r="D208" s="6">
        <v>4.5454545454545452E-3</v>
      </c>
      <c r="E208" s="6" t="s">
        <v>1824</v>
      </c>
      <c r="F208" s="6" t="s">
        <v>77</v>
      </c>
      <c r="G208" s="6" t="s">
        <v>77</v>
      </c>
      <c r="H208" s="6" t="s">
        <v>77</v>
      </c>
      <c r="I208" s="6" t="s">
        <v>77</v>
      </c>
      <c r="J208" s="6" t="s">
        <v>306</v>
      </c>
      <c r="K208" s="6"/>
      <c r="L208" t="str">
        <f t="shared" si="9"/>
        <v>same</v>
      </c>
      <c r="M208" t="str">
        <f t="shared" si="10"/>
        <v>--</v>
      </c>
      <c r="N208" t="str">
        <f t="shared" si="11"/>
        <v>--</v>
      </c>
    </row>
    <row r="209" spans="1:14" x14ac:dyDescent="0.25">
      <c r="A209" s="6">
        <v>263</v>
      </c>
      <c r="B209" s="6" t="s">
        <v>1246</v>
      </c>
      <c r="C209" s="6" t="s">
        <v>1247</v>
      </c>
      <c r="D209" s="6" t="s">
        <v>77</v>
      </c>
      <c r="E209" s="6" t="s">
        <v>77</v>
      </c>
      <c r="F209" s="6" t="s">
        <v>77</v>
      </c>
      <c r="G209" s="6" t="s">
        <v>77</v>
      </c>
      <c r="H209" s="6" t="s">
        <v>77</v>
      </c>
      <c r="I209" s="6" t="s">
        <v>77</v>
      </c>
      <c r="J209" s="6"/>
      <c r="K209" s="6"/>
      <c r="L209" t="str">
        <f t="shared" si="9"/>
        <v>--</v>
      </c>
      <c r="M209" t="str">
        <f t="shared" si="10"/>
        <v>--</v>
      </c>
      <c r="N209" t="str">
        <f t="shared" si="11"/>
        <v>--</v>
      </c>
    </row>
    <row r="210" spans="1:14" x14ac:dyDescent="0.25">
      <c r="A210" s="6">
        <v>264</v>
      </c>
      <c r="B210" s="6" t="s">
        <v>1248</v>
      </c>
      <c r="C210" s="6" t="s">
        <v>1249</v>
      </c>
      <c r="D210" s="6" t="s">
        <v>77</v>
      </c>
      <c r="E210" s="6" t="s">
        <v>77</v>
      </c>
      <c r="F210" s="6" t="s">
        <v>77</v>
      </c>
      <c r="G210" s="6" t="s">
        <v>77</v>
      </c>
      <c r="H210" s="6" t="s">
        <v>77</v>
      </c>
      <c r="I210" s="6" t="s">
        <v>77</v>
      </c>
      <c r="J210" s="6"/>
      <c r="K210" s="6"/>
      <c r="L210" t="str">
        <f t="shared" si="9"/>
        <v>--</v>
      </c>
      <c r="M210" t="str">
        <f t="shared" si="10"/>
        <v>--</v>
      </c>
      <c r="N210" t="str">
        <f t="shared" si="11"/>
        <v>--</v>
      </c>
    </row>
    <row r="211" spans="1:14" x14ac:dyDescent="0.25">
      <c r="A211" s="6">
        <v>49</v>
      </c>
      <c r="B211" s="6" t="s">
        <v>126</v>
      </c>
      <c r="C211" s="6" t="s">
        <v>127</v>
      </c>
      <c r="D211" s="6">
        <v>7.1428571428571419E-6</v>
      </c>
      <c r="E211" s="6" t="s">
        <v>1821</v>
      </c>
      <c r="F211" s="6" t="s">
        <v>77</v>
      </c>
      <c r="G211" s="6" t="s">
        <v>77</v>
      </c>
      <c r="H211" s="6" t="s">
        <v>77</v>
      </c>
      <c r="I211" s="6" t="s">
        <v>77</v>
      </c>
      <c r="J211" s="6" t="s">
        <v>126</v>
      </c>
      <c r="K211" s="6"/>
      <c r="L211" t="str">
        <f t="shared" si="9"/>
        <v>same</v>
      </c>
      <c r="M211" t="str">
        <f t="shared" si="10"/>
        <v>--</v>
      </c>
      <c r="N211" t="str">
        <f t="shared" si="11"/>
        <v>--</v>
      </c>
    </row>
    <row r="212" spans="1:14" x14ac:dyDescent="0.25">
      <c r="A212" s="6">
        <v>50</v>
      </c>
      <c r="B212" s="6" t="s">
        <v>128</v>
      </c>
      <c r="C212" s="6" t="s">
        <v>129</v>
      </c>
      <c r="D212" s="6">
        <v>7.1428571428571419E-6</v>
      </c>
      <c r="E212" s="6" t="s">
        <v>1821</v>
      </c>
      <c r="F212" s="6" t="s">
        <v>77</v>
      </c>
      <c r="G212" s="6" t="s">
        <v>77</v>
      </c>
      <c r="H212" s="6" t="s">
        <v>77</v>
      </c>
      <c r="I212" s="6" t="s">
        <v>77</v>
      </c>
      <c r="J212" s="6" t="s">
        <v>128</v>
      </c>
      <c r="K212" s="6"/>
      <c r="L212" t="str">
        <f t="shared" si="9"/>
        <v>same</v>
      </c>
      <c r="M212" t="str">
        <f t="shared" si="10"/>
        <v>--</v>
      </c>
      <c r="N212" t="str">
        <f t="shared" si="11"/>
        <v>--</v>
      </c>
    </row>
    <row r="213" spans="1:14" x14ac:dyDescent="0.25">
      <c r="A213" s="6">
        <v>51</v>
      </c>
      <c r="B213" s="6" t="s">
        <v>130</v>
      </c>
      <c r="C213" s="6" t="s">
        <v>131</v>
      </c>
      <c r="D213" s="6">
        <v>7.1428571428571419E-6</v>
      </c>
      <c r="E213" s="6" t="s">
        <v>1821</v>
      </c>
      <c r="F213" s="6" t="s">
        <v>77</v>
      </c>
      <c r="G213" s="6" t="s">
        <v>77</v>
      </c>
      <c r="H213" s="6" t="s">
        <v>77</v>
      </c>
      <c r="I213" s="6" t="s">
        <v>77</v>
      </c>
      <c r="J213" s="6" t="s">
        <v>130</v>
      </c>
      <c r="K213" s="6"/>
      <c r="L213" t="str">
        <f t="shared" si="9"/>
        <v>same</v>
      </c>
      <c r="M213" t="str">
        <f t="shared" si="10"/>
        <v>--</v>
      </c>
      <c r="N213" t="str">
        <f t="shared" si="11"/>
        <v>--</v>
      </c>
    </row>
    <row r="214" spans="1:14" x14ac:dyDescent="0.25">
      <c r="A214" s="6">
        <v>223</v>
      </c>
      <c r="B214" s="6" t="s">
        <v>1250</v>
      </c>
      <c r="C214" s="6" t="s">
        <v>1251</v>
      </c>
      <c r="D214" s="6" t="s">
        <v>77</v>
      </c>
      <c r="E214" s="6" t="s">
        <v>77</v>
      </c>
      <c r="F214" s="6" t="s">
        <v>77</v>
      </c>
      <c r="G214" s="6" t="s">
        <v>77</v>
      </c>
      <c r="H214" s="6" t="s">
        <v>77</v>
      </c>
      <c r="I214" s="6" t="s">
        <v>77</v>
      </c>
      <c r="J214" s="6"/>
      <c r="K214" s="6"/>
      <c r="L214" t="str">
        <f t="shared" si="9"/>
        <v>--</v>
      </c>
      <c r="M214" t="str">
        <f t="shared" si="10"/>
        <v>--</v>
      </c>
      <c r="N214" t="str">
        <f t="shared" si="11"/>
        <v>--</v>
      </c>
    </row>
    <row r="215" spans="1:14" x14ac:dyDescent="0.25">
      <c r="A215" s="6">
        <v>224</v>
      </c>
      <c r="B215" s="6" t="s">
        <v>308</v>
      </c>
      <c r="C215" s="6" t="s">
        <v>309</v>
      </c>
      <c r="D215" s="6" t="s">
        <v>77</v>
      </c>
      <c r="E215" s="6" t="s">
        <v>77</v>
      </c>
      <c r="F215" s="6" t="s">
        <v>77</v>
      </c>
      <c r="G215" s="6" t="s">
        <v>77</v>
      </c>
      <c r="H215" s="6">
        <v>6</v>
      </c>
      <c r="I215" s="6" t="s">
        <v>1822</v>
      </c>
      <c r="J215" s="6" t="s">
        <v>308</v>
      </c>
      <c r="K215" s="6"/>
      <c r="L215" t="str">
        <f t="shared" si="9"/>
        <v>--</v>
      </c>
      <c r="M215" t="str">
        <f t="shared" si="10"/>
        <v>--</v>
      </c>
      <c r="N215" t="str">
        <f t="shared" si="11"/>
        <v>change</v>
      </c>
    </row>
    <row r="216" spans="1:14" x14ac:dyDescent="0.25">
      <c r="A216" s="6">
        <v>225</v>
      </c>
      <c r="B216" s="6" t="s">
        <v>310</v>
      </c>
      <c r="C216" s="6" t="s">
        <v>311</v>
      </c>
      <c r="D216" s="6">
        <v>4.3478260869565216E-2</v>
      </c>
      <c r="E216" s="6" t="s">
        <v>1821</v>
      </c>
      <c r="F216" s="6">
        <v>3</v>
      </c>
      <c r="G216" s="6" t="s">
        <v>1821</v>
      </c>
      <c r="H216" s="6">
        <v>1300</v>
      </c>
      <c r="I216" s="6" t="s">
        <v>1821</v>
      </c>
      <c r="J216" s="6" t="s">
        <v>310</v>
      </c>
      <c r="K216" s="6"/>
      <c r="L216" t="str">
        <f t="shared" si="9"/>
        <v>same</v>
      </c>
      <c r="M216" t="str">
        <f t="shared" si="10"/>
        <v>same</v>
      </c>
      <c r="N216" t="str">
        <f t="shared" si="11"/>
        <v>same</v>
      </c>
    </row>
    <row r="217" spans="1:14" x14ac:dyDescent="0.25">
      <c r="A217" s="6">
        <v>226</v>
      </c>
      <c r="B217" s="6" t="s">
        <v>312</v>
      </c>
      <c r="C217" s="6" t="s">
        <v>313</v>
      </c>
      <c r="D217" s="6" t="s">
        <v>77</v>
      </c>
      <c r="E217" s="6" t="s">
        <v>77</v>
      </c>
      <c r="F217" s="6">
        <v>20</v>
      </c>
      <c r="G217" s="6" t="s">
        <v>1821</v>
      </c>
      <c r="H217" s="6" t="s">
        <v>77</v>
      </c>
      <c r="I217" s="6" t="s">
        <v>77</v>
      </c>
      <c r="J217" s="6" t="s">
        <v>312</v>
      </c>
      <c r="K217" s="6"/>
      <c r="L217" t="str">
        <f t="shared" si="9"/>
        <v>--</v>
      </c>
      <c r="M217" t="str">
        <f t="shared" si="10"/>
        <v>same</v>
      </c>
      <c r="N217" t="str">
        <f t="shared" si="11"/>
        <v>--</v>
      </c>
    </row>
    <row r="218" spans="1:14" x14ac:dyDescent="0.25">
      <c r="A218" s="6">
        <v>227</v>
      </c>
      <c r="B218" s="6">
        <v>227</v>
      </c>
      <c r="C218" s="6" t="s">
        <v>1252</v>
      </c>
      <c r="D218" s="6" t="s">
        <v>77</v>
      </c>
      <c r="E218" s="6" t="s">
        <v>77</v>
      </c>
      <c r="F218" s="6" t="s">
        <v>77</v>
      </c>
      <c r="G218" s="6" t="s">
        <v>77</v>
      </c>
      <c r="H218" s="6" t="s">
        <v>77</v>
      </c>
      <c r="I218" s="6" t="s">
        <v>77</v>
      </c>
      <c r="J218" s="6"/>
      <c r="K218" s="6"/>
      <c r="L218" t="str">
        <f t="shared" si="9"/>
        <v>--</v>
      </c>
      <c r="M218" t="str">
        <f t="shared" si="10"/>
        <v>--</v>
      </c>
      <c r="N218" t="str">
        <f t="shared" si="11"/>
        <v>--</v>
      </c>
    </row>
    <row r="219" spans="1:14" x14ac:dyDescent="0.25">
      <c r="A219" s="6">
        <v>357</v>
      </c>
      <c r="B219" s="6" t="s">
        <v>1253</v>
      </c>
      <c r="C219" s="6" t="s">
        <v>1254</v>
      </c>
      <c r="D219" s="6" t="s">
        <v>77</v>
      </c>
      <c r="E219" s="6" t="s">
        <v>77</v>
      </c>
      <c r="F219" s="6" t="s">
        <v>77</v>
      </c>
      <c r="G219" s="6" t="s">
        <v>77</v>
      </c>
      <c r="H219" s="6" t="s">
        <v>77</v>
      </c>
      <c r="I219" s="6" t="s">
        <v>77</v>
      </c>
      <c r="J219" s="6"/>
      <c r="K219" s="6"/>
      <c r="L219" t="str">
        <f t="shared" si="9"/>
        <v>--</v>
      </c>
      <c r="M219" t="str">
        <f t="shared" si="10"/>
        <v>--</v>
      </c>
      <c r="N219" t="str">
        <f t="shared" si="11"/>
        <v>--</v>
      </c>
    </row>
    <row r="220" spans="1:14" x14ac:dyDescent="0.25">
      <c r="A220" s="6">
        <v>228</v>
      </c>
      <c r="B220" s="6" t="s">
        <v>317</v>
      </c>
      <c r="C220" s="6" t="s">
        <v>318</v>
      </c>
      <c r="D220" s="6" t="s">
        <v>77</v>
      </c>
      <c r="E220" s="6" t="s">
        <v>77</v>
      </c>
      <c r="F220" s="6">
        <v>8</v>
      </c>
      <c r="G220" s="6" t="s">
        <v>1825</v>
      </c>
      <c r="H220" s="6" t="s">
        <v>77</v>
      </c>
      <c r="I220" s="6" t="s">
        <v>77</v>
      </c>
      <c r="J220" s="6" t="s">
        <v>317</v>
      </c>
      <c r="K220" s="6"/>
      <c r="L220" t="str">
        <f t="shared" si="9"/>
        <v>--</v>
      </c>
      <c r="M220" t="str">
        <f t="shared" si="10"/>
        <v>same</v>
      </c>
      <c r="N220" t="str">
        <f t="shared" si="11"/>
        <v>--</v>
      </c>
    </row>
    <row r="221" spans="1:14" x14ac:dyDescent="0.25">
      <c r="A221" s="6">
        <v>229</v>
      </c>
      <c r="B221" s="6" t="s">
        <v>319</v>
      </c>
      <c r="C221" s="6" t="s">
        <v>320</v>
      </c>
      <c r="D221" s="6">
        <v>0.39999999999999997</v>
      </c>
      <c r="E221" s="6" t="s">
        <v>1820</v>
      </c>
      <c r="F221" s="6">
        <v>260</v>
      </c>
      <c r="G221" s="6" t="s">
        <v>1822</v>
      </c>
      <c r="H221" s="6">
        <v>22000</v>
      </c>
      <c r="I221" s="6" t="s">
        <v>1822</v>
      </c>
      <c r="J221" s="6" t="s">
        <v>319</v>
      </c>
      <c r="K221" s="6"/>
      <c r="L221" t="str">
        <f t="shared" si="9"/>
        <v>same</v>
      </c>
      <c r="M221" t="str">
        <f t="shared" si="10"/>
        <v>same</v>
      </c>
      <c r="N221" t="str">
        <f t="shared" si="11"/>
        <v>same</v>
      </c>
    </row>
    <row r="222" spans="1:14" x14ac:dyDescent="0.25">
      <c r="A222" s="6">
        <v>231</v>
      </c>
      <c r="B222" s="6" t="s">
        <v>321</v>
      </c>
      <c r="C222" s="6" t="s">
        <v>322</v>
      </c>
      <c r="D222" s="6" t="s">
        <v>77</v>
      </c>
      <c r="E222" s="6" t="s">
        <v>77</v>
      </c>
      <c r="F222" s="6" t="s">
        <v>77</v>
      </c>
      <c r="G222" s="6" t="s">
        <v>77</v>
      </c>
      <c r="H222" s="6" t="s">
        <v>77</v>
      </c>
      <c r="I222" s="6" t="s">
        <v>77</v>
      </c>
      <c r="J222" s="6"/>
      <c r="K222" s="6"/>
      <c r="L222" t="str">
        <f t="shared" si="9"/>
        <v>--</v>
      </c>
      <c r="M222" t="str">
        <f t="shared" si="10"/>
        <v>--</v>
      </c>
      <c r="N222" t="str">
        <f t="shared" si="11"/>
        <v>--</v>
      </c>
    </row>
    <row r="223" spans="1:14" x14ac:dyDescent="0.25">
      <c r="A223" s="6">
        <v>232</v>
      </c>
      <c r="B223" s="6" t="s">
        <v>323</v>
      </c>
      <c r="C223" s="6" t="s">
        <v>1255</v>
      </c>
      <c r="D223" s="6">
        <v>1.6666666666666668E-3</v>
      </c>
      <c r="E223" s="6" t="s">
        <v>1820</v>
      </c>
      <c r="F223" s="6">
        <v>9</v>
      </c>
      <c r="G223" s="6" t="s">
        <v>1824</v>
      </c>
      <c r="H223" s="6" t="s">
        <v>77</v>
      </c>
      <c r="I223" s="6" t="s">
        <v>77</v>
      </c>
      <c r="J223" s="6" t="s">
        <v>323</v>
      </c>
      <c r="K223" s="6"/>
      <c r="L223" t="str">
        <f t="shared" si="9"/>
        <v>same</v>
      </c>
      <c r="M223" t="str">
        <f t="shared" si="10"/>
        <v>same</v>
      </c>
      <c r="N223" t="str">
        <f t="shared" si="11"/>
        <v>--</v>
      </c>
    </row>
    <row r="224" spans="1:14" x14ac:dyDescent="0.25">
      <c r="A224" s="6">
        <v>233</v>
      </c>
      <c r="B224" s="6" t="s">
        <v>325</v>
      </c>
      <c r="C224" s="6" t="s">
        <v>1256</v>
      </c>
      <c r="D224" s="6">
        <v>3.8461538461538464E-2</v>
      </c>
      <c r="E224" s="6" t="s">
        <v>1820</v>
      </c>
      <c r="F224" s="6">
        <v>7</v>
      </c>
      <c r="G224" s="6" t="s">
        <v>1825</v>
      </c>
      <c r="H224" s="6" t="s">
        <v>77</v>
      </c>
      <c r="I224" s="6" t="s">
        <v>77</v>
      </c>
      <c r="J224" s="6" t="s">
        <v>325</v>
      </c>
      <c r="K224" s="6"/>
      <c r="L224" t="str">
        <f t="shared" si="9"/>
        <v>same</v>
      </c>
      <c r="M224" t="str">
        <f t="shared" si="10"/>
        <v>same</v>
      </c>
      <c r="N224" t="str">
        <f t="shared" si="11"/>
        <v>--</v>
      </c>
    </row>
    <row r="225" spans="1:14" x14ac:dyDescent="0.25">
      <c r="A225" s="6">
        <v>234</v>
      </c>
      <c r="B225" s="6" t="s">
        <v>327</v>
      </c>
      <c r="C225" s="6" t="s">
        <v>328</v>
      </c>
      <c r="D225" s="6" t="s">
        <v>77</v>
      </c>
      <c r="E225" s="6" t="s">
        <v>77</v>
      </c>
      <c r="F225" s="6">
        <v>400</v>
      </c>
      <c r="G225" s="6" t="s">
        <v>1821</v>
      </c>
      <c r="H225" s="6">
        <v>2000</v>
      </c>
      <c r="I225" s="6" t="s">
        <v>1822</v>
      </c>
      <c r="J225" s="6" t="s">
        <v>327</v>
      </c>
      <c r="K225" s="6"/>
      <c r="L225" t="str">
        <f t="shared" si="9"/>
        <v>--</v>
      </c>
      <c r="M225" t="str">
        <f t="shared" si="10"/>
        <v>same</v>
      </c>
      <c r="N225" t="str">
        <f t="shared" si="11"/>
        <v>same</v>
      </c>
    </row>
    <row r="226" spans="1:14" x14ac:dyDescent="0.25">
      <c r="A226" s="6">
        <v>265</v>
      </c>
      <c r="B226" s="6" t="s">
        <v>1257</v>
      </c>
      <c r="C226" s="6" t="s">
        <v>1258</v>
      </c>
      <c r="D226" s="6" t="s">
        <v>77</v>
      </c>
      <c r="E226" s="6" t="s">
        <v>77</v>
      </c>
      <c r="F226" s="6" t="s">
        <v>77</v>
      </c>
      <c r="G226" s="6" t="s">
        <v>77</v>
      </c>
      <c r="H226" s="6" t="s">
        <v>77</v>
      </c>
      <c r="I226" s="6" t="s">
        <v>77</v>
      </c>
      <c r="J226" s="6"/>
      <c r="K226" s="6"/>
      <c r="L226" t="str">
        <f t="shared" si="9"/>
        <v>--</v>
      </c>
      <c r="M226" t="str">
        <f t="shared" si="10"/>
        <v>--</v>
      </c>
      <c r="N226" t="str">
        <f t="shared" si="11"/>
        <v>--</v>
      </c>
    </row>
    <row r="227" spans="1:14" x14ac:dyDescent="0.25">
      <c r="A227" s="6">
        <v>266</v>
      </c>
      <c r="B227" s="6" t="s">
        <v>1259</v>
      </c>
      <c r="C227" s="6" t="s">
        <v>1260</v>
      </c>
      <c r="D227" s="6" t="s">
        <v>77</v>
      </c>
      <c r="E227" s="6" t="s">
        <v>77</v>
      </c>
      <c r="F227" s="6" t="s">
        <v>77</v>
      </c>
      <c r="G227" s="6" t="s">
        <v>77</v>
      </c>
      <c r="H227" s="6" t="s">
        <v>77</v>
      </c>
      <c r="I227" s="6" t="s">
        <v>77</v>
      </c>
      <c r="J227" s="6"/>
      <c r="K227" s="6"/>
      <c r="L227" t="str">
        <f t="shared" si="9"/>
        <v>--</v>
      </c>
      <c r="M227" t="str">
        <f t="shared" si="10"/>
        <v>--</v>
      </c>
      <c r="N227" t="str">
        <f t="shared" si="11"/>
        <v>--</v>
      </c>
    </row>
    <row r="228" spans="1:14" x14ac:dyDescent="0.25">
      <c r="A228" s="6">
        <v>267</v>
      </c>
      <c r="B228" s="6" t="s">
        <v>360</v>
      </c>
      <c r="C228" s="6" t="s">
        <v>1261</v>
      </c>
      <c r="D228" s="6" t="s">
        <v>77</v>
      </c>
      <c r="E228" s="6" t="s">
        <v>77</v>
      </c>
      <c r="F228" s="6">
        <v>82</v>
      </c>
      <c r="G228" s="6" t="s">
        <v>1821</v>
      </c>
      <c r="H228" s="6">
        <v>29000</v>
      </c>
      <c r="I228" s="6" t="s">
        <v>1822</v>
      </c>
      <c r="J228" s="6" t="s">
        <v>360</v>
      </c>
      <c r="K228" s="6"/>
      <c r="L228" t="str">
        <f t="shared" si="9"/>
        <v>--</v>
      </c>
      <c r="M228" t="str">
        <f t="shared" si="10"/>
        <v>same</v>
      </c>
      <c r="N228" t="str">
        <f t="shared" si="11"/>
        <v>same</v>
      </c>
    </row>
    <row r="229" spans="1:14" x14ac:dyDescent="0.25">
      <c r="A229" s="6">
        <v>268</v>
      </c>
      <c r="B229" s="6" t="s">
        <v>362</v>
      </c>
      <c r="C229" s="6" t="s">
        <v>363</v>
      </c>
      <c r="D229" s="6" t="s">
        <v>77</v>
      </c>
      <c r="E229" s="6" t="s">
        <v>77</v>
      </c>
      <c r="F229" s="6">
        <v>70</v>
      </c>
      <c r="G229" s="6" t="s">
        <v>1821</v>
      </c>
      <c r="H229" s="6">
        <v>370</v>
      </c>
      <c r="I229" s="6" t="s">
        <v>1821</v>
      </c>
      <c r="J229" s="6" t="s">
        <v>362</v>
      </c>
      <c r="K229" s="6"/>
      <c r="L229" t="str">
        <f t="shared" si="9"/>
        <v>--</v>
      </c>
      <c r="M229" t="str">
        <f t="shared" si="10"/>
        <v>same</v>
      </c>
      <c r="N229" t="str">
        <f t="shared" si="11"/>
        <v>same</v>
      </c>
    </row>
    <row r="230" spans="1:14" x14ac:dyDescent="0.25">
      <c r="A230" s="6">
        <v>269</v>
      </c>
      <c r="B230" s="6" t="s">
        <v>364</v>
      </c>
      <c r="C230" s="6" t="s">
        <v>365</v>
      </c>
      <c r="D230" s="6" t="s">
        <v>77</v>
      </c>
      <c r="E230" s="6" t="s">
        <v>77</v>
      </c>
      <c r="F230" s="6">
        <v>60</v>
      </c>
      <c r="G230" s="6" t="s">
        <v>1825</v>
      </c>
      <c r="H230" s="6">
        <v>140</v>
      </c>
      <c r="I230" s="6" t="s">
        <v>1821</v>
      </c>
      <c r="J230" s="6" t="s">
        <v>364</v>
      </c>
      <c r="K230" s="6"/>
      <c r="L230" t="str">
        <f t="shared" si="9"/>
        <v>--</v>
      </c>
      <c r="M230" t="str">
        <f t="shared" si="10"/>
        <v>same</v>
      </c>
      <c r="N230" t="str">
        <f t="shared" si="11"/>
        <v>same</v>
      </c>
    </row>
    <row r="231" spans="1:14" x14ac:dyDescent="0.25">
      <c r="A231" s="6">
        <v>270</v>
      </c>
      <c r="B231" s="6" t="s">
        <v>366</v>
      </c>
      <c r="C231" s="6" t="s">
        <v>367</v>
      </c>
      <c r="D231" s="6" t="s">
        <v>77</v>
      </c>
      <c r="E231" s="6" t="s">
        <v>77</v>
      </c>
      <c r="F231" s="6">
        <v>60</v>
      </c>
      <c r="G231" s="6" t="s">
        <v>1821</v>
      </c>
      <c r="H231" s="6">
        <v>93</v>
      </c>
      <c r="I231" s="6" t="s">
        <v>1821</v>
      </c>
      <c r="J231" s="6" t="s">
        <v>366</v>
      </c>
      <c r="K231" s="6"/>
      <c r="L231" t="str">
        <f t="shared" si="9"/>
        <v>--</v>
      </c>
      <c r="M231" t="str">
        <f t="shared" si="10"/>
        <v>same</v>
      </c>
      <c r="N231" t="str">
        <f t="shared" si="11"/>
        <v>same</v>
      </c>
    </row>
    <row r="232" spans="1:14" x14ac:dyDescent="0.25">
      <c r="A232" s="6">
        <v>271</v>
      </c>
      <c r="B232" s="6" t="s">
        <v>368</v>
      </c>
      <c r="C232" s="6" t="s">
        <v>369</v>
      </c>
      <c r="D232" s="6" t="s">
        <v>77</v>
      </c>
      <c r="E232" s="6" t="s">
        <v>77</v>
      </c>
      <c r="F232" s="6">
        <v>1</v>
      </c>
      <c r="G232" s="6" t="s">
        <v>1825</v>
      </c>
      <c r="H232" s="6" t="s">
        <v>77</v>
      </c>
      <c r="I232" s="6" t="s">
        <v>77</v>
      </c>
      <c r="J232" s="6" t="s">
        <v>368</v>
      </c>
      <c r="K232" s="6"/>
      <c r="L232" t="str">
        <f t="shared" si="9"/>
        <v>--</v>
      </c>
      <c r="M232" t="str">
        <f t="shared" si="10"/>
        <v>change</v>
      </c>
      <c r="N232" t="str">
        <f t="shared" si="11"/>
        <v>--</v>
      </c>
    </row>
    <row r="233" spans="1:14" x14ac:dyDescent="0.25">
      <c r="A233" s="6">
        <v>272</v>
      </c>
      <c r="B233" s="6" t="s">
        <v>1262</v>
      </c>
      <c r="C233" s="6" t="s">
        <v>1263</v>
      </c>
      <c r="D233" s="6" t="s">
        <v>77</v>
      </c>
      <c r="E233" s="6" t="s">
        <v>77</v>
      </c>
      <c r="F233" s="6" t="s">
        <v>77</v>
      </c>
      <c r="G233" s="6" t="s">
        <v>77</v>
      </c>
      <c r="H233" s="6" t="s">
        <v>77</v>
      </c>
      <c r="I233" s="6" t="s">
        <v>77</v>
      </c>
      <c r="J233" s="6"/>
      <c r="K233" s="6"/>
      <c r="L233" t="str">
        <f t="shared" si="9"/>
        <v>--</v>
      </c>
      <c r="M233" t="str">
        <f t="shared" si="10"/>
        <v>--</v>
      </c>
      <c r="N233" t="str">
        <f t="shared" si="11"/>
        <v>--</v>
      </c>
    </row>
    <row r="234" spans="1:14" x14ac:dyDescent="0.25">
      <c r="A234" s="6">
        <v>235</v>
      </c>
      <c r="B234" s="6" t="s">
        <v>1264</v>
      </c>
      <c r="C234" s="6" t="s">
        <v>1265</v>
      </c>
      <c r="D234" s="6" t="s">
        <v>77</v>
      </c>
      <c r="E234" s="6" t="s">
        <v>77</v>
      </c>
      <c r="F234" s="6" t="s">
        <v>77</v>
      </c>
      <c r="G234" s="6" t="s">
        <v>77</v>
      </c>
      <c r="H234" s="6" t="s">
        <v>77</v>
      </c>
      <c r="I234" s="6" t="s">
        <v>77</v>
      </c>
      <c r="J234" s="6"/>
      <c r="K234" s="6"/>
      <c r="L234" t="str">
        <f t="shared" si="9"/>
        <v>--</v>
      </c>
      <c r="M234" t="str">
        <f t="shared" si="10"/>
        <v>--</v>
      </c>
      <c r="N234" t="str">
        <f t="shared" si="11"/>
        <v>--</v>
      </c>
    </row>
    <row r="235" spans="1:14" x14ac:dyDescent="0.25">
      <c r="A235" s="6">
        <v>236</v>
      </c>
      <c r="B235" s="6" t="s">
        <v>329</v>
      </c>
      <c r="C235" s="6" t="s">
        <v>330</v>
      </c>
      <c r="D235" s="6">
        <v>3.3333333333333332E-4</v>
      </c>
      <c r="E235" s="6" t="s">
        <v>1820</v>
      </c>
      <c r="F235" s="6">
        <v>30</v>
      </c>
      <c r="G235" s="6" t="s">
        <v>1821</v>
      </c>
      <c r="H235" s="6">
        <v>160</v>
      </c>
      <c r="I235" s="6" t="s">
        <v>1827</v>
      </c>
      <c r="J235" s="6" t="s">
        <v>329</v>
      </c>
      <c r="K235" s="6"/>
      <c r="L235" t="str">
        <f t="shared" si="9"/>
        <v>same</v>
      </c>
      <c r="M235" t="str">
        <f t="shared" si="10"/>
        <v>same</v>
      </c>
      <c r="N235" t="str">
        <f t="shared" si="11"/>
        <v>change</v>
      </c>
    </row>
    <row r="236" spans="1:14" x14ac:dyDescent="0.25">
      <c r="A236" s="6">
        <v>237</v>
      </c>
      <c r="B236" s="6" t="s">
        <v>331</v>
      </c>
      <c r="C236" s="6" t="s">
        <v>332</v>
      </c>
      <c r="D236" s="6">
        <v>7.6923076923076927E-2</v>
      </c>
      <c r="E236" s="6" t="s">
        <v>1821</v>
      </c>
      <c r="F236" s="6" t="s">
        <v>77</v>
      </c>
      <c r="G236" s="6" t="s">
        <v>77</v>
      </c>
      <c r="H236" s="6" t="s">
        <v>77</v>
      </c>
      <c r="I236" s="6" t="s">
        <v>77</v>
      </c>
      <c r="J236" s="6" t="s">
        <v>331</v>
      </c>
      <c r="K236" s="6"/>
      <c r="L236" t="str">
        <f t="shared" si="9"/>
        <v>same</v>
      </c>
      <c r="M236" t="str">
        <f t="shared" si="10"/>
        <v>--</v>
      </c>
      <c r="N236" t="str">
        <f t="shared" si="11"/>
        <v>--</v>
      </c>
    </row>
    <row r="237" spans="1:14" x14ac:dyDescent="0.25">
      <c r="A237" s="6">
        <v>238</v>
      </c>
      <c r="B237" s="6" t="s">
        <v>1266</v>
      </c>
      <c r="C237" s="6" t="s">
        <v>1267</v>
      </c>
      <c r="D237" s="6" t="s">
        <v>77</v>
      </c>
      <c r="E237" s="6" t="s">
        <v>77</v>
      </c>
      <c r="F237" s="6" t="s">
        <v>77</v>
      </c>
      <c r="G237" s="6" t="s">
        <v>77</v>
      </c>
      <c r="H237" s="6" t="s">
        <v>77</v>
      </c>
      <c r="I237" s="6" t="s">
        <v>77</v>
      </c>
      <c r="J237" s="6"/>
      <c r="K237" s="6"/>
      <c r="L237" t="str">
        <f t="shared" si="9"/>
        <v>--</v>
      </c>
      <c r="M237" t="str">
        <f t="shared" si="10"/>
        <v>--</v>
      </c>
      <c r="N237" t="str">
        <f t="shared" si="11"/>
        <v>--</v>
      </c>
    </row>
    <row r="238" spans="1:14" x14ac:dyDescent="0.25">
      <c r="A238" s="6">
        <v>239</v>
      </c>
      <c r="B238" s="6">
        <v>239</v>
      </c>
      <c r="C238" s="6" t="s">
        <v>1268</v>
      </c>
      <c r="D238" s="6" t="s">
        <v>77</v>
      </c>
      <c r="E238" s="6" t="s">
        <v>77</v>
      </c>
      <c r="F238" s="6">
        <v>13</v>
      </c>
      <c r="G238" s="6" t="s">
        <v>1820</v>
      </c>
      <c r="H238" s="6">
        <v>240</v>
      </c>
      <c r="I238" s="6" t="s">
        <v>1821</v>
      </c>
      <c r="J238" s="6">
        <v>239</v>
      </c>
      <c r="K238" s="6"/>
      <c r="L238" t="str">
        <f t="shared" si="9"/>
        <v>--</v>
      </c>
      <c r="M238" t="str">
        <f t="shared" si="10"/>
        <v>same</v>
      </c>
      <c r="N238" t="str">
        <f t="shared" si="11"/>
        <v>change</v>
      </c>
    </row>
    <row r="239" spans="1:14" x14ac:dyDescent="0.25">
      <c r="A239" s="6">
        <v>241</v>
      </c>
      <c r="B239" s="6" t="s">
        <v>340</v>
      </c>
      <c r="C239" s="6" t="s">
        <v>341</v>
      </c>
      <c r="D239" s="6" t="s">
        <v>77</v>
      </c>
      <c r="E239" s="6" t="s">
        <v>77</v>
      </c>
      <c r="F239" s="6" t="s">
        <v>77</v>
      </c>
      <c r="G239" s="6" t="s">
        <v>77</v>
      </c>
      <c r="H239" s="6">
        <v>16</v>
      </c>
      <c r="I239" s="6" t="s">
        <v>1822</v>
      </c>
      <c r="J239" s="6" t="s">
        <v>340</v>
      </c>
      <c r="K239" s="6"/>
      <c r="L239" t="str">
        <f t="shared" si="9"/>
        <v>--</v>
      </c>
      <c r="M239" t="str">
        <f t="shared" si="10"/>
        <v>--</v>
      </c>
      <c r="N239" t="str">
        <f t="shared" si="11"/>
        <v>same</v>
      </c>
    </row>
    <row r="240" spans="1:14" x14ac:dyDescent="0.25">
      <c r="A240" s="6">
        <v>250</v>
      </c>
      <c r="B240" s="6" t="s">
        <v>342</v>
      </c>
      <c r="C240" s="6" t="s">
        <v>343</v>
      </c>
      <c r="D240" s="6">
        <v>0.16666666666666666</v>
      </c>
      <c r="E240" s="6" t="s">
        <v>1820</v>
      </c>
      <c r="F240" s="6">
        <v>9</v>
      </c>
      <c r="G240" s="6" t="s">
        <v>1821</v>
      </c>
      <c r="H240" s="6">
        <v>49</v>
      </c>
      <c r="I240" s="6" t="s">
        <v>1822</v>
      </c>
      <c r="J240" s="6" t="s">
        <v>342</v>
      </c>
      <c r="K240" s="6"/>
      <c r="L240" t="str">
        <f t="shared" si="9"/>
        <v>change</v>
      </c>
      <c r="M240" t="str">
        <f t="shared" si="10"/>
        <v>change</v>
      </c>
      <c r="N240" t="str">
        <f t="shared" si="11"/>
        <v>same</v>
      </c>
    </row>
    <row r="241" spans="1:14" x14ac:dyDescent="0.25">
      <c r="A241" s="6">
        <v>251</v>
      </c>
      <c r="B241" s="6" t="s">
        <v>1269</v>
      </c>
      <c r="C241" s="6" t="s">
        <v>1270</v>
      </c>
      <c r="D241" s="6" t="s">
        <v>77</v>
      </c>
      <c r="E241" s="6" t="s">
        <v>77</v>
      </c>
      <c r="F241" s="6" t="s">
        <v>77</v>
      </c>
      <c r="G241" s="6" t="s">
        <v>77</v>
      </c>
      <c r="H241" s="6" t="s">
        <v>77</v>
      </c>
      <c r="I241" s="6" t="s">
        <v>77</v>
      </c>
      <c r="J241" s="6"/>
      <c r="K241" s="6"/>
      <c r="L241" t="str">
        <f t="shared" si="9"/>
        <v>--</v>
      </c>
      <c r="M241" t="str">
        <f t="shared" si="10"/>
        <v>--</v>
      </c>
      <c r="N241" t="str">
        <f t="shared" si="11"/>
        <v>--</v>
      </c>
    </row>
    <row r="242" spans="1:14" x14ac:dyDescent="0.25">
      <c r="A242" s="6">
        <v>252</v>
      </c>
      <c r="B242" s="6" t="s">
        <v>1271</v>
      </c>
      <c r="C242" s="6" t="s">
        <v>1272</v>
      </c>
      <c r="D242" s="6" t="s">
        <v>77</v>
      </c>
      <c r="E242" s="6" t="s">
        <v>77</v>
      </c>
      <c r="F242" s="6" t="s">
        <v>77</v>
      </c>
      <c r="G242" s="6" t="s">
        <v>77</v>
      </c>
      <c r="H242" s="6" t="s">
        <v>77</v>
      </c>
      <c r="I242" s="6" t="s">
        <v>77</v>
      </c>
      <c r="J242" s="6"/>
      <c r="K242" s="6"/>
      <c r="L242" t="str">
        <f t="shared" si="9"/>
        <v>--</v>
      </c>
      <c r="M242" t="str">
        <f t="shared" si="10"/>
        <v>--</v>
      </c>
      <c r="N242" t="str">
        <f t="shared" si="11"/>
        <v>--</v>
      </c>
    </row>
    <row r="243" spans="1:14" x14ac:dyDescent="0.25">
      <c r="A243" s="6">
        <v>253</v>
      </c>
      <c r="B243" s="6" t="s">
        <v>1273</v>
      </c>
      <c r="C243" s="6" t="s">
        <v>1274</v>
      </c>
      <c r="D243" s="6" t="s">
        <v>77</v>
      </c>
      <c r="E243" s="6" t="s">
        <v>77</v>
      </c>
      <c r="F243" s="6" t="s">
        <v>77</v>
      </c>
      <c r="G243" s="6" t="s">
        <v>77</v>
      </c>
      <c r="H243" s="6" t="s">
        <v>77</v>
      </c>
      <c r="I243" s="6" t="s">
        <v>77</v>
      </c>
      <c r="J243" s="6"/>
      <c r="K243" s="6"/>
      <c r="L243" t="str">
        <f t="shared" si="9"/>
        <v>--</v>
      </c>
      <c r="M243" t="str">
        <f t="shared" si="10"/>
        <v>--</v>
      </c>
      <c r="N243" t="str">
        <f t="shared" si="11"/>
        <v>--</v>
      </c>
    </row>
    <row r="244" spans="1:14" x14ac:dyDescent="0.25">
      <c r="A244" s="6">
        <v>352</v>
      </c>
      <c r="B244" s="6">
        <v>352</v>
      </c>
      <c r="C244" s="6" t="s">
        <v>1275</v>
      </c>
      <c r="D244" s="6" t="s">
        <v>77</v>
      </c>
      <c r="E244" s="6" t="s">
        <v>77</v>
      </c>
      <c r="F244" s="6" t="s">
        <v>77</v>
      </c>
      <c r="G244" s="6" t="s">
        <v>77</v>
      </c>
      <c r="H244" s="6" t="s">
        <v>77</v>
      </c>
      <c r="I244" s="6" t="s">
        <v>77</v>
      </c>
      <c r="J244" s="6"/>
      <c r="K244" s="6"/>
      <c r="L244" t="str">
        <f t="shared" si="9"/>
        <v>--</v>
      </c>
      <c r="M244" t="str">
        <f t="shared" si="10"/>
        <v>--</v>
      </c>
      <c r="N244" t="str">
        <f t="shared" si="11"/>
        <v>--</v>
      </c>
    </row>
    <row r="245" spans="1:14" x14ac:dyDescent="0.25">
      <c r="A245" s="6">
        <v>254</v>
      </c>
      <c r="B245" s="6" t="s">
        <v>353</v>
      </c>
      <c r="C245" s="6" t="s">
        <v>354</v>
      </c>
      <c r="D245" s="6" t="s">
        <v>77</v>
      </c>
      <c r="E245" s="6" t="s">
        <v>77</v>
      </c>
      <c r="F245" s="6">
        <v>0.08</v>
      </c>
      <c r="G245" s="6" t="s">
        <v>1821</v>
      </c>
      <c r="H245" s="6">
        <v>4.0999999999999996</v>
      </c>
      <c r="I245" s="6" t="s">
        <v>1822</v>
      </c>
      <c r="J245" s="6" t="s">
        <v>353</v>
      </c>
      <c r="K245" s="6"/>
      <c r="L245" t="str">
        <f t="shared" si="9"/>
        <v>--</v>
      </c>
      <c r="M245" t="str">
        <f t="shared" si="10"/>
        <v>same</v>
      </c>
      <c r="N245" t="str">
        <f t="shared" si="11"/>
        <v>same</v>
      </c>
    </row>
    <row r="246" spans="1:14" x14ac:dyDescent="0.25">
      <c r="A246" s="6">
        <v>255</v>
      </c>
      <c r="B246" s="6" t="s">
        <v>1276</v>
      </c>
      <c r="C246" s="6" t="s">
        <v>1277</v>
      </c>
      <c r="D246" s="6" t="s">
        <v>77</v>
      </c>
      <c r="E246" s="6" t="s">
        <v>77</v>
      </c>
      <c r="F246" s="6" t="s">
        <v>77</v>
      </c>
      <c r="G246" s="6" t="s">
        <v>77</v>
      </c>
      <c r="H246" s="6" t="s">
        <v>77</v>
      </c>
      <c r="I246" s="6" t="s">
        <v>77</v>
      </c>
      <c r="J246" s="6"/>
      <c r="K246" s="6"/>
      <c r="L246" t="str">
        <f t="shared" si="9"/>
        <v>--</v>
      </c>
      <c r="M246" t="str">
        <f t="shared" si="10"/>
        <v>--</v>
      </c>
      <c r="N246" t="str">
        <f t="shared" si="11"/>
        <v>--</v>
      </c>
    </row>
    <row r="247" spans="1:14" x14ac:dyDescent="0.25">
      <c r="A247" s="6">
        <v>256</v>
      </c>
      <c r="B247" s="6" t="s">
        <v>1278</v>
      </c>
      <c r="C247" s="6" t="s">
        <v>1279</v>
      </c>
      <c r="D247" s="6" t="s">
        <v>77</v>
      </c>
      <c r="E247" s="6" t="s">
        <v>77</v>
      </c>
      <c r="F247" s="6" t="s">
        <v>77</v>
      </c>
      <c r="G247" s="6" t="s">
        <v>77</v>
      </c>
      <c r="H247" s="6" t="s">
        <v>77</v>
      </c>
      <c r="I247" s="6" t="s">
        <v>77</v>
      </c>
      <c r="J247" s="6"/>
      <c r="K247" s="6"/>
      <c r="L247" t="str">
        <f t="shared" si="9"/>
        <v>--</v>
      </c>
      <c r="M247" t="str">
        <f t="shared" si="10"/>
        <v>--</v>
      </c>
      <c r="N247" t="str">
        <f t="shared" si="11"/>
        <v>--</v>
      </c>
    </row>
    <row r="248" spans="1:14" x14ac:dyDescent="0.25">
      <c r="A248" s="6">
        <v>276</v>
      </c>
      <c r="B248" s="6" t="s">
        <v>1280</v>
      </c>
      <c r="C248" s="6" t="s">
        <v>1281</v>
      </c>
      <c r="D248" s="6" t="s">
        <v>77</v>
      </c>
      <c r="E248" s="6" t="s">
        <v>77</v>
      </c>
      <c r="F248" s="6" t="s">
        <v>77</v>
      </c>
      <c r="G248" s="6" t="s">
        <v>77</v>
      </c>
      <c r="H248" s="6" t="s">
        <v>77</v>
      </c>
      <c r="I248" s="6" t="s">
        <v>77</v>
      </c>
      <c r="J248" s="6"/>
      <c r="K248" s="6"/>
      <c r="L248" t="str">
        <f t="shared" si="9"/>
        <v>--</v>
      </c>
      <c r="M248" t="str">
        <f t="shared" si="10"/>
        <v>--</v>
      </c>
      <c r="N248" t="str">
        <f t="shared" si="11"/>
        <v>--</v>
      </c>
    </row>
    <row r="249" spans="1:14" x14ac:dyDescent="0.25">
      <c r="A249" s="6">
        <v>277</v>
      </c>
      <c r="B249" s="6" t="s">
        <v>1282</v>
      </c>
      <c r="C249" s="6" t="s">
        <v>1283</v>
      </c>
      <c r="D249" s="6" t="s">
        <v>77</v>
      </c>
      <c r="E249" s="6" t="s">
        <v>77</v>
      </c>
      <c r="F249" s="6" t="s">
        <v>77</v>
      </c>
      <c r="G249" s="6" t="s">
        <v>77</v>
      </c>
      <c r="H249" s="6" t="s">
        <v>77</v>
      </c>
      <c r="I249" s="6" t="s">
        <v>77</v>
      </c>
      <c r="J249" s="6"/>
      <c r="K249" s="6"/>
      <c r="L249" t="str">
        <f t="shared" si="9"/>
        <v>--</v>
      </c>
      <c r="M249" t="str">
        <f t="shared" si="10"/>
        <v>--</v>
      </c>
      <c r="N249" t="str">
        <f t="shared" si="11"/>
        <v>--</v>
      </c>
    </row>
    <row r="250" spans="1:14" x14ac:dyDescent="0.25">
      <c r="A250" s="6">
        <v>278</v>
      </c>
      <c r="B250" s="6" t="s">
        <v>372</v>
      </c>
      <c r="C250" s="6" t="s">
        <v>373</v>
      </c>
      <c r="D250" s="6">
        <v>7.6923076923076923E-4</v>
      </c>
      <c r="E250" s="6" t="s">
        <v>1824</v>
      </c>
      <c r="F250" s="6" t="s">
        <v>77</v>
      </c>
      <c r="G250" s="6" t="s">
        <v>77</v>
      </c>
      <c r="H250" s="6" t="s">
        <v>77</v>
      </c>
      <c r="I250" s="6" t="s">
        <v>77</v>
      </c>
      <c r="J250" s="6" t="s">
        <v>372</v>
      </c>
      <c r="K250" s="6"/>
      <c r="L250" t="str">
        <f t="shared" si="9"/>
        <v>same</v>
      </c>
      <c r="M250" t="str">
        <f t="shared" si="10"/>
        <v>--</v>
      </c>
      <c r="N250" t="str">
        <f t="shared" si="11"/>
        <v>--</v>
      </c>
    </row>
    <row r="251" spans="1:14" x14ac:dyDescent="0.25">
      <c r="A251" s="6">
        <v>279</v>
      </c>
      <c r="B251" s="6" t="s">
        <v>374</v>
      </c>
      <c r="C251" s="6" t="s">
        <v>375</v>
      </c>
      <c r="D251" s="6">
        <v>3.8461538461538462E-4</v>
      </c>
      <c r="E251" s="6" t="s">
        <v>1824</v>
      </c>
      <c r="F251" s="6" t="s">
        <v>77</v>
      </c>
      <c r="G251" s="6" t="s">
        <v>77</v>
      </c>
      <c r="H251" s="6" t="s">
        <v>77</v>
      </c>
      <c r="I251" s="6" t="s">
        <v>77</v>
      </c>
      <c r="J251" s="6" t="s">
        <v>374</v>
      </c>
      <c r="K251" s="6"/>
      <c r="L251" t="str">
        <f t="shared" si="9"/>
        <v>same</v>
      </c>
      <c r="M251" t="str">
        <f t="shared" si="10"/>
        <v>--</v>
      </c>
      <c r="N251" t="str">
        <f t="shared" si="11"/>
        <v>--</v>
      </c>
    </row>
    <row r="252" spans="1:14" x14ac:dyDescent="0.25">
      <c r="A252" s="6">
        <v>280</v>
      </c>
      <c r="B252" s="6" t="s">
        <v>379</v>
      </c>
      <c r="C252" s="6" t="s">
        <v>380</v>
      </c>
      <c r="D252" s="6">
        <v>1.9607843137254902E-3</v>
      </c>
      <c r="E252" s="6" t="s">
        <v>1821</v>
      </c>
      <c r="F252" s="6" t="s">
        <v>77</v>
      </c>
      <c r="G252" s="6" t="s">
        <v>77</v>
      </c>
      <c r="H252" s="6" t="s">
        <v>77</v>
      </c>
      <c r="I252" s="6" t="s">
        <v>77</v>
      </c>
      <c r="J252" s="6" t="s">
        <v>379</v>
      </c>
      <c r="K252" s="6"/>
      <c r="L252" t="str">
        <f t="shared" si="9"/>
        <v>same</v>
      </c>
      <c r="M252" t="str">
        <f t="shared" si="10"/>
        <v>--</v>
      </c>
      <c r="N252" t="str">
        <f t="shared" si="11"/>
        <v>--</v>
      </c>
    </row>
    <row r="253" spans="1:14" x14ac:dyDescent="0.25">
      <c r="A253" s="6">
        <v>281</v>
      </c>
      <c r="B253" s="6" t="s">
        <v>381</v>
      </c>
      <c r="C253" s="6" t="s">
        <v>382</v>
      </c>
      <c r="D253" s="6">
        <v>4.5454545454545456E-2</v>
      </c>
      <c r="E253" s="6" t="s">
        <v>1824</v>
      </c>
      <c r="F253" s="6" t="s">
        <v>77</v>
      </c>
      <c r="G253" s="6" t="s">
        <v>77</v>
      </c>
      <c r="H253" s="6" t="s">
        <v>77</v>
      </c>
      <c r="I253" s="6" t="s">
        <v>77</v>
      </c>
      <c r="J253" s="6" t="s">
        <v>381</v>
      </c>
      <c r="K253" s="6"/>
      <c r="L253" t="str">
        <f t="shared" si="9"/>
        <v>same</v>
      </c>
      <c r="M253" t="str">
        <f t="shared" si="10"/>
        <v>--</v>
      </c>
      <c r="N253" t="str">
        <f t="shared" si="11"/>
        <v>--</v>
      </c>
    </row>
    <row r="254" spans="1:14" x14ac:dyDescent="0.25">
      <c r="A254" s="6">
        <v>282</v>
      </c>
      <c r="B254" s="6" t="s">
        <v>383</v>
      </c>
      <c r="C254" s="6" t="s">
        <v>384</v>
      </c>
      <c r="D254" s="6">
        <v>9.0909090909090898E-4</v>
      </c>
      <c r="E254" s="6" t="s">
        <v>1821</v>
      </c>
      <c r="F254" s="6" t="s">
        <v>77</v>
      </c>
      <c r="G254" s="6" t="s">
        <v>77</v>
      </c>
      <c r="H254" s="6" t="s">
        <v>77</v>
      </c>
      <c r="I254" s="6" t="s">
        <v>77</v>
      </c>
      <c r="J254" s="6" t="s">
        <v>383</v>
      </c>
      <c r="K254" s="6"/>
      <c r="L254" t="str">
        <f t="shared" si="9"/>
        <v>same</v>
      </c>
      <c r="M254" t="str">
        <f t="shared" si="10"/>
        <v>--</v>
      </c>
      <c r="N254" t="str">
        <f t="shared" si="11"/>
        <v>--</v>
      </c>
    </row>
    <row r="255" spans="1:14" x14ac:dyDescent="0.25">
      <c r="A255" s="6">
        <v>283</v>
      </c>
      <c r="B255" s="6" t="s">
        <v>386</v>
      </c>
      <c r="C255" s="6" t="s">
        <v>1284</v>
      </c>
      <c r="D255" s="6">
        <v>9.0909090909090898E-4</v>
      </c>
      <c r="E255" s="6" t="s">
        <v>1821</v>
      </c>
      <c r="F255" s="6" t="s">
        <v>77</v>
      </c>
      <c r="G255" s="6" t="s">
        <v>77</v>
      </c>
      <c r="H255" s="6" t="s">
        <v>77</v>
      </c>
      <c r="I255" s="6" t="s">
        <v>77</v>
      </c>
      <c r="J255" s="6" t="s">
        <v>386</v>
      </c>
      <c r="K255" s="6"/>
      <c r="L255" t="str">
        <f t="shared" si="9"/>
        <v>same</v>
      </c>
      <c r="M255" t="str">
        <f t="shared" si="10"/>
        <v>--</v>
      </c>
      <c r="N255" t="str">
        <f t="shared" si="11"/>
        <v>--</v>
      </c>
    </row>
    <row r="256" spans="1:14" x14ac:dyDescent="0.25">
      <c r="A256" s="6">
        <v>284</v>
      </c>
      <c r="B256" s="6" t="s">
        <v>388</v>
      </c>
      <c r="C256" s="6" t="s">
        <v>1285</v>
      </c>
      <c r="D256" s="6">
        <v>9.0909090909090898E-4</v>
      </c>
      <c r="E256" s="6" t="s">
        <v>1821</v>
      </c>
      <c r="F256" s="6" t="s">
        <v>77</v>
      </c>
      <c r="G256" s="6" t="s">
        <v>77</v>
      </c>
      <c r="H256" s="6" t="s">
        <v>77</v>
      </c>
      <c r="I256" s="6" t="s">
        <v>77</v>
      </c>
      <c r="J256" s="6" t="s">
        <v>388</v>
      </c>
      <c r="K256" s="6"/>
      <c r="L256" t="str">
        <f t="shared" si="9"/>
        <v>same</v>
      </c>
      <c r="M256" t="str">
        <f t="shared" si="10"/>
        <v>--</v>
      </c>
      <c r="N256" t="str">
        <f t="shared" si="11"/>
        <v>--</v>
      </c>
    </row>
    <row r="257" spans="1:14" x14ac:dyDescent="0.25">
      <c r="A257" s="6">
        <v>285</v>
      </c>
      <c r="B257" s="6" t="s">
        <v>390</v>
      </c>
      <c r="C257" s="6" t="s">
        <v>1286</v>
      </c>
      <c r="D257" s="6">
        <v>3.2258064516129032E-3</v>
      </c>
      <c r="E257" s="6" t="s">
        <v>1821</v>
      </c>
      <c r="F257" s="6" t="s">
        <v>77</v>
      </c>
      <c r="G257" s="6" t="s">
        <v>77</v>
      </c>
      <c r="H257" s="6" t="s">
        <v>77</v>
      </c>
      <c r="I257" s="6" t="s">
        <v>77</v>
      </c>
      <c r="J257" s="6" t="s">
        <v>390</v>
      </c>
      <c r="K257" s="6"/>
      <c r="L257" t="str">
        <f t="shared" si="9"/>
        <v>same</v>
      </c>
      <c r="M257" t="str">
        <f t="shared" si="10"/>
        <v>--</v>
      </c>
      <c r="N257" t="str">
        <f t="shared" si="11"/>
        <v>--</v>
      </c>
    </row>
    <row r="258" spans="1:14" x14ac:dyDescent="0.25">
      <c r="A258" s="6">
        <v>286</v>
      </c>
      <c r="B258" s="6" t="s">
        <v>392</v>
      </c>
      <c r="C258" s="6" t="s">
        <v>393</v>
      </c>
      <c r="D258" s="6" t="s">
        <v>77</v>
      </c>
      <c r="E258" s="6" t="s">
        <v>77</v>
      </c>
      <c r="F258" s="6">
        <v>0.2</v>
      </c>
      <c r="G258" s="6" t="s">
        <v>1824</v>
      </c>
      <c r="H258" s="6">
        <v>110</v>
      </c>
      <c r="I258" s="6" t="s">
        <v>1827</v>
      </c>
      <c r="J258" s="6" t="s">
        <v>392</v>
      </c>
      <c r="K258" s="6"/>
      <c r="L258" t="str">
        <f t="shared" ref="L258:L321" si="12">IF($D258="--","--",IF(VLOOKUP($A258,TRVs,5,FALSE)=$D258,"same","change"))</f>
        <v>--</v>
      </c>
      <c r="M258" t="str">
        <f t="shared" ref="M258:M321" si="13">IF($F258="--","--",IF(VLOOKUP($A258,TRVs,7,FALSE)=$F258,"same","change"))</f>
        <v>same</v>
      </c>
      <c r="N258" t="str">
        <f t="shared" ref="N258:N321" si="14">IF($H258="--","--",IF(VLOOKUP($A258,TRVs,9,FALSE)=$H258,"same","change"))</f>
        <v>same</v>
      </c>
    </row>
    <row r="259" spans="1:14" x14ac:dyDescent="0.25">
      <c r="A259" s="6">
        <v>287</v>
      </c>
      <c r="B259" s="6" t="s">
        <v>394</v>
      </c>
      <c r="C259" s="6" t="s">
        <v>395</v>
      </c>
      <c r="D259" s="6" t="s">
        <v>77</v>
      </c>
      <c r="E259" s="6" t="s">
        <v>77</v>
      </c>
      <c r="F259" s="6">
        <v>30</v>
      </c>
      <c r="G259" s="6" t="s">
        <v>1824</v>
      </c>
      <c r="H259" s="6">
        <v>58000</v>
      </c>
      <c r="I259" s="6" t="s">
        <v>1822</v>
      </c>
      <c r="J259" s="6" t="s">
        <v>394</v>
      </c>
      <c r="K259" s="6"/>
      <c r="L259" t="str">
        <f t="shared" si="12"/>
        <v>--</v>
      </c>
      <c r="M259" t="str">
        <f t="shared" si="13"/>
        <v>same</v>
      </c>
      <c r="N259" t="str">
        <f t="shared" si="14"/>
        <v>same</v>
      </c>
    </row>
    <row r="260" spans="1:14" x14ac:dyDescent="0.25">
      <c r="A260" s="6">
        <v>288</v>
      </c>
      <c r="B260" s="6" t="s">
        <v>1287</v>
      </c>
      <c r="C260" s="6" t="s">
        <v>1288</v>
      </c>
      <c r="D260" s="6" t="s">
        <v>77</v>
      </c>
      <c r="E260" s="6" t="s">
        <v>77</v>
      </c>
      <c r="F260" s="6" t="s">
        <v>77</v>
      </c>
      <c r="G260" s="6" t="s">
        <v>77</v>
      </c>
      <c r="H260" s="6" t="s">
        <v>77</v>
      </c>
      <c r="I260" s="6" t="s">
        <v>77</v>
      </c>
      <c r="J260" s="6"/>
      <c r="K260" s="6"/>
      <c r="L260" t="str">
        <f t="shared" si="12"/>
        <v>--</v>
      </c>
      <c r="M260" t="str">
        <f t="shared" si="13"/>
        <v>--</v>
      </c>
      <c r="N260" t="str">
        <f t="shared" si="14"/>
        <v>--</v>
      </c>
    </row>
    <row r="261" spans="1:14" x14ac:dyDescent="0.25">
      <c r="A261" s="6">
        <v>297</v>
      </c>
      <c r="B261" s="6" t="s">
        <v>407</v>
      </c>
      <c r="C261" s="6" t="s">
        <v>1289</v>
      </c>
      <c r="D261" s="6" t="s">
        <v>77</v>
      </c>
      <c r="E261" s="6" t="s">
        <v>77</v>
      </c>
      <c r="F261" s="6">
        <v>6.9000000000000006E-2</v>
      </c>
      <c r="G261" s="6" t="s">
        <v>1822</v>
      </c>
      <c r="H261" s="6">
        <v>0.21</v>
      </c>
      <c r="I261" s="6" t="s">
        <v>1827</v>
      </c>
      <c r="J261" s="6" t="s">
        <v>407</v>
      </c>
      <c r="K261" s="6"/>
      <c r="L261" t="str">
        <f t="shared" si="12"/>
        <v>--</v>
      </c>
      <c r="M261" t="str">
        <f t="shared" si="13"/>
        <v>change</v>
      </c>
      <c r="N261" t="str">
        <f t="shared" si="14"/>
        <v>change</v>
      </c>
    </row>
    <row r="262" spans="1:14" x14ac:dyDescent="0.25">
      <c r="A262" s="6">
        <v>289</v>
      </c>
      <c r="B262" s="6" t="s">
        <v>396</v>
      </c>
      <c r="C262" s="6" t="s">
        <v>397</v>
      </c>
      <c r="D262" s="6" t="s">
        <v>77</v>
      </c>
      <c r="E262" s="6" t="s">
        <v>77</v>
      </c>
      <c r="F262" s="6">
        <v>700</v>
      </c>
      <c r="G262" s="6" t="s">
        <v>1820</v>
      </c>
      <c r="H262" s="6" t="s">
        <v>77</v>
      </c>
      <c r="I262" s="6" t="s">
        <v>77</v>
      </c>
      <c r="J262" s="6" t="s">
        <v>396</v>
      </c>
      <c r="K262" s="6"/>
      <c r="L262" t="str">
        <f t="shared" si="12"/>
        <v>--</v>
      </c>
      <c r="M262" t="str">
        <f t="shared" si="13"/>
        <v>same</v>
      </c>
      <c r="N262" t="str">
        <f t="shared" si="14"/>
        <v>--</v>
      </c>
    </row>
    <row r="263" spans="1:14" x14ac:dyDescent="0.25">
      <c r="A263" s="6">
        <v>290</v>
      </c>
      <c r="B263" s="6" t="s">
        <v>398</v>
      </c>
      <c r="C263" s="6" t="s">
        <v>399</v>
      </c>
      <c r="D263" s="6">
        <v>2.0408163265306123E-4</v>
      </c>
      <c r="E263" s="6" t="s">
        <v>1821</v>
      </c>
      <c r="F263" s="6">
        <v>0.03</v>
      </c>
      <c r="G263" s="6" t="s">
        <v>1825</v>
      </c>
      <c r="H263" s="6">
        <v>5.2</v>
      </c>
      <c r="I263" s="6" t="s">
        <v>1827</v>
      </c>
      <c r="J263" s="6" t="s">
        <v>398</v>
      </c>
      <c r="K263" s="6"/>
      <c r="L263" t="str">
        <f t="shared" si="12"/>
        <v>same</v>
      </c>
      <c r="M263" t="str">
        <f t="shared" si="13"/>
        <v>same</v>
      </c>
      <c r="N263" t="str">
        <f t="shared" si="14"/>
        <v>same</v>
      </c>
    </row>
    <row r="264" spans="1:14" x14ac:dyDescent="0.25">
      <c r="A264" s="6">
        <v>291</v>
      </c>
      <c r="B264" s="6" t="s">
        <v>1290</v>
      </c>
      <c r="C264" s="6" t="s">
        <v>1291</v>
      </c>
      <c r="D264" s="6" t="s">
        <v>77</v>
      </c>
      <c r="E264" s="6" t="s">
        <v>77</v>
      </c>
      <c r="F264" s="6" t="s">
        <v>77</v>
      </c>
      <c r="G264" s="6" t="s">
        <v>77</v>
      </c>
      <c r="H264" s="6" t="s">
        <v>77</v>
      </c>
      <c r="I264" s="6" t="s">
        <v>77</v>
      </c>
      <c r="J264" s="6"/>
      <c r="K264" s="6"/>
      <c r="L264" t="str">
        <f t="shared" si="12"/>
        <v>--</v>
      </c>
      <c r="M264" t="str">
        <f t="shared" si="13"/>
        <v>--</v>
      </c>
      <c r="N264" t="str">
        <f t="shared" si="14"/>
        <v>--</v>
      </c>
    </row>
    <row r="265" spans="1:14" x14ac:dyDescent="0.25">
      <c r="A265" s="6">
        <v>292</v>
      </c>
      <c r="B265" s="6" t="s">
        <v>400</v>
      </c>
      <c r="C265" s="6" t="s">
        <v>1292</v>
      </c>
      <c r="D265" s="6" t="s">
        <v>77</v>
      </c>
      <c r="E265" s="6" t="s">
        <v>77</v>
      </c>
      <c r="F265" s="6">
        <v>20</v>
      </c>
      <c r="G265" s="6" t="s">
        <v>1820</v>
      </c>
      <c r="H265" s="6">
        <v>2100</v>
      </c>
      <c r="I265" s="6" t="s">
        <v>1821</v>
      </c>
      <c r="J265" s="6" t="s">
        <v>400</v>
      </c>
      <c r="K265" s="6"/>
      <c r="L265" t="str">
        <f t="shared" si="12"/>
        <v>--</v>
      </c>
      <c r="M265" t="str">
        <f t="shared" si="13"/>
        <v>change</v>
      </c>
      <c r="N265" t="str">
        <f t="shared" si="14"/>
        <v>change</v>
      </c>
    </row>
    <row r="266" spans="1:14" x14ac:dyDescent="0.25">
      <c r="A266" s="6">
        <v>69</v>
      </c>
      <c r="B266" s="6" t="s">
        <v>1293</v>
      </c>
      <c r="C266" s="6" t="s">
        <v>1294</v>
      </c>
      <c r="D266" s="6" t="s">
        <v>77</v>
      </c>
      <c r="E266" s="6" t="s">
        <v>77</v>
      </c>
      <c r="F266" s="6" t="s">
        <v>77</v>
      </c>
      <c r="G266" s="6" t="s">
        <v>77</v>
      </c>
      <c r="H266" s="6" t="s">
        <v>77</v>
      </c>
      <c r="I266" s="6" t="s">
        <v>77</v>
      </c>
      <c r="J266" s="6"/>
      <c r="K266" s="6"/>
      <c r="L266" t="str">
        <f t="shared" si="12"/>
        <v>--</v>
      </c>
      <c r="M266" t="str">
        <f t="shared" si="13"/>
        <v>--</v>
      </c>
      <c r="N266" t="str">
        <f t="shared" si="14"/>
        <v>--</v>
      </c>
    </row>
    <row r="267" spans="1:14" x14ac:dyDescent="0.25">
      <c r="A267" s="17">
        <v>239</v>
      </c>
      <c r="B267" s="6" t="s">
        <v>1295</v>
      </c>
      <c r="C267" s="6" t="s">
        <v>1296</v>
      </c>
      <c r="D267" s="6" t="s">
        <v>77</v>
      </c>
      <c r="E267" s="6" t="s">
        <v>77</v>
      </c>
      <c r="F267" s="6">
        <v>13</v>
      </c>
      <c r="G267" s="6" t="s">
        <v>1820</v>
      </c>
      <c r="H267" s="6">
        <v>16</v>
      </c>
      <c r="I267" s="6" t="s">
        <v>1822</v>
      </c>
      <c r="J267" s="6" t="s">
        <v>1295</v>
      </c>
      <c r="K267" s="6"/>
      <c r="L267" t="str">
        <f t="shared" si="12"/>
        <v>--</v>
      </c>
      <c r="M267" t="str">
        <f t="shared" si="13"/>
        <v>same</v>
      </c>
      <c r="N267" t="str">
        <f t="shared" si="14"/>
        <v>same</v>
      </c>
    </row>
    <row r="268" spans="1:14" x14ac:dyDescent="0.25">
      <c r="A268" s="6">
        <v>293</v>
      </c>
      <c r="B268" s="6" t="s">
        <v>402</v>
      </c>
      <c r="C268" s="6" t="s">
        <v>403</v>
      </c>
      <c r="D268" s="6" t="s">
        <v>77</v>
      </c>
      <c r="E268" s="6" t="s">
        <v>77</v>
      </c>
      <c r="F268" s="6">
        <v>2</v>
      </c>
      <c r="G268" s="6" t="s">
        <v>1820</v>
      </c>
      <c r="H268" s="6">
        <v>98</v>
      </c>
      <c r="I268" s="6" t="s">
        <v>1823</v>
      </c>
      <c r="J268" s="6" t="s">
        <v>402</v>
      </c>
      <c r="K268" s="6"/>
      <c r="L268" t="str">
        <f t="shared" si="12"/>
        <v>--</v>
      </c>
      <c r="M268" t="str">
        <f t="shared" si="13"/>
        <v>same</v>
      </c>
      <c r="N268" t="str">
        <f t="shared" si="14"/>
        <v>same</v>
      </c>
    </row>
    <row r="269" spans="1:14" x14ac:dyDescent="0.25">
      <c r="A269" s="6">
        <v>294</v>
      </c>
      <c r="B269" s="6" t="s">
        <v>1297</v>
      </c>
      <c r="C269" s="6" t="s">
        <v>1298</v>
      </c>
      <c r="D269" s="6" t="s">
        <v>77</v>
      </c>
      <c r="E269" s="6" t="s">
        <v>77</v>
      </c>
      <c r="F269" s="6" t="s">
        <v>77</v>
      </c>
      <c r="G269" s="6" t="s">
        <v>77</v>
      </c>
      <c r="H269" s="6" t="s">
        <v>77</v>
      </c>
      <c r="I269" s="6" t="s">
        <v>77</v>
      </c>
      <c r="J269" s="6"/>
      <c r="K269" s="6"/>
      <c r="L269" t="str">
        <f t="shared" si="12"/>
        <v>--</v>
      </c>
      <c r="M269" t="str">
        <f t="shared" si="13"/>
        <v>--</v>
      </c>
      <c r="N269" t="str">
        <f t="shared" si="14"/>
        <v>--</v>
      </c>
    </row>
    <row r="270" spans="1:14" x14ac:dyDescent="0.25">
      <c r="A270" s="6">
        <v>570</v>
      </c>
      <c r="B270" s="6" t="s">
        <v>1299</v>
      </c>
      <c r="C270" s="6" t="s">
        <v>1300</v>
      </c>
      <c r="D270" s="6" t="s">
        <v>77</v>
      </c>
      <c r="E270" s="6" t="s">
        <v>77</v>
      </c>
      <c r="F270" s="6" t="s">
        <v>77</v>
      </c>
      <c r="G270" s="6" t="s">
        <v>77</v>
      </c>
      <c r="H270" s="6" t="s">
        <v>77</v>
      </c>
      <c r="I270" s="6" t="s">
        <v>77</v>
      </c>
      <c r="J270" s="6"/>
      <c r="K270" s="6"/>
      <c r="L270" t="str">
        <f t="shared" si="12"/>
        <v>--</v>
      </c>
      <c r="M270" t="str">
        <f t="shared" si="13"/>
        <v>--</v>
      </c>
      <c r="N270" t="str">
        <f t="shared" si="14"/>
        <v>--</v>
      </c>
    </row>
    <row r="271" spans="1:14" x14ac:dyDescent="0.25">
      <c r="A271" s="6">
        <v>295</v>
      </c>
      <c r="B271" s="6" t="s">
        <v>1301</v>
      </c>
      <c r="C271" s="6" t="s">
        <v>1302</v>
      </c>
      <c r="D271" s="6" t="s">
        <v>77</v>
      </c>
      <c r="E271" s="6" t="s">
        <v>77</v>
      </c>
      <c r="F271" s="6" t="s">
        <v>77</v>
      </c>
      <c r="G271" s="6" t="s">
        <v>77</v>
      </c>
      <c r="H271" s="6" t="s">
        <v>77</v>
      </c>
      <c r="I271" s="6" t="s">
        <v>77</v>
      </c>
      <c r="J271" s="6"/>
      <c r="K271" s="6"/>
      <c r="L271" t="str">
        <f t="shared" si="12"/>
        <v>--</v>
      </c>
      <c r="M271" t="str">
        <f t="shared" si="13"/>
        <v>--</v>
      </c>
      <c r="N271" t="str">
        <f t="shared" si="14"/>
        <v>--</v>
      </c>
    </row>
    <row r="272" spans="1:14" x14ac:dyDescent="0.25">
      <c r="A272" s="6">
        <v>300</v>
      </c>
      <c r="B272" s="6" t="s">
        <v>415</v>
      </c>
      <c r="C272" s="6" t="s">
        <v>416</v>
      </c>
      <c r="D272" s="6" t="s">
        <v>77</v>
      </c>
      <c r="E272" s="6" t="s">
        <v>77</v>
      </c>
      <c r="F272" s="6">
        <v>2000</v>
      </c>
      <c r="G272" s="6" t="s">
        <v>1821</v>
      </c>
      <c r="H272" s="6" t="s">
        <v>77</v>
      </c>
      <c r="I272" s="6" t="s">
        <v>77</v>
      </c>
      <c r="J272" s="6" t="s">
        <v>415</v>
      </c>
      <c r="K272" s="6"/>
      <c r="L272" t="str">
        <f t="shared" si="12"/>
        <v>--</v>
      </c>
      <c r="M272" t="str">
        <f t="shared" si="13"/>
        <v>same</v>
      </c>
      <c r="N272" t="str">
        <f t="shared" si="14"/>
        <v>--</v>
      </c>
    </row>
    <row r="273" spans="1:14" x14ac:dyDescent="0.25">
      <c r="A273" s="6">
        <v>301</v>
      </c>
      <c r="B273" s="6" t="s">
        <v>417</v>
      </c>
      <c r="C273" s="6" t="s">
        <v>418</v>
      </c>
      <c r="D273" s="6" t="s">
        <v>77</v>
      </c>
      <c r="E273" s="6" t="s">
        <v>77</v>
      </c>
      <c r="F273" s="6" t="s">
        <v>77</v>
      </c>
      <c r="G273" s="6" t="s">
        <v>77</v>
      </c>
      <c r="H273" s="6" t="s">
        <v>77</v>
      </c>
      <c r="I273" s="6" t="s">
        <v>77</v>
      </c>
      <c r="J273" s="6"/>
      <c r="K273" s="6"/>
      <c r="L273" t="str">
        <f t="shared" si="12"/>
        <v>--</v>
      </c>
      <c r="M273" t="str">
        <f t="shared" si="13"/>
        <v>--</v>
      </c>
      <c r="N273" t="str">
        <f t="shared" si="14"/>
        <v>--</v>
      </c>
    </row>
    <row r="274" spans="1:14" x14ac:dyDescent="0.25">
      <c r="A274" s="6">
        <v>302</v>
      </c>
      <c r="B274" s="6" t="s">
        <v>419</v>
      </c>
      <c r="C274" s="6" t="s">
        <v>420</v>
      </c>
      <c r="D274" s="6" t="s">
        <v>77</v>
      </c>
      <c r="E274" s="6" t="s">
        <v>77</v>
      </c>
      <c r="F274" s="6">
        <v>200</v>
      </c>
      <c r="G274" s="6" t="s">
        <v>1825</v>
      </c>
      <c r="H274" s="6">
        <v>3200</v>
      </c>
      <c r="I274" s="6" t="s">
        <v>1821</v>
      </c>
      <c r="J274" s="6" t="s">
        <v>419</v>
      </c>
      <c r="K274" s="6"/>
      <c r="L274" t="str">
        <f t="shared" si="12"/>
        <v>--</v>
      </c>
      <c r="M274" t="str">
        <f t="shared" si="13"/>
        <v>same</v>
      </c>
      <c r="N274" t="str">
        <f t="shared" si="14"/>
        <v>same</v>
      </c>
    </row>
    <row r="275" spans="1:14" x14ac:dyDescent="0.25">
      <c r="A275" s="6">
        <v>157</v>
      </c>
      <c r="B275" s="6" t="s">
        <v>421</v>
      </c>
      <c r="C275" s="6" t="s">
        <v>1303</v>
      </c>
      <c r="D275" s="6" t="s">
        <v>77</v>
      </c>
      <c r="E275" s="6" t="s">
        <v>77</v>
      </c>
      <c r="F275" s="6">
        <v>400</v>
      </c>
      <c r="G275" s="6" t="s">
        <v>1824</v>
      </c>
      <c r="H275" s="6" t="s">
        <v>77</v>
      </c>
      <c r="I275" s="6" t="s">
        <v>77</v>
      </c>
      <c r="J275" s="6" t="s">
        <v>421</v>
      </c>
      <c r="K275" s="6"/>
      <c r="L275" t="str">
        <f t="shared" si="12"/>
        <v>--</v>
      </c>
      <c r="M275" t="str">
        <f t="shared" si="13"/>
        <v>same</v>
      </c>
      <c r="N275" t="str">
        <f t="shared" si="14"/>
        <v>--</v>
      </c>
    </row>
    <row r="276" spans="1:14" x14ac:dyDescent="0.25">
      <c r="A276" s="6">
        <v>303</v>
      </c>
      <c r="B276" s="6" t="s">
        <v>1304</v>
      </c>
      <c r="C276" s="6" t="s">
        <v>1305</v>
      </c>
      <c r="D276" s="6" t="s">
        <v>77</v>
      </c>
      <c r="E276" s="6" t="s">
        <v>77</v>
      </c>
      <c r="F276" s="6" t="s">
        <v>77</v>
      </c>
      <c r="G276" s="6" t="s">
        <v>77</v>
      </c>
      <c r="H276" s="6" t="s">
        <v>77</v>
      </c>
      <c r="I276" s="6" t="s">
        <v>77</v>
      </c>
      <c r="J276" s="6"/>
      <c r="K276" s="6"/>
      <c r="L276" t="str">
        <f t="shared" si="12"/>
        <v>--</v>
      </c>
      <c r="M276" t="str">
        <f t="shared" si="13"/>
        <v>--</v>
      </c>
      <c r="N276" t="str">
        <f t="shared" si="14"/>
        <v>--</v>
      </c>
    </row>
    <row r="277" spans="1:14" x14ac:dyDescent="0.25">
      <c r="A277" s="6">
        <v>304</v>
      </c>
      <c r="B277" s="6" t="s">
        <v>1306</v>
      </c>
      <c r="C277" s="6" t="s">
        <v>1307</v>
      </c>
      <c r="D277" s="6" t="s">
        <v>77</v>
      </c>
      <c r="E277" s="6" t="s">
        <v>77</v>
      </c>
      <c r="F277" s="6" t="s">
        <v>77</v>
      </c>
      <c r="G277" s="6" t="s">
        <v>77</v>
      </c>
      <c r="H277" s="6" t="s">
        <v>77</v>
      </c>
      <c r="I277" s="6" t="s">
        <v>77</v>
      </c>
      <c r="J277" s="6"/>
      <c r="K277" s="6"/>
      <c r="L277" t="str">
        <f t="shared" si="12"/>
        <v>--</v>
      </c>
      <c r="M277" t="str">
        <f t="shared" si="13"/>
        <v>--</v>
      </c>
      <c r="N277" t="str">
        <f t="shared" si="14"/>
        <v>--</v>
      </c>
    </row>
    <row r="278" spans="1:14" x14ac:dyDescent="0.25">
      <c r="A278" s="6">
        <v>305</v>
      </c>
      <c r="B278" s="6" t="s">
        <v>435</v>
      </c>
      <c r="C278" s="6" t="s">
        <v>436</v>
      </c>
      <c r="D278" s="6" t="s">
        <v>77</v>
      </c>
      <c r="E278" s="6" t="s">
        <v>1831</v>
      </c>
      <c r="F278" s="6">
        <v>0.15</v>
      </c>
      <c r="G278" s="6" t="s">
        <v>1820</v>
      </c>
      <c r="H278" s="6">
        <v>0.15</v>
      </c>
      <c r="I278" s="6" t="s">
        <v>1823</v>
      </c>
      <c r="J278" s="6" t="s">
        <v>435</v>
      </c>
      <c r="K278" s="6"/>
      <c r="L278" t="str">
        <f t="shared" si="12"/>
        <v>--</v>
      </c>
      <c r="M278" t="str">
        <f t="shared" si="13"/>
        <v>same</v>
      </c>
      <c r="N278" t="str">
        <f t="shared" si="14"/>
        <v>same</v>
      </c>
    </row>
    <row r="279" spans="1:14" x14ac:dyDescent="0.25">
      <c r="A279" s="6">
        <v>306</v>
      </c>
      <c r="B279" s="6" t="s">
        <v>1308</v>
      </c>
      <c r="C279" s="6" t="s">
        <v>1309</v>
      </c>
      <c r="D279" s="6" t="s">
        <v>77</v>
      </c>
      <c r="E279" s="6" t="s">
        <v>77</v>
      </c>
      <c r="F279" s="6" t="s">
        <v>77</v>
      </c>
      <c r="G279" s="6" t="s">
        <v>77</v>
      </c>
      <c r="H279" s="6" t="s">
        <v>77</v>
      </c>
      <c r="I279" s="6" t="s">
        <v>77</v>
      </c>
      <c r="J279" s="6"/>
      <c r="K279" s="6"/>
      <c r="L279" t="str">
        <f t="shared" si="12"/>
        <v>--</v>
      </c>
      <c r="M279" t="str">
        <f t="shared" si="13"/>
        <v>--</v>
      </c>
      <c r="N279" t="str">
        <f t="shared" si="14"/>
        <v>--</v>
      </c>
    </row>
    <row r="280" spans="1:14" x14ac:dyDescent="0.25">
      <c r="A280" s="6">
        <v>311</v>
      </c>
      <c r="B280" s="6" t="s">
        <v>440</v>
      </c>
      <c r="C280" s="6" t="s">
        <v>441</v>
      </c>
      <c r="D280" s="6" t="s">
        <v>77</v>
      </c>
      <c r="E280" s="6" t="s">
        <v>77</v>
      </c>
      <c r="F280" s="6">
        <v>0.7</v>
      </c>
      <c r="G280" s="6" t="s">
        <v>1821</v>
      </c>
      <c r="H280" s="6" t="s">
        <v>77</v>
      </c>
      <c r="I280" s="6" t="s">
        <v>77</v>
      </c>
      <c r="J280" s="6" t="s">
        <v>440</v>
      </c>
      <c r="K280" s="6"/>
      <c r="L280" t="str">
        <f t="shared" si="12"/>
        <v>--</v>
      </c>
      <c r="M280" t="str">
        <f t="shared" si="13"/>
        <v>same</v>
      </c>
      <c r="N280" t="str">
        <f t="shared" si="14"/>
        <v>--</v>
      </c>
    </row>
    <row r="281" spans="1:14" x14ac:dyDescent="0.25">
      <c r="A281" s="6">
        <v>312</v>
      </c>
      <c r="B281" s="6" t="s">
        <v>442</v>
      </c>
      <c r="C281" s="6" t="s">
        <v>443</v>
      </c>
      <c r="D281" s="6" t="s">
        <v>77</v>
      </c>
      <c r="E281" s="6" t="s">
        <v>77</v>
      </c>
      <c r="F281" s="6">
        <v>0.09</v>
      </c>
      <c r="G281" s="6" t="s">
        <v>1820</v>
      </c>
      <c r="H281" s="6">
        <v>0.3</v>
      </c>
      <c r="I281" s="6" t="s">
        <v>1823</v>
      </c>
      <c r="J281" s="6" t="s">
        <v>442</v>
      </c>
      <c r="K281" s="6"/>
      <c r="L281" t="str">
        <f t="shared" si="12"/>
        <v>--</v>
      </c>
      <c r="M281" t="str">
        <f t="shared" si="13"/>
        <v>same</v>
      </c>
      <c r="N281" t="str">
        <f t="shared" si="14"/>
        <v>change</v>
      </c>
    </row>
    <row r="282" spans="1:14" x14ac:dyDescent="0.25">
      <c r="A282" s="6">
        <v>314</v>
      </c>
      <c r="B282" s="6" t="s">
        <v>1310</v>
      </c>
      <c r="C282" s="6" t="s">
        <v>1311</v>
      </c>
      <c r="D282" s="6" t="s">
        <v>77</v>
      </c>
      <c r="E282" s="6" t="s">
        <v>77</v>
      </c>
      <c r="F282" s="6" t="s">
        <v>77</v>
      </c>
      <c r="G282" s="6" t="s">
        <v>77</v>
      </c>
      <c r="H282" s="6" t="s">
        <v>77</v>
      </c>
      <c r="I282" s="6" t="s">
        <v>77</v>
      </c>
      <c r="J282" s="6"/>
      <c r="K282" s="6"/>
      <c r="L282" t="str">
        <f t="shared" si="12"/>
        <v>--</v>
      </c>
      <c r="M282" t="str">
        <f t="shared" si="13"/>
        <v>--</v>
      </c>
      <c r="N282" t="str">
        <f t="shared" si="14"/>
        <v>--</v>
      </c>
    </row>
    <row r="283" spans="1:14" x14ac:dyDescent="0.25">
      <c r="A283" s="6">
        <v>315</v>
      </c>
      <c r="B283" s="6" t="s">
        <v>1312</v>
      </c>
      <c r="C283" s="6" t="s">
        <v>1313</v>
      </c>
      <c r="D283" s="6" t="s">
        <v>77</v>
      </c>
      <c r="E283" s="6" t="s">
        <v>77</v>
      </c>
      <c r="F283" s="6" t="s">
        <v>77</v>
      </c>
      <c r="G283" s="6" t="s">
        <v>77</v>
      </c>
      <c r="H283" s="6" t="s">
        <v>77</v>
      </c>
      <c r="I283" s="6" t="s">
        <v>77</v>
      </c>
      <c r="J283" s="6"/>
      <c r="K283" s="6"/>
      <c r="L283" t="str">
        <f t="shared" si="12"/>
        <v>--</v>
      </c>
      <c r="M283" t="str">
        <f t="shared" si="13"/>
        <v>--</v>
      </c>
      <c r="N283" t="str">
        <f t="shared" si="14"/>
        <v>--</v>
      </c>
    </row>
    <row r="284" spans="1:14" x14ac:dyDescent="0.25">
      <c r="A284" s="6">
        <v>316</v>
      </c>
      <c r="B284" s="6" t="s">
        <v>444</v>
      </c>
      <c r="C284" s="6" t="s">
        <v>1314</v>
      </c>
      <c r="D284" s="6" t="s">
        <v>77</v>
      </c>
      <c r="E284" s="6" t="s">
        <v>77</v>
      </c>
      <c r="F284" s="6">
        <v>0.3</v>
      </c>
      <c r="G284" s="6" t="s">
        <v>1820</v>
      </c>
      <c r="H284" s="6">
        <v>0.6</v>
      </c>
      <c r="I284" s="6" t="s">
        <v>1821</v>
      </c>
      <c r="J284" s="6" t="s">
        <v>444</v>
      </c>
      <c r="K284" s="6"/>
      <c r="L284" t="str">
        <f t="shared" si="12"/>
        <v>--</v>
      </c>
      <c r="M284" t="str">
        <f t="shared" si="13"/>
        <v>same</v>
      </c>
      <c r="N284" t="str">
        <f t="shared" si="14"/>
        <v>same</v>
      </c>
    </row>
    <row r="285" spans="1:14" x14ac:dyDescent="0.25">
      <c r="A285" s="6">
        <v>320</v>
      </c>
      <c r="B285" s="6" t="s">
        <v>1315</v>
      </c>
      <c r="C285" s="6" t="s">
        <v>1316</v>
      </c>
      <c r="D285" s="6" t="s">
        <v>77</v>
      </c>
      <c r="E285" s="6" t="s">
        <v>77</v>
      </c>
      <c r="F285" s="6" t="s">
        <v>77</v>
      </c>
      <c r="G285" s="6" t="s">
        <v>77</v>
      </c>
      <c r="H285" s="6" t="s">
        <v>77</v>
      </c>
      <c r="I285" s="6" t="s">
        <v>77</v>
      </c>
      <c r="J285" s="6"/>
      <c r="K285" s="6"/>
      <c r="L285" t="str">
        <f t="shared" si="12"/>
        <v>--</v>
      </c>
      <c r="M285" t="str">
        <f t="shared" si="13"/>
        <v>--</v>
      </c>
      <c r="N285" t="str">
        <f t="shared" si="14"/>
        <v>--</v>
      </c>
    </row>
    <row r="286" spans="1:14" x14ac:dyDescent="0.25">
      <c r="A286" s="6">
        <v>319</v>
      </c>
      <c r="B286" s="6" t="s">
        <v>1317</v>
      </c>
      <c r="C286" s="6" t="s">
        <v>1318</v>
      </c>
      <c r="D286" s="6" t="s">
        <v>77</v>
      </c>
      <c r="E286" s="6" t="s">
        <v>77</v>
      </c>
      <c r="F286" s="6" t="s">
        <v>77</v>
      </c>
      <c r="G286" s="6" t="s">
        <v>77</v>
      </c>
      <c r="H286" s="6" t="s">
        <v>77</v>
      </c>
      <c r="I286" s="6" t="s">
        <v>77</v>
      </c>
      <c r="J286" s="6"/>
      <c r="K286" s="6"/>
      <c r="L286" t="str">
        <f t="shared" si="12"/>
        <v>--</v>
      </c>
      <c r="M286" t="str">
        <f t="shared" si="13"/>
        <v>--</v>
      </c>
      <c r="N286" t="str">
        <f t="shared" si="14"/>
        <v>--</v>
      </c>
    </row>
    <row r="287" spans="1:14" x14ac:dyDescent="0.25">
      <c r="A287" s="6">
        <v>638</v>
      </c>
      <c r="B287" s="6" t="s">
        <v>1319</v>
      </c>
      <c r="C287" s="6" t="s">
        <v>1320</v>
      </c>
      <c r="D287" s="6" t="s">
        <v>77</v>
      </c>
      <c r="E287" s="6" t="s">
        <v>77</v>
      </c>
      <c r="F287" s="6" t="s">
        <v>77</v>
      </c>
      <c r="G287" s="6" t="s">
        <v>77</v>
      </c>
      <c r="H287" s="6" t="s">
        <v>77</v>
      </c>
      <c r="I287" s="6" t="s">
        <v>77</v>
      </c>
      <c r="J287" s="6"/>
      <c r="K287" s="6"/>
      <c r="L287" t="str">
        <f t="shared" si="12"/>
        <v>--</v>
      </c>
      <c r="M287" t="str">
        <f t="shared" si="13"/>
        <v>--</v>
      </c>
      <c r="N287" t="str">
        <f t="shared" si="14"/>
        <v>--</v>
      </c>
    </row>
    <row r="288" spans="1:14" x14ac:dyDescent="0.25">
      <c r="A288" s="6">
        <v>321</v>
      </c>
      <c r="B288" s="6" t="s">
        <v>446</v>
      </c>
      <c r="C288" s="6" t="s">
        <v>447</v>
      </c>
      <c r="D288" s="6" t="s">
        <v>77</v>
      </c>
      <c r="E288" s="6" t="s">
        <v>77</v>
      </c>
      <c r="F288" s="6">
        <v>4000</v>
      </c>
      <c r="G288" s="6" t="s">
        <v>1820</v>
      </c>
      <c r="H288" s="6">
        <v>28000</v>
      </c>
      <c r="I288" s="6" t="s">
        <v>1821</v>
      </c>
      <c r="J288" s="6" t="s">
        <v>446</v>
      </c>
      <c r="K288" s="6"/>
      <c r="L288" t="str">
        <f t="shared" si="12"/>
        <v>--</v>
      </c>
      <c r="M288" t="str">
        <f t="shared" si="13"/>
        <v>same</v>
      </c>
      <c r="N288" t="str">
        <f t="shared" si="14"/>
        <v>same</v>
      </c>
    </row>
    <row r="289" spans="1:14" x14ac:dyDescent="0.25">
      <c r="A289" s="6">
        <v>322</v>
      </c>
      <c r="B289" s="6" t="s">
        <v>1321</v>
      </c>
      <c r="C289" s="6" t="s">
        <v>1322</v>
      </c>
      <c r="D289" s="6" t="s">
        <v>77</v>
      </c>
      <c r="E289" s="6" t="s">
        <v>77</v>
      </c>
      <c r="F289" s="6" t="s">
        <v>77</v>
      </c>
      <c r="G289" s="6" t="s">
        <v>77</v>
      </c>
      <c r="H289" s="6" t="s">
        <v>77</v>
      </c>
      <c r="I289" s="6" t="s">
        <v>77</v>
      </c>
      <c r="J289" s="6"/>
      <c r="K289" s="6"/>
      <c r="L289" t="str">
        <f t="shared" si="12"/>
        <v>--</v>
      </c>
      <c r="M289" t="str">
        <f t="shared" si="13"/>
        <v>--</v>
      </c>
      <c r="N289" t="str">
        <f t="shared" si="14"/>
        <v>--</v>
      </c>
    </row>
    <row r="290" spans="1:14" x14ac:dyDescent="0.25">
      <c r="A290" s="6">
        <v>323</v>
      </c>
      <c r="B290" s="6" t="s">
        <v>1323</v>
      </c>
      <c r="C290" s="6" t="s">
        <v>1324</v>
      </c>
      <c r="D290" s="6" t="s">
        <v>77</v>
      </c>
      <c r="E290" s="6" t="s">
        <v>77</v>
      </c>
      <c r="F290" s="6" t="s">
        <v>77</v>
      </c>
      <c r="G290" s="6" t="s">
        <v>77</v>
      </c>
      <c r="H290" s="6" t="s">
        <v>77</v>
      </c>
      <c r="I290" s="6" t="s">
        <v>77</v>
      </c>
      <c r="J290" s="6"/>
      <c r="K290" s="6"/>
      <c r="L290" t="str">
        <f t="shared" si="12"/>
        <v>--</v>
      </c>
      <c r="M290" t="str">
        <f t="shared" si="13"/>
        <v>--</v>
      </c>
      <c r="N290" t="str">
        <f t="shared" si="14"/>
        <v>--</v>
      </c>
    </row>
    <row r="291" spans="1:14" x14ac:dyDescent="0.25">
      <c r="A291" s="6">
        <v>327</v>
      </c>
      <c r="B291" s="6" t="s">
        <v>465</v>
      </c>
      <c r="C291" s="6" t="s">
        <v>466</v>
      </c>
      <c r="D291" s="6">
        <v>2.3255813953488372E-3</v>
      </c>
      <c r="E291" s="6" t="s">
        <v>1821</v>
      </c>
      <c r="F291" s="6" t="s">
        <v>77</v>
      </c>
      <c r="G291" s="6" t="s">
        <v>77</v>
      </c>
      <c r="H291" s="6" t="s">
        <v>77</v>
      </c>
      <c r="I291" s="6" t="s">
        <v>77</v>
      </c>
      <c r="J291" s="6" t="s">
        <v>465</v>
      </c>
      <c r="K291" s="6"/>
      <c r="L291" t="str">
        <f t="shared" si="12"/>
        <v>same</v>
      </c>
      <c r="M291" t="str">
        <f t="shared" si="13"/>
        <v>--</v>
      </c>
      <c r="N291" t="str">
        <f t="shared" si="14"/>
        <v>--</v>
      </c>
    </row>
    <row r="292" spans="1:14" x14ac:dyDescent="0.25">
      <c r="A292" s="6">
        <v>329</v>
      </c>
      <c r="B292" s="6" t="s">
        <v>467</v>
      </c>
      <c r="C292" s="6" t="s">
        <v>468</v>
      </c>
      <c r="D292" s="6">
        <v>2.1739130434782609E-3</v>
      </c>
      <c r="E292" s="6" t="s">
        <v>1821</v>
      </c>
      <c r="F292" s="6">
        <v>20</v>
      </c>
      <c r="G292" s="6" t="s">
        <v>1821</v>
      </c>
      <c r="H292" s="6" t="s">
        <v>77</v>
      </c>
      <c r="I292" s="6" t="s">
        <v>77</v>
      </c>
      <c r="J292" s="6" t="s">
        <v>467</v>
      </c>
      <c r="K292" s="6"/>
      <c r="L292" t="str">
        <f t="shared" si="12"/>
        <v>same</v>
      </c>
      <c r="M292" t="str">
        <f t="shared" si="13"/>
        <v>same</v>
      </c>
      <c r="N292" t="str">
        <f t="shared" si="14"/>
        <v>--</v>
      </c>
    </row>
    <row r="293" spans="1:14" x14ac:dyDescent="0.25">
      <c r="A293" s="6">
        <v>330</v>
      </c>
      <c r="B293" s="6" t="s">
        <v>1325</v>
      </c>
      <c r="C293" s="6" t="s">
        <v>1326</v>
      </c>
      <c r="D293" s="6" t="s">
        <v>77</v>
      </c>
      <c r="E293" s="6" t="s">
        <v>77</v>
      </c>
      <c r="F293" s="6" t="s">
        <v>77</v>
      </c>
      <c r="G293" s="6" t="s">
        <v>77</v>
      </c>
      <c r="H293" s="6" t="s">
        <v>77</v>
      </c>
      <c r="I293" s="6" t="s">
        <v>77</v>
      </c>
      <c r="J293" s="6"/>
      <c r="K293" s="6"/>
      <c r="L293" t="str">
        <f t="shared" si="12"/>
        <v>--</v>
      </c>
      <c r="M293" t="str">
        <f t="shared" si="13"/>
        <v>--</v>
      </c>
      <c r="N293" t="str">
        <f t="shared" si="14"/>
        <v>--</v>
      </c>
    </row>
    <row r="294" spans="1:14" x14ac:dyDescent="0.25">
      <c r="A294" s="6">
        <v>331</v>
      </c>
      <c r="B294" s="6" t="s">
        <v>1327</v>
      </c>
      <c r="C294" s="6" t="s">
        <v>1328</v>
      </c>
      <c r="D294" s="6" t="s">
        <v>77</v>
      </c>
      <c r="E294" s="6" t="s">
        <v>77</v>
      </c>
      <c r="F294" s="6" t="s">
        <v>77</v>
      </c>
      <c r="G294" s="6" t="s">
        <v>77</v>
      </c>
      <c r="H294" s="6" t="s">
        <v>77</v>
      </c>
      <c r="I294" s="6" t="s">
        <v>77</v>
      </c>
      <c r="J294" s="6"/>
      <c r="K294" s="6"/>
      <c r="L294" t="str">
        <f t="shared" si="12"/>
        <v>--</v>
      </c>
      <c r="M294" t="str">
        <f t="shared" si="13"/>
        <v>--</v>
      </c>
      <c r="N294" t="str">
        <f t="shared" si="14"/>
        <v>--</v>
      </c>
    </row>
    <row r="295" spans="1:14" x14ac:dyDescent="0.25">
      <c r="A295" s="6">
        <v>332</v>
      </c>
      <c r="B295" s="6" t="s">
        <v>1329</v>
      </c>
      <c r="C295" s="6" t="s">
        <v>1330</v>
      </c>
      <c r="D295" s="6" t="s">
        <v>77</v>
      </c>
      <c r="E295" s="6" t="s">
        <v>77</v>
      </c>
      <c r="F295" s="6" t="s">
        <v>77</v>
      </c>
      <c r="G295" s="6" t="s">
        <v>77</v>
      </c>
      <c r="H295" s="6" t="s">
        <v>77</v>
      </c>
      <c r="I295" s="6" t="s">
        <v>77</v>
      </c>
      <c r="J295" s="6"/>
      <c r="K295" s="6"/>
      <c r="L295" t="str">
        <f t="shared" si="12"/>
        <v>--</v>
      </c>
      <c r="M295" t="str">
        <f t="shared" si="13"/>
        <v>--</v>
      </c>
      <c r="N295" t="str">
        <f t="shared" si="14"/>
        <v>--</v>
      </c>
    </row>
    <row r="296" spans="1:14" x14ac:dyDescent="0.25">
      <c r="A296" s="6">
        <v>298</v>
      </c>
      <c r="B296" s="6" t="s">
        <v>409</v>
      </c>
      <c r="C296" s="6" t="s">
        <v>410</v>
      </c>
      <c r="D296" s="6" t="s">
        <v>77</v>
      </c>
      <c r="E296" s="6" t="s">
        <v>77</v>
      </c>
      <c r="F296" s="6">
        <v>0.08</v>
      </c>
      <c r="G296" s="6" t="s">
        <v>1821</v>
      </c>
      <c r="H296" s="6">
        <v>12</v>
      </c>
      <c r="I296" s="6" t="s">
        <v>1821</v>
      </c>
      <c r="J296" s="6" t="s">
        <v>409</v>
      </c>
      <c r="K296" s="6"/>
      <c r="L296" t="str">
        <f t="shared" si="12"/>
        <v>--</v>
      </c>
      <c r="M296" t="str">
        <f t="shared" si="13"/>
        <v>same</v>
      </c>
      <c r="N296" t="str">
        <f t="shared" si="14"/>
        <v>change</v>
      </c>
    </row>
    <row r="297" spans="1:14" x14ac:dyDescent="0.25">
      <c r="A297" s="6">
        <v>334</v>
      </c>
      <c r="B297" s="6" t="s">
        <v>469</v>
      </c>
      <c r="C297" s="6" t="s">
        <v>470</v>
      </c>
      <c r="D297" s="6" t="s">
        <v>77</v>
      </c>
      <c r="E297" s="6" t="s">
        <v>77</v>
      </c>
      <c r="F297" s="6" t="s">
        <v>77</v>
      </c>
      <c r="G297" s="6" t="s">
        <v>77</v>
      </c>
      <c r="H297" s="6" t="s">
        <v>77</v>
      </c>
      <c r="I297" s="6" t="s">
        <v>77</v>
      </c>
      <c r="J297" s="6"/>
      <c r="K297" s="6"/>
      <c r="L297" t="str">
        <f t="shared" si="12"/>
        <v>--</v>
      </c>
      <c r="M297" t="str">
        <f t="shared" si="13"/>
        <v>--</v>
      </c>
      <c r="N297" t="str">
        <f t="shared" si="14"/>
        <v>--</v>
      </c>
    </row>
    <row r="298" spans="1:14" x14ac:dyDescent="0.25">
      <c r="A298" s="6">
        <v>335</v>
      </c>
      <c r="B298" s="6" t="s">
        <v>1331</v>
      </c>
      <c r="C298" s="6" t="s">
        <v>1332</v>
      </c>
      <c r="D298" s="6" t="s">
        <v>77</v>
      </c>
      <c r="E298" s="6" t="s">
        <v>77</v>
      </c>
      <c r="F298" s="6" t="s">
        <v>77</v>
      </c>
      <c r="G298" s="6" t="s">
        <v>77</v>
      </c>
      <c r="H298" s="6" t="s">
        <v>77</v>
      </c>
      <c r="I298" s="6" t="s">
        <v>77</v>
      </c>
      <c r="J298" s="6"/>
      <c r="K298" s="6"/>
      <c r="L298" t="str">
        <f t="shared" si="12"/>
        <v>--</v>
      </c>
      <c r="M298" t="str">
        <f t="shared" si="13"/>
        <v>--</v>
      </c>
      <c r="N298" t="str">
        <f t="shared" si="14"/>
        <v>--</v>
      </c>
    </row>
    <row r="299" spans="1:14" x14ac:dyDescent="0.25">
      <c r="A299" s="6">
        <v>336</v>
      </c>
      <c r="B299" s="6" t="s">
        <v>1333</v>
      </c>
      <c r="C299" s="6" t="s">
        <v>1334</v>
      </c>
      <c r="D299" s="6" t="s">
        <v>77</v>
      </c>
      <c r="E299" s="6" t="s">
        <v>77</v>
      </c>
      <c r="F299" s="6" t="s">
        <v>77</v>
      </c>
      <c r="G299" s="6" t="s">
        <v>77</v>
      </c>
      <c r="H299" s="6" t="s">
        <v>77</v>
      </c>
      <c r="I299" s="6" t="s">
        <v>77</v>
      </c>
      <c r="J299" s="6"/>
      <c r="K299" s="6"/>
      <c r="L299" t="str">
        <f t="shared" si="12"/>
        <v>--</v>
      </c>
      <c r="M299" t="str">
        <f t="shared" si="13"/>
        <v>--</v>
      </c>
      <c r="N299" t="str">
        <f t="shared" si="14"/>
        <v>--</v>
      </c>
    </row>
    <row r="300" spans="1:14" x14ac:dyDescent="0.25">
      <c r="A300" s="6">
        <v>337</v>
      </c>
      <c r="B300" s="6" t="s">
        <v>471</v>
      </c>
      <c r="C300" s="6" t="s">
        <v>1335</v>
      </c>
      <c r="D300" s="6" t="s">
        <v>77</v>
      </c>
      <c r="E300" s="6" t="s">
        <v>77</v>
      </c>
      <c r="F300" s="6">
        <v>3000</v>
      </c>
      <c r="G300" s="6" t="s">
        <v>1824</v>
      </c>
      <c r="H300" s="6" t="s">
        <v>77</v>
      </c>
      <c r="I300" s="6" t="s">
        <v>77</v>
      </c>
      <c r="J300" s="6" t="s">
        <v>471</v>
      </c>
      <c r="K300" s="6"/>
      <c r="L300" t="str">
        <f t="shared" si="12"/>
        <v>--</v>
      </c>
      <c r="M300" t="str">
        <f t="shared" si="13"/>
        <v>same</v>
      </c>
      <c r="N300" t="str">
        <f t="shared" si="14"/>
        <v>--</v>
      </c>
    </row>
    <row r="301" spans="1:14" x14ac:dyDescent="0.25">
      <c r="A301" s="6">
        <v>299</v>
      </c>
      <c r="B301" s="6" t="s">
        <v>411</v>
      </c>
      <c r="C301" s="6" t="s">
        <v>412</v>
      </c>
      <c r="D301" s="6" t="s">
        <v>77</v>
      </c>
      <c r="E301" s="6" t="s">
        <v>77</v>
      </c>
      <c r="F301" s="6">
        <v>1</v>
      </c>
      <c r="G301" s="6" t="s">
        <v>1821</v>
      </c>
      <c r="H301" s="6" t="s">
        <v>77</v>
      </c>
      <c r="I301" s="6" t="s">
        <v>77</v>
      </c>
      <c r="J301" s="6" t="s">
        <v>411</v>
      </c>
      <c r="K301" s="6"/>
      <c r="L301" t="str">
        <f t="shared" si="12"/>
        <v>--</v>
      </c>
      <c r="M301" t="str">
        <f t="shared" si="13"/>
        <v>same</v>
      </c>
      <c r="N301" t="str">
        <f t="shared" si="14"/>
        <v>--</v>
      </c>
    </row>
    <row r="302" spans="1:14" x14ac:dyDescent="0.25">
      <c r="A302" s="6">
        <v>338</v>
      </c>
      <c r="B302" s="6" t="s">
        <v>473</v>
      </c>
      <c r="C302" s="6" t="s">
        <v>1336</v>
      </c>
      <c r="D302" s="6" t="s">
        <v>77</v>
      </c>
      <c r="E302" s="6" t="s">
        <v>77</v>
      </c>
      <c r="F302" s="6" t="s">
        <v>77</v>
      </c>
      <c r="G302" s="6" t="s">
        <v>77</v>
      </c>
      <c r="H302" s="6" t="s">
        <v>77</v>
      </c>
      <c r="I302" s="6" t="s">
        <v>77</v>
      </c>
      <c r="J302" s="6"/>
      <c r="K302" s="6"/>
      <c r="L302" t="str">
        <f t="shared" si="12"/>
        <v>--</v>
      </c>
      <c r="M302" t="str">
        <f t="shared" si="13"/>
        <v>--</v>
      </c>
      <c r="N302" t="str">
        <f t="shared" si="14"/>
        <v>--</v>
      </c>
    </row>
    <row r="303" spans="1:14" x14ac:dyDescent="0.25">
      <c r="A303" s="6">
        <v>339</v>
      </c>
      <c r="B303" s="6" t="s">
        <v>475</v>
      </c>
      <c r="C303" s="6" t="s">
        <v>476</v>
      </c>
      <c r="D303" s="6" t="s">
        <v>77</v>
      </c>
      <c r="E303" s="6" t="s">
        <v>77</v>
      </c>
      <c r="F303" s="6">
        <v>700</v>
      </c>
      <c r="G303" s="6" t="s">
        <v>1824</v>
      </c>
      <c r="H303" s="6" t="s">
        <v>77</v>
      </c>
      <c r="I303" s="6" t="s">
        <v>77</v>
      </c>
      <c r="J303" s="6" t="s">
        <v>475</v>
      </c>
      <c r="K303" s="6"/>
      <c r="L303" t="str">
        <f t="shared" si="12"/>
        <v>--</v>
      </c>
      <c r="M303" t="str">
        <f t="shared" si="13"/>
        <v>same</v>
      </c>
      <c r="N303" t="str">
        <f t="shared" si="14"/>
        <v>--</v>
      </c>
    </row>
    <row r="304" spans="1:14" x14ac:dyDescent="0.25">
      <c r="A304" s="6">
        <v>340</v>
      </c>
      <c r="B304" s="6" t="s">
        <v>1337</v>
      </c>
      <c r="C304" s="6" t="s">
        <v>1338</v>
      </c>
      <c r="D304" s="6" t="s">
        <v>77</v>
      </c>
      <c r="E304" s="6" t="s">
        <v>77</v>
      </c>
      <c r="F304" s="6" t="s">
        <v>77</v>
      </c>
      <c r="G304" s="6" t="s">
        <v>77</v>
      </c>
      <c r="H304" s="6" t="s">
        <v>77</v>
      </c>
      <c r="I304" s="6" t="s">
        <v>77</v>
      </c>
      <c r="J304" s="6"/>
      <c r="K304" s="6"/>
      <c r="L304" t="str">
        <f t="shared" si="12"/>
        <v>--</v>
      </c>
      <c r="M304" t="str">
        <f t="shared" si="13"/>
        <v>--</v>
      </c>
      <c r="N304" t="str">
        <f t="shared" si="14"/>
        <v>--</v>
      </c>
    </row>
    <row r="305" spans="1:14" x14ac:dyDescent="0.25">
      <c r="A305" s="6">
        <v>341</v>
      </c>
      <c r="B305" s="6" t="s">
        <v>1339</v>
      </c>
      <c r="C305" s="6" t="s">
        <v>1340</v>
      </c>
      <c r="D305" s="6" t="s">
        <v>77</v>
      </c>
      <c r="E305" s="6" t="s">
        <v>77</v>
      </c>
      <c r="F305" s="6" t="s">
        <v>77</v>
      </c>
      <c r="G305" s="6" t="s">
        <v>77</v>
      </c>
      <c r="H305" s="6" t="s">
        <v>77</v>
      </c>
      <c r="I305" s="6" t="s">
        <v>77</v>
      </c>
      <c r="J305" s="6"/>
      <c r="K305" s="6"/>
      <c r="L305" t="str">
        <f t="shared" si="12"/>
        <v>--</v>
      </c>
      <c r="M305" t="str">
        <f t="shared" si="13"/>
        <v>--</v>
      </c>
      <c r="N305" t="str">
        <f t="shared" si="14"/>
        <v>--</v>
      </c>
    </row>
    <row r="306" spans="1:14" x14ac:dyDescent="0.25">
      <c r="A306" s="6">
        <v>342</v>
      </c>
      <c r="B306" s="6" t="s">
        <v>1341</v>
      </c>
      <c r="C306" s="6" t="s">
        <v>1342</v>
      </c>
      <c r="D306" s="6" t="s">
        <v>77</v>
      </c>
      <c r="E306" s="6" t="s">
        <v>77</v>
      </c>
      <c r="F306" s="6" t="s">
        <v>77</v>
      </c>
      <c r="G306" s="6" t="s">
        <v>77</v>
      </c>
      <c r="H306" s="6" t="s">
        <v>77</v>
      </c>
      <c r="I306" s="6" t="s">
        <v>77</v>
      </c>
      <c r="J306" s="6"/>
      <c r="K306" s="6"/>
      <c r="L306" t="str">
        <f t="shared" si="12"/>
        <v>--</v>
      </c>
      <c r="M306" t="str">
        <f t="shared" si="13"/>
        <v>--</v>
      </c>
      <c r="N306" t="str">
        <f t="shared" si="14"/>
        <v>--</v>
      </c>
    </row>
    <row r="307" spans="1:14" x14ac:dyDescent="0.25">
      <c r="A307" s="6">
        <v>343</v>
      </c>
      <c r="B307" s="6" t="s">
        <v>1343</v>
      </c>
      <c r="C307" s="6" t="s">
        <v>1344</v>
      </c>
      <c r="D307" s="6" t="s">
        <v>77</v>
      </c>
      <c r="E307" s="6" t="s">
        <v>77</v>
      </c>
      <c r="F307" s="6" t="s">
        <v>77</v>
      </c>
      <c r="G307" s="6" t="s">
        <v>77</v>
      </c>
      <c r="H307" s="6" t="s">
        <v>77</v>
      </c>
      <c r="I307" s="6" t="s">
        <v>77</v>
      </c>
      <c r="J307" s="6"/>
      <c r="K307" s="6"/>
      <c r="L307" t="str">
        <f t="shared" si="12"/>
        <v>--</v>
      </c>
      <c r="M307" t="str">
        <f t="shared" si="13"/>
        <v>--</v>
      </c>
      <c r="N307" t="str">
        <f t="shared" si="14"/>
        <v>--</v>
      </c>
    </row>
    <row r="308" spans="1:14" x14ac:dyDescent="0.25">
      <c r="A308" s="6">
        <v>344</v>
      </c>
      <c r="B308" s="6" t="s">
        <v>1345</v>
      </c>
      <c r="C308" s="6" t="s">
        <v>1346</v>
      </c>
      <c r="D308" s="6" t="s">
        <v>77</v>
      </c>
      <c r="E308" s="6" t="s">
        <v>77</v>
      </c>
      <c r="F308" s="6" t="s">
        <v>77</v>
      </c>
      <c r="G308" s="6" t="s">
        <v>77</v>
      </c>
      <c r="H308" s="6" t="s">
        <v>77</v>
      </c>
      <c r="I308" s="6" t="s">
        <v>77</v>
      </c>
      <c r="J308" s="6"/>
      <c r="K308" s="6"/>
      <c r="L308" t="str">
        <f t="shared" si="12"/>
        <v>--</v>
      </c>
      <c r="M308" t="str">
        <f t="shared" si="13"/>
        <v>--</v>
      </c>
      <c r="N308" t="str">
        <f t="shared" si="14"/>
        <v>--</v>
      </c>
    </row>
    <row r="309" spans="1:14" x14ac:dyDescent="0.25">
      <c r="A309" s="6">
        <v>345</v>
      </c>
      <c r="B309" s="6" t="s">
        <v>1347</v>
      </c>
      <c r="C309" s="6" t="s">
        <v>1348</v>
      </c>
      <c r="D309" s="6" t="s">
        <v>77</v>
      </c>
      <c r="E309" s="6" t="s">
        <v>77</v>
      </c>
      <c r="F309" s="6" t="s">
        <v>77</v>
      </c>
      <c r="G309" s="6" t="s">
        <v>77</v>
      </c>
      <c r="H309" s="6" t="s">
        <v>77</v>
      </c>
      <c r="I309" s="6" t="s">
        <v>77</v>
      </c>
      <c r="J309" s="6"/>
      <c r="K309" s="6"/>
      <c r="L309" t="str">
        <f t="shared" si="12"/>
        <v>--</v>
      </c>
      <c r="M309" t="str">
        <f t="shared" si="13"/>
        <v>--</v>
      </c>
      <c r="N309" t="str">
        <f t="shared" si="14"/>
        <v>--</v>
      </c>
    </row>
    <row r="310" spans="1:14" x14ac:dyDescent="0.25">
      <c r="A310" s="6">
        <v>346</v>
      </c>
      <c r="B310" s="6" t="s">
        <v>457</v>
      </c>
      <c r="C310" s="6" t="s">
        <v>458</v>
      </c>
      <c r="D310" s="6">
        <v>3.8461538461538458</v>
      </c>
      <c r="E310" s="6" t="s">
        <v>1821</v>
      </c>
      <c r="F310" s="6">
        <v>8000</v>
      </c>
      <c r="G310" s="6" t="s">
        <v>1821</v>
      </c>
      <c r="H310" s="6">
        <v>8000</v>
      </c>
      <c r="I310" s="6" t="s">
        <v>1821</v>
      </c>
      <c r="J310" s="6" t="s">
        <v>457</v>
      </c>
      <c r="K310" s="6"/>
      <c r="L310" t="str">
        <f t="shared" si="12"/>
        <v>same</v>
      </c>
      <c r="M310" t="str">
        <f t="shared" si="13"/>
        <v>change</v>
      </c>
      <c r="N310" t="str">
        <f t="shared" si="14"/>
        <v>change</v>
      </c>
    </row>
    <row r="311" spans="1:14" x14ac:dyDescent="0.25">
      <c r="A311" s="6">
        <v>347</v>
      </c>
      <c r="B311" s="6" t="s">
        <v>1349</v>
      </c>
      <c r="C311" s="6" t="s">
        <v>1350</v>
      </c>
      <c r="D311" s="6" t="s">
        <v>77</v>
      </c>
      <c r="E311" s="6" t="s">
        <v>77</v>
      </c>
      <c r="F311" s="6" t="s">
        <v>77</v>
      </c>
      <c r="G311" s="6" t="s">
        <v>77</v>
      </c>
      <c r="H311" s="6" t="s">
        <v>77</v>
      </c>
      <c r="I311" s="6" t="s">
        <v>77</v>
      </c>
      <c r="J311" s="6"/>
      <c r="K311" s="6"/>
      <c r="L311" t="str">
        <f t="shared" si="12"/>
        <v>--</v>
      </c>
      <c r="M311" t="str">
        <f t="shared" si="13"/>
        <v>--</v>
      </c>
      <c r="N311" t="str">
        <f t="shared" si="14"/>
        <v>--</v>
      </c>
    </row>
    <row r="312" spans="1:14" x14ac:dyDescent="0.25">
      <c r="A312" s="6">
        <v>348</v>
      </c>
      <c r="B312" s="6" t="s">
        <v>477</v>
      </c>
      <c r="C312" s="6" t="s">
        <v>478</v>
      </c>
      <c r="D312" s="6">
        <v>4.0000000000000001E-3</v>
      </c>
      <c r="E312" s="6" t="s">
        <v>1821</v>
      </c>
      <c r="F312" s="6" t="s">
        <v>77</v>
      </c>
      <c r="G312" s="6" t="s">
        <v>77</v>
      </c>
      <c r="H312" s="6" t="s">
        <v>77</v>
      </c>
      <c r="I312" s="6" t="s">
        <v>77</v>
      </c>
      <c r="J312" s="6" t="s">
        <v>477</v>
      </c>
      <c r="K312" s="6"/>
      <c r="L312" t="str">
        <f t="shared" si="12"/>
        <v>same</v>
      </c>
      <c r="M312" t="str">
        <f t="shared" si="13"/>
        <v>--</v>
      </c>
      <c r="N312" t="str">
        <f t="shared" si="14"/>
        <v>--</v>
      </c>
    </row>
    <row r="313" spans="1:14" x14ac:dyDescent="0.25">
      <c r="A313" s="6">
        <v>349</v>
      </c>
      <c r="B313" s="6">
        <v>349</v>
      </c>
      <c r="C313" s="6" t="s">
        <v>1351</v>
      </c>
      <c r="D313" s="6" t="s">
        <v>77</v>
      </c>
      <c r="E313" s="6" t="s">
        <v>77</v>
      </c>
      <c r="F313" s="6" t="s">
        <v>77</v>
      </c>
      <c r="G313" s="6" t="s">
        <v>77</v>
      </c>
      <c r="H313" s="6" t="s">
        <v>77</v>
      </c>
      <c r="I313" s="6" t="s">
        <v>77</v>
      </c>
      <c r="J313" s="6"/>
      <c r="K313" s="6"/>
      <c r="L313" t="str">
        <f t="shared" si="12"/>
        <v>--</v>
      </c>
      <c r="M313" t="str">
        <f t="shared" si="13"/>
        <v>--</v>
      </c>
      <c r="N313" t="str">
        <f t="shared" si="14"/>
        <v>--</v>
      </c>
    </row>
    <row r="314" spans="1:14" x14ac:dyDescent="0.25">
      <c r="A314" s="6">
        <v>350</v>
      </c>
      <c r="B314" s="6">
        <v>350</v>
      </c>
      <c r="C314" s="6" t="s">
        <v>1352</v>
      </c>
      <c r="D314" s="6" t="s">
        <v>77</v>
      </c>
      <c r="E314" s="6" t="s">
        <v>77</v>
      </c>
      <c r="F314" s="6" t="s">
        <v>77</v>
      </c>
      <c r="G314" s="6" t="s">
        <v>77</v>
      </c>
      <c r="H314" s="6" t="s">
        <v>77</v>
      </c>
      <c r="I314" s="6" t="s">
        <v>77</v>
      </c>
      <c r="J314" s="6"/>
      <c r="K314" s="6"/>
      <c r="L314" t="str">
        <f t="shared" si="12"/>
        <v>--</v>
      </c>
      <c r="M314" t="str">
        <f t="shared" si="13"/>
        <v>--</v>
      </c>
      <c r="N314" t="str">
        <f t="shared" si="14"/>
        <v>--</v>
      </c>
    </row>
    <row r="315" spans="1:14" x14ac:dyDescent="0.25">
      <c r="A315" s="6">
        <v>359</v>
      </c>
      <c r="B315" s="6" t="s">
        <v>480</v>
      </c>
      <c r="C315" s="6" t="s">
        <v>481</v>
      </c>
      <c r="D315" s="6" t="s">
        <v>77</v>
      </c>
      <c r="E315" s="6" t="s">
        <v>77</v>
      </c>
      <c r="F315" s="6" t="s">
        <v>77</v>
      </c>
      <c r="G315" s="6" t="s">
        <v>77</v>
      </c>
      <c r="H315" s="6" t="s">
        <v>77</v>
      </c>
      <c r="I315" s="6" t="s">
        <v>77</v>
      </c>
      <c r="J315" s="6"/>
      <c r="K315" s="6"/>
      <c r="L315" t="str">
        <f t="shared" si="12"/>
        <v>--</v>
      </c>
      <c r="M315" t="str">
        <f t="shared" si="13"/>
        <v>--</v>
      </c>
      <c r="N315" t="str">
        <f t="shared" si="14"/>
        <v>--</v>
      </c>
    </row>
    <row r="316" spans="1:14" x14ac:dyDescent="0.25">
      <c r="A316" s="6">
        <v>360</v>
      </c>
      <c r="B316" s="6" t="s">
        <v>1353</v>
      </c>
      <c r="C316" s="6" t="s">
        <v>1354</v>
      </c>
      <c r="D316" s="6" t="s">
        <v>77</v>
      </c>
      <c r="E316" s="6" t="s">
        <v>77</v>
      </c>
      <c r="F316" s="6" t="s">
        <v>77</v>
      </c>
      <c r="G316" s="6" t="s">
        <v>77</v>
      </c>
      <c r="H316" s="6" t="s">
        <v>77</v>
      </c>
      <c r="I316" s="6" t="s">
        <v>77</v>
      </c>
      <c r="J316" s="6"/>
      <c r="K316" s="6"/>
      <c r="L316" t="str">
        <f t="shared" si="12"/>
        <v>--</v>
      </c>
      <c r="M316" t="str">
        <f t="shared" si="13"/>
        <v>--</v>
      </c>
      <c r="N316" t="str">
        <f t="shared" si="14"/>
        <v>--</v>
      </c>
    </row>
    <row r="317" spans="1:14" x14ac:dyDescent="0.25">
      <c r="A317" s="6">
        <v>361</v>
      </c>
      <c r="B317" s="6" t="s">
        <v>1355</v>
      </c>
      <c r="C317" s="6" t="s">
        <v>1356</v>
      </c>
      <c r="D317" s="6" t="s">
        <v>77</v>
      </c>
      <c r="E317" s="6" t="s">
        <v>77</v>
      </c>
      <c r="F317" s="6" t="s">
        <v>77</v>
      </c>
      <c r="G317" s="6" t="s">
        <v>77</v>
      </c>
      <c r="H317" s="6" t="s">
        <v>77</v>
      </c>
      <c r="I317" s="6" t="s">
        <v>77</v>
      </c>
      <c r="J317" s="6"/>
      <c r="K317" s="6"/>
      <c r="L317" t="str">
        <f t="shared" si="12"/>
        <v>--</v>
      </c>
      <c r="M317" t="str">
        <f t="shared" si="13"/>
        <v>--</v>
      </c>
      <c r="N317" t="str">
        <f t="shared" si="14"/>
        <v>--</v>
      </c>
    </row>
    <row r="318" spans="1:14" x14ac:dyDescent="0.25">
      <c r="A318" s="6">
        <v>362</v>
      </c>
      <c r="B318" s="6" t="s">
        <v>1357</v>
      </c>
      <c r="C318" s="6" t="s">
        <v>1358</v>
      </c>
      <c r="D318" s="6" t="s">
        <v>77</v>
      </c>
      <c r="E318" s="6" t="s">
        <v>77</v>
      </c>
      <c r="F318" s="6" t="s">
        <v>77</v>
      </c>
      <c r="G318" s="6" t="s">
        <v>77</v>
      </c>
      <c r="H318" s="6" t="s">
        <v>77</v>
      </c>
      <c r="I318" s="6" t="s">
        <v>77</v>
      </c>
      <c r="J318" s="6"/>
      <c r="K318" s="6"/>
      <c r="L318" t="str">
        <f t="shared" si="12"/>
        <v>--</v>
      </c>
      <c r="M318" t="str">
        <f t="shared" si="13"/>
        <v>--</v>
      </c>
      <c r="N318" t="str">
        <f t="shared" si="14"/>
        <v>--</v>
      </c>
    </row>
    <row r="319" spans="1:14" x14ac:dyDescent="0.25">
      <c r="A319" s="6">
        <v>363</v>
      </c>
      <c r="B319" s="6" t="s">
        <v>1359</v>
      </c>
      <c r="C319" s="6" t="s">
        <v>1360</v>
      </c>
      <c r="D319" s="6" t="s">
        <v>77</v>
      </c>
      <c r="E319" s="6" t="s">
        <v>77</v>
      </c>
      <c r="F319" s="6" t="s">
        <v>77</v>
      </c>
      <c r="G319" s="6" t="s">
        <v>77</v>
      </c>
      <c r="H319" s="6" t="s">
        <v>77</v>
      </c>
      <c r="I319" s="6" t="s">
        <v>77</v>
      </c>
      <c r="J319" s="6"/>
      <c r="K319" s="6"/>
      <c r="L319" t="str">
        <f t="shared" si="12"/>
        <v>--</v>
      </c>
      <c r="M319" t="str">
        <f t="shared" si="13"/>
        <v>--</v>
      </c>
      <c r="N319" t="str">
        <f t="shared" si="14"/>
        <v>--</v>
      </c>
    </row>
    <row r="320" spans="1:14" x14ac:dyDescent="0.25">
      <c r="A320" s="6">
        <v>428</v>
      </c>
      <c r="B320" s="6" t="s">
        <v>799</v>
      </c>
      <c r="C320" s="6" t="s">
        <v>800</v>
      </c>
      <c r="D320" s="6">
        <v>2.9411764705882353E-2</v>
      </c>
      <c r="E320" s="6" t="s">
        <v>1820</v>
      </c>
      <c r="F320" s="6">
        <v>3.7</v>
      </c>
      <c r="G320" s="6" t="s">
        <v>1822</v>
      </c>
      <c r="H320" s="6">
        <v>200</v>
      </c>
      <c r="I320" s="6" t="s">
        <v>1823</v>
      </c>
      <c r="J320" s="6" t="s">
        <v>799</v>
      </c>
      <c r="K320" s="6"/>
      <c r="L320" t="str">
        <f t="shared" si="12"/>
        <v>same</v>
      </c>
      <c r="M320" t="str">
        <f t="shared" si="13"/>
        <v>change</v>
      </c>
      <c r="N320" t="str">
        <f t="shared" si="14"/>
        <v>change</v>
      </c>
    </row>
    <row r="321" spans="1:14" x14ac:dyDescent="0.25">
      <c r="A321" s="6">
        <v>364</v>
      </c>
      <c r="B321" s="6" t="s">
        <v>482</v>
      </c>
      <c r="C321" s="6" t="s">
        <v>483</v>
      </c>
      <c r="D321" s="6">
        <v>3.8461538461538464E-3</v>
      </c>
      <c r="E321" s="6" t="s">
        <v>1820</v>
      </c>
      <c r="F321" s="6">
        <v>1.4E-2</v>
      </c>
      <c r="G321" s="6" t="s">
        <v>1821</v>
      </c>
      <c r="H321" s="6">
        <v>0.2</v>
      </c>
      <c r="I321" s="6" t="s">
        <v>1823</v>
      </c>
      <c r="J321" s="6">
        <v>365</v>
      </c>
      <c r="K321" s="6" t="s">
        <v>1832</v>
      </c>
      <c r="L321" t="e">
        <f t="shared" si="12"/>
        <v>#N/A</v>
      </c>
      <c r="M321" t="e">
        <f t="shared" si="13"/>
        <v>#N/A</v>
      </c>
      <c r="N321" t="e">
        <f t="shared" si="14"/>
        <v>#N/A</v>
      </c>
    </row>
    <row r="322" spans="1:14" x14ac:dyDescent="0.25">
      <c r="A322" s="6">
        <v>365</v>
      </c>
      <c r="B322" s="6">
        <v>365</v>
      </c>
      <c r="C322" s="6" t="s">
        <v>1361</v>
      </c>
      <c r="D322" s="6">
        <v>3.8461538461538464E-3</v>
      </c>
      <c r="E322" s="6" t="s">
        <v>1820</v>
      </c>
      <c r="F322" s="6">
        <v>1.4E-2</v>
      </c>
      <c r="G322" s="6" t="s">
        <v>1821</v>
      </c>
      <c r="H322" s="6">
        <v>0.2</v>
      </c>
      <c r="I322" s="6" t="s">
        <v>1821</v>
      </c>
      <c r="J322" s="6">
        <v>365</v>
      </c>
      <c r="K322" s="6"/>
      <c r="L322" t="str">
        <f t="shared" ref="L322:L385" si="15">IF($D322="--","--",IF(VLOOKUP($A322,TRVs,5,FALSE)=$D322,"same","change"))</f>
        <v>same</v>
      </c>
      <c r="M322" t="str">
        <f t="shared" ref="M322:M385" si="16">IF($F322="--","--",IF(VLOOKUP($A322,TRVs,7,FALSE)=$F322,"same","change"))</f>
        <v>same</v>
      </c>
      <c r="N322" t="str">
        <f t="shared" ref="N322:N385" si="17">IF($H322="--","--",IF(VLOOKUP($A322,TRVs,9,FALSE)=$H322,"same","change"))</f>
        <v>change</v>
      </c>
    </row>
    <row r="323" spans="1:14" x14ac:dyDescent="0.25">
      <c r="A323" s="6">
        <v>366</v>
      </c>
      <c r="B323" s="6" t="s">
        <v>484</v>
      </c>
      <c r="C323" s="6" t="s">
        <v>485</v>
      </c>
      <c r="D323" s="6">
        <v>4.0000000000000001E-3</v>
      </c>
      <c r="E323" s="6" t="s">
        <v>1820</v>
      </c>
      <c r="F323" s="6">
        <v>0.02</v>
      </c>
      <c r="G323" s="6" t="s">
        <v>1821</v>
      </c>
      <c r="H323" s="6">
        <v>0.2</v>
      </c>
      <c r="I323" s="6" t="s">
        <v>1821</v>
      </c>
      <c r="J323" s="6">
        <v>368</v>
      </c>
      <c r="K323" s="6" t="s">
        <v>1833</v>
      </c>
      <c r="L323" t="str">
        <f t="shared" si="15"/>
        <v>change</v>
      </c>
      <c r="M323" t="str">
        <f t="shared" si="16"/>
        <v>same</v>
      </c>
      <c r="N323" t="str">
        <f t="shared" si="17"/>
        <v>change</v>
      </c>
    </row>
    <row r="324" spans="1:14" x14ac:dyDescent="0.25">
      <c r="A324" s="6">
        <v>367</v>
      </c>
      <c r="B324" s="6" t="s">
        <v>1364</v>
      </c>
      <c r="C324" s="6" t="s">
        <v>1365</v>
      </c>
      <c r="D324" s="6">
        <v>4.0000000000000001E-3</v>
      </c>
      <c r="E324" s="6" t="s">
        <v>1820</v>
      </c>
      <c r="F324" s="6">
        <v>1.4E-2</v>
      </c>
      <c r="G324" s="6" t="s">
        <v>1821</v>
      </c>
      <c r="H324" s="6">
        <v>0.2</v>
      </c>
      <c r="I324" s="6" t="s">
        <v>1821</v>
      </c>
      <c r="J324" s="6">
        <v>368</v>
      </c>
      <c r="K324" s="6" t="s">
        <v>1833</v>
      </c>
      <c r="L324" t="e">
        <f t="shared" si="15"/>
        <v>#N/A</v>
      </c>
      <c r="M324" t="e">
        <f t="shared" si="16"/>
        <v>#N/A</v>
      </c>
      <c r="N324" t="e">
        <f t="shared" si="17"/>
        <v>#N/A</v>
      </c>
    </row>
    <row r="325" spans="1:14" x14ac:dyDescent="0.25">
      <c r="A325" s="6">
        <v>639</v>
      </c>
      <c r="B325" s="6" t="s">
        <v>1366</v>
      </c>
      <c r="C325" s="6" t="s">
        <v>1367</v>
      </c>
      <c r="D325" s="6">
        <v>4.0000000000000001E-3</v>
      </c>
      <c r="E325" s="6" t="s">
        <v>1820</v>
      </c>
      <c r="F325" s="6" t="s">
        <v>77</v>
      </c>
      <c r="G325" s="6" t="s">
        <v>77</v>
      </c>
      <c r="H325" s="6" t="s">
        <v>77</v>
      </c>
      <c r="I325" s="6" t="s">
        <v>77</v>
      </c>
      <c r="J325" s="6">
        <v>368</v>
      </c>
      <c r="K325" s="6" t="s">
        <v>1833</v>
      </c>
      <c r="L325" t="e">
        <f t="shared" si="15"/>
        <v>#N/A</v>
      </c>
      <c r="M325" t="str">
        <f t="shared" si="16"/>
        <v>--</v>
      </c>
      <c r="N325" t="str">
        <f t="shared" si="17"/>
        <v>--</v>
      </c>
    </row>
    <row r="326" spans="1:14" x14ac:dyDescent="0.25">
      <c r="A326" s="6">
        <v>368</v>
      </c>
      <c r="B326" s="6">
        <v>368</v>
      </c>
      <c r="C326" s="6" t="s">
        <v>1368</v>
      </c>
      <c r="D326" s="6" t="s">
        <v>77</v>
      </c>
      <c r="E326" s="6" t="s">
        <v>1828</v>
      </c>
      <c r="F326" s="6">
        <v>1.4E-2</v>
      </c>
      <c r="G326" s="6" t="s">
        <v>1820</v>
      </c>
      <c r="H326" s="6">
        <v>0.2</v>
      </c>
      <c r="I326" s="6" t="s">
        <v>1821</v>
      </c>
      <c r="J326" s="6">
        <v>368</v>
      </c>
      <c r="K326" s="6"/>
      <c r="L326" t="str">
        <f t="shared" si="15"/>
        <v>--</v>
      </c>
      <c r="M326" t="e">
        <f t="shared" si="16"/>
        <v>#N/A</v>
      </c>
      <c r="N326" t="e">
        <f t="shared" si="17"/>
        <v>#N/A</v>
      </c>
    </row>
    <row r="327" spans="1:14" x14ac:dyDescent="0.25">
      <c r="A327" s="6">
        <v>369</v>
      </c>
      <c r="B327" s="6" t="s">
        <v>1369</v>
      </c>
      <c r="C327" s="6" t="s">
        <v>1370</v>
      </c>
      <c r="D327" s="6">
        <v>3.8461538461538464E-3</v>
      </c>
      <c r="E327" s="6" t="s">
        <v>1821</v>
      </c>
      <c r="F327" s="6">
        <v>0.01</v>
      </c>
      <c r="G327" s="6" t="s">
        <v>1820</v>
      </c>
      <c r="H327" s="6">
        <v>0.2</v>
      </c>
      <c r="I327" s="6" t="s">
        <v>1821</v>
      </c>
      <c r="J327" s="6">
        <v>365</v>
      </c>
      <c r="K327" s="6" t="s">
        <v>1832</v>
      </c>
      <c r="L327" t="e">
        <f t="shared" si="15"/>
        <v>#N/A</v>
      </c>
      <c r="M327" t="e">
        <f t="shared" si="16"/>
        <v>#N/A</v>
      </c>
      <c r="N327" t="e">
        <f t="shared" si="17"/>
        <v>#N/A</v>
      </c>
    </row>
    <row r="328" spans="1:14" x14ac:dyDescent="0.25">
      <c r="A328" s="6">
        <v>370</v>
      </c>
      <c r="B328" s="6" t="s">
        <v>1371</v>
      </c>
      <c r="C328" s="6" t="s">
        <v>1372</v>
      </c>
      <c r="D328" s="6">
        <v>3.8461538461538464E-3</v>
      </c>
      <c r="E328" s="6" t="s">
        <v>1821</v>
      </c>
      <c r="F328" s="6">
        <v>0.01</v>
      </c>
      <c r="G328" s="6" t="s">
        <v>1820</v>
      </c>
      <c r="H328" s="6">
        <v>0.2</v>
      </c>
      <c r="I328" s="6" t="s">
        <v>1821</v>
      </c>
      <c r="J328" s="6">
        <v>365</v>
      </c>
      <c r="K328" s="6" t="s">
        <v>1832</v>
      </c>
      <c r="L328" t="e">
        <f t="shared" si="15"/>
        <v>#N/A</v>
      </c>
      <c r="M328" t="e">
        <f t="shared" si="16"/>
        <v>#N/A</v>
      </c>
      <c r="N328" t="e">
        <f t="shared" si="17"/>
        <v>#N/A</v>
      </c>
    </row>
    <row r="329" spans="1:14" x14ac:dyDescent="0.25">
      <c r="A329" s="6">
        <v>640</v>
      </c>
      <c r="B329" s="6" t="s">
        <v>1373</v>
      </c>
      <c r="C329" s="6" t="s">
        <v>1374</v>
      </c>
      <c r="D329" s="6" t="s">
        <v>77</v>
      </c>
      <c r="E329" s="6" t="s">
        <v>77</v>
      </c>
      <c r="F329" s="6">
        <v>0.01</v>
      </c>
      <c r="G329" s="6" t="s">
        <v>1820</v>
      </c>
      <c r="H329" s="6" t="s">
        <v>77</v>
      </c>
      <c r="I329" s="6" t="s">
        <v>77</v>
      </c>
      <c r="J329" s="6">
        <v>365</v>
      </c>
      <c r="K329" s="6" t="s">
        <v>1832</v>
      </c>
      <c r="L329" t="str">
        <f t="shared" si="15"/>
        <v>--</v>
      </c>
      <c r="M329" t="e">
        <f t="shared" si="16"/>
        <v>#N/A</v>
      </c>
      <c r="N329" t="str">
        <f t="shared" si="17"/>
        <v>--</v>
      </c>
    </row>
    <row r="330" spans="1:14" x14ac:dyDescent="0.25">
      <c r="A330" s="6">
        <v>371</v>
      </c>
      <c r="B330" s="6" t="s">
        <v>1375</v>
      </c>
      <c r="C330" s="6" t="s">
        <v>1376</v>
      </c>
      <c r="D330" s="6">
        <v>3.8461538461538464E-3</v>
      </c>
      <c r="E330" s="6" t="s">
        <v>1821</v>
      </c>
      <c r="F330" s="6">
        <v>0.01</v>
      </c>
      <c r="G330" s="6" t="s">
        <v>1820</v>
      </c>
      <c r="H330" s="6">
        <v>0.2</v>
      </c>
      <c r="I330" s="6" t="s">
        <v>1821</v>
      </c>
      <c r="J330" s="6">
        <v>365</v>
      </c>
      <c r="K330" s="6" t="s">
        <v>1832</v>
      </c>
      <c r="L330" t="e">
        <f t="shared" si="15"/>
        <v>#N/A</v>
      </c>
      <c r="M330" t="e">
        <f t="shared" si="16"/>
        <v>#N/A</v>
      </c>
      <c r="N330" t="e">
        <f t="shared" si="17"/>
        <v>#N/A</v>
      </c>
    </row>
    <row r="331" spans="1:14" x14ac:dyDescent="0.25">
      <c r="A331" s="6">
        <v>641</v>
      </c>
      <c r="B331" s="6" t="s">
        <v>1377</v>
      </c>
      <c r="C331" s="6" t="s">
        <v>1378</v>
      </c>
      <c r="D331" s="6" t="s">
        <v>77</v>
      </c>
      <c r="E331" s="6" t="s">
        <v>77</v>
      </c>
      <c r="F331" s="6">
        <v>0.01</v>
      </c>
      <c r="G331" s="6" t="s">
        <v>1820</v>
      </c>
      <c r="H331" s="6" t="s">
        <v>77</v>
      </c>
      <c r="I331" s="6" t="s">
        <v>77</v>
      </c>
      <c r="J331" s="6">
        <v>365</v>
      </c>
      <c r="K331" s="6" t="s">
        <v>1832</v>
      </c>
      <c r="L331" t="str">
        <f t="shared" si="15"/>
        <v>--</v>
      </c>
      <c r="M331" t="e">
        <f t="shared" si="16"/>
        <v>#N/A</v>
      </c>
      <c r="N331" t="str">
        <f t="shared" si="17"/>
        <v>--</v>
      </c>
    </row>
    <row r="332" spans="1:14" x14ac:dyDescent="0.25">
      <c r="A332" s="6">
        <v>372</v>
      </c>
      <c r="B332" s="6" t="s">
        <v>1379</v>
      </c>
      <c r="C332" s="6" t="s">
        <v>1380</v>
      </c>
      <c r="D332" s="6">
        <v>3.8461538461538464E-3</v>
      </c>
      <c r="E332" s="6" t="s">
        <v>1821</v>
      </c>
      <c r="F332" s="6">
        <v>0.01</v>
      </c>
      <c r="G332" s="6" t="s">
        <v>1820</v>
      </c>
      <c r="H332" s="6">
        <v>0.2</v>
      </c>
      <c r="I332" s="6" t="s">
        <v>1821</v>
      </c>
      <c r="J332" s="6">
        <v>365</v>
      </c>
      <c r="K332" s="6" t="s">
        <v>1832</v>
      </c>
      <c r="L332" t="e">
        <f t="shared" si="15"/>
        <v>#N/A</v>
      </c>
      <c r="M332" t="e">
        <f t="shared" si="16"/>
        <v>#N/A</v>
      </c>
      <c r="N332" t="e">
        <f t="shared" si="17"/>
        <v>#N/A</v>
      </c>
    </row>
    <row r="333" spans="1:14" x14ac:dyDescent="0.25">
      <c r="A333" s="6">
        <v>642</v>
      </c>
      <c r="B333" s="6" t="s">
        <v>1381</v>
      </c>
      <c r="C333" s="6" t="s">
        <v>1382</v>
      </c>
      <c r="D333" s="6" t="s">
        <v>77</v>
      </c>
      <c r="E333" s="6" t="s">
        <v>77</v>
      </c>
      <c r="F333" s="6">
        <v>0.01</v>
      </c>
      <c r="G333" s="6" t="s">
        <v>1820</v>
      </c>
      <c r="H333" s="6" t="s">
        <v>77</v>
      </c>
      <c r="I333" s="6" t="s">
        <v>77</v>
      </c>
      <c r="J333" s="6">
        <v>365</v>
      </c>
      <c r="K333" s="6" t="s">
        <v>1832</v>
      </c>
      <c r="L333" t="str">
        <f t="shared" si="15"/>
        <v>--</v>
      </c>
      <c r="M333" t="e">
        <f t="shared" si="16"/>
        <v>#N/A</v>
      </c>
      <c r="N333" t="str">
        <f t="shared" si="17"/>
        <v>--</v>
      </c>
    </row>
    <row r="334" spans="1:14" x14ac:dyDescent="0.25">
      <c r="A334" s="6">
        <v>643</v>
      </c>
      <c r="B334" s="6" t="s">
        <v>1383</v>
      </c>
      <c r="C334" s="6" t="s">
        <v>1384</v>
      </c>
      <c r="D334" s="6" t="s">
        <v>77</v>
      </c>
      <c r="E334" s="6" t="s">
        <v>77</v>
      </c>
      <c r="F334" s="6">
        <v>0.01</v>
      </c>
      <c r="G334" s="6" t="s">
        <v>1820</v>
      </c>
      <c r="H334" s="6" t="s">
        <v>77</v>
      </c>
      <c r="I334" s="6" t="s">
        <v>77</v>
      </c>
      <c r="J334" s="6">
        <v>365</v>
      </c>
      <c r="K334" s="6" t="s">
        <v>1832</v>
      </c>
      <c r="L334" t="str">
        <f t="shared" si="15"/>
        <v>--</v>
      </c>
      <c r="M334" t="e">
        <f t="shared" si="16"/>
        <v>#N/A</v>
      </c>
      <c r="N334" t="str">
        <f t="shared" si="17"/>
        <v>--</v>
      </c>
    </row>
    <row r="335" spans="1:14" x14ac:dyDescent="0.25">
      <c r="A335" s="6">
        <v>644</v>
      </c>
      <c r="B335" s="6" t="s">
        <v>1385</v>
      </c>
      <c r="C335" s="6" t="s">
        <v>1386</v>
      </c>
      <c r="D335" s="6" t="s">
        <v>77</v>
      </c>
      <c r="E335" s="6" t="s">
        <v>77</v>
      </c>
      <c r="F335" s="6">
        <v>0.01</v>
      </c>
      <c r="G335" s="6" t="s">
        <v>1820</v>
      </c>
      <c r="H335" s="6" t="s">
        <v>77</v>
      </c>
      <c r="I335" s="6" t="s">
        <v>77</v>
      </c>
      <c r="J335" s="6">
        <v>365</v>
      </c>
      <c r="K335" s="6" t="s">
        <v>1832</v>
      </c>
      <c r="L335" t="str">
        <f t="shared" si="15"/>
        <v>--</v>
      </c>
      <c r="M335" t="e">
        <f t="shared" si="16"/>
        <v>#N/A</v>
      </c>
      <c r="N335" t="str">
        <f t="shared" si="17"/>
        <v>--</v>
      </c>
    </row>
    <row r="336" spans="1:14" x14ac:dyDescent="0.25">
      <c r="A336" s="6">
        <v>373</v>
      </c>
      <c r="B336" s="6" t="s">
        <v>1387</v>
      </c>
      <c r="C336" s="6" t="s">
        <v>1388</v>
      </c>
      <c r="D336" s="6">
        <v>3.8461538461538464E-3</v>
      </c>
      <c r="E336" s="6" t="s">
        <v>1821</v>
      </c>
      <c r="F336" s="6">
        <v>0.01</v>
      </c>
      <c r="G336" s="6" t="s">
        <v>1820</v>
      </c>
      <c r="H336" s="6">
        <v>0.2</v>
      </c>
      <c r="I336" s="6" t="s">
        <v>1821</v>
      </c>
      <c r="J336" s="6">
        <v>365</v>
      </c>
      <c r="K336" s="6" t="s">
        <v>1832</v>
      </c>
      <c r="L336" t="e">
        <f t="shared" si="15"/>
        <v>#N/A</v>
      </c>
      <c r="M336" t="e">
        <f t="shared" si="16"/>
        <v>#N/A</v>
      </c>
      <c r="N336" t="e">
        <f t="shared" si="17"/>
        <v>#N/A</v>
      </c>
    </row>
    <row r="337" spans="1:14" x14ac:dyDescent="0.25">
      <c r="A337" s="6">
        <v>376</v>
      </c>
      <c r="B337" s="6" t="s">
        <v>1389</v>
      </c>
      <c r="C337" s="6" t="s">
        <v>1390</v>
      </c>
      <c r="D337" s="6" t="s">
        <v>77</v>
      </c>
      <c r="E337" s="6" t="s">
        <v>77</v>
      </c>
      <c r="F337" s="6" t="s">
        <v>77</v>
      </c>
      <c r="G337" s="6" t="s">
        <v>77</v>
      </c>
      <c r="H337" s="6" t="s">
        <v>77</v>
      </c>
      <c r="I337" s="6" t="s">
        <v>77</v>
      </c>
      <c r="J337" s="6"/>
      <c r="K337" s="6"/>
      <c r="L337" t="str">
        <f t="shared" si="15"/>
        <v>--</v>
      </c>
      <c r="M337" t="str">
        <f t="shared" si="16"/>
        <v>--</v>
      </c>
      <c r="N337" t="str">
        <f t="shared" si="17"/>
        <v>--</v>
      </c>
    </row>
    <row r="338" spans="1:14" x14ac:dyDescent="0.25">
      <c r="A338" s="6">
        <v>377</v>
      </c>
      <c r="B338" s="6" t="s">
        <v>486</v>
      </c>
      <c r="C338" s="6" t="s">
        <v>487</v>
      </c>
      <c r="D338" s="6" t="s">
        <v>77</v>
      </c>
      <c r="E338" s="6" t="s">
        <v>77</v>
      </c>
      <c r="F338" s="6" t="s">
        <v>77</v>
      </c>
      <c r="G338" s="6" t="s">
        <v>77</v>
      </c>
      <c r="H338" s="6">
        <v>86</v>
      </c>
      <c r="I338" s="6" t="s">
        <v>1821</v>
      </c>
      <c r="J338" s="6" t="s">
        <v>486</v>
      </c>
      <c r="K338" s="6"/>
      <c r="L338" t="str">
        <f t="shared" si="15"/>
        <v>--</v>
      </c>
      <c r="M338" t="str">
        <f t="shared" si="16"/>
        <v>--</v>
      </c>
      <c r="N338" t="str">
        <f t="shared" si="17"/>
        <v>same</v>
      </c>
    </row>
    <row r="339" spans="1:14" x14ac:dyDescent="0.25">
      <c r="A339" s="6">
        <v>378</v>
      </c>
      <c r="B339" s="6" t="s">
        <v>1391</v>
      </c>
      <c r="C339" s="6" t="s">
        <v>1392</v>
      </c>
      <c r="D339" s="6" t="s">
        <v>77</v>
      </c>
      <c r="E339" s="6" t="s">
        <v>77</v>
      </c>
      <c r="F339" s="6" t="s">
        <v>77</v>
      </c>
      <c r="G339" s="6" t="s">
        <v>77</v>
      </c>
      <c r="H339" s="6" t="s">
        <v>77</v>
      </c>
      <c r="I339" s="6" t="s">
        <v>77</v>
      </c>
      <c r="J339" s="6"/>
      <c r="K339" s="6"/>
      <c r="L339" t="str">
        <f t="shared" si="15"/>
        <v>--</v>
      </c>
      <c r="M339" t="str">
        <f t="shared" si="16"/>
        <v>--</v>
      </c>
      <c r="N339" t="str">
        <f t="shared" si="17"/>
        <v>--</v>
      </c>
    </row>
    <row r="340" spans="1:14" x14ac:dyDescent="0.25">
      <c r="A340" s="6">
        <v>379</v>
      </c>
      <c r="B340" s="6" t="s">
        <v>1393</v>
      </c>
      <c r="C340" s="6" t="s">
        <v>1394</v>
      </c>
      <c r="D340" s="6" t="s">
        <v>77</v>
      </c>
      <c r="E340" s="6" t="s">
        <v>77</v>
      </c>
      <c r="F340" s="6" t="s">
        <v>77</v>
      </c>
      <c r="G340" s="6" t="s">
        <v>77</v>
      </c>
      <c r="H340" s="6" t="s">
        <v>77</v>
      </c>
      <c r="I340" s="6" t="s">
        <v>77</v>
      </c>
      <c r="J340" s="6"/>
      <c r="K340" s="6"/>
      <c r="L340" t="str">
        <f t="shared" si="15"/>
        <v>--</v>
      </c>
      <c r="M340" t="str">
        <f t="shared" si="16"/>
        <v>--</v>
      </c>
      <c r="N340" t="str">
        <f t="shared" si="17"/>
        <v>--</v>
      </c>
    </row>
    <row r="341" spans="1:14" x14ac:dyDescent="0.25">
      <c r="A341" s="6">
        <v>380</v>
      </c>
      <c r="B341" s="6" t="s">
        <v>1395</v>
      </c>
      <c r="C341" s="6" t="s">
        <v>1396</v>
      </c>
      <c r="D341" s="6" t="s">
        <v>77</v>
      </c>
      <c r="E341" s="6" t="s">
        <v>77</v>
      </c>
      <c r="F341" s="6" t="s">
        <v>77</v>
      </c>
      <c r="G341" s="6" t="s">
        <v>77</v>
      </c>
      <c r="H341" s="6" t="s">
        <v>77</v>
      </c>
      <c r="I341" s="6" t="s">
        <v>77</v>
      </c>
      <c r="J341" s="6"/>
      <c r="K341" s="6"/>
      <c r="L341" t="str">
        <f t="shared" si="15"/>
        <v>--</v>
      </c>
      <c r="M341" t="str">
        <f t="shared" si="16"/>
        <v>--</v>
      </c>
      <c r="N341" t="str">
        <f t="shared" si="17"/>
        <v>--</v>
      </c>
    </row>
    <row r="342" spans="1:14" x14ac:dyDescent="0.25">
      <c r="A342" s="6">
        <v>381</v>
      </c>
      <c r="B342" s="6" t="s">
        <v>491</v>
      </c>
      <c r="C342" s="6" t="s">
        <v>492</v>
      </c>
      <c r="D342" s="6">
        <v>2.4999999999999998E-2</v>
      </c>
      <c r="E342" s="6" t="s">
        <v>1824</v>
      </c>
      <c r="F342" s="6">
        <v>9</v>
      </c>
      <c r="G342" s="6" t="s">
        <v>1824</v>
      </c>
      <c r="H342" s="6" t="s">
        <v>77</v>
      </c>
      <c r="I342" s="6" t="s">
        <v>77</v>
      </c>
      <c r="J342" s="6" t="s">
        <v>491</v>
      </c>
      <c r="K342" s="6"/>
      <c r="L342" t="str">
        <f t="shared" si="15"/>
        <v>same</v>
      </c>
      <c r="M342" t="str">
        <f t="shared" si="16"/>
        <v>change</v>
      </c>
      <c r="N342" t="str">
        <f t="shared" si="17"/>
        <v>--</v>
      </c>
    </row>
    <row r="343" spans="1:14" x14ac:dyDescent="0.25">
      <c r="A343" s="6">
        <v>382</v>
      </c>
      <c r="B343" s="6" t="s">
        <v>1397</v>
      </c>
      <c r="C343" s="6" t="s">
        <v>1398</v>
      </c>
      <c r="D343" s="6" t="s">
        <v>77</v>
      </c>
      <c r="E343" s="6" t="s">
        <v>77</v>
      </c>
      <c r="F343" s="6" t="s">
        <v>77</v>
      </c>
      <c r="G343" s="6" t="s">
        <v>77</v>
      </c>
      <c r="H343" s="6" t="s">
        <v>77</v>
      </c>
      <c r="I343" s="6" t="s">
        <v>77</v>
      </c>
      <c r="J343" s="6"/>
      <c r="K343" s="6"/>
      <c r="L343" t="str">
        <f t="shared" si="15"/>
        <v>--</v>
      </c>
      <c r="M343" t="str">
        <f t="shared" si="16"/>
        <v>--</v>
      </c>
      <c r="N343" t="str">
        <f t="shared" si="17"/>
        <v>--</v>
      </c>
    </row>
    <row r="344" spans="1:14" x14ac:dyDescent="0.25">
      <c r="A344" s="6">
        <v>383</v>
      </c>
      <c r="B344" s="6" t="s">
        <v>1399</v>
      </c>
      <c r="C344" s="6" t="s">
        <v>1400</v>
      </c>
      <c r="D344" s="6" t="s">
        <v>77</v>
      </c>
      <c r="E344" s="6" t="s">
        <v>77</v>
      </c>
      <c r="F344" s="6" t="s">
        <v>77</v>
      </c>
      <c r="G344" s="6" t="s">
        <v>77</v>
      </c>
      <c r="H344" s="6" t="s">
        <v>77</v>
      </c>
      <c r="I344" s="6" t="s">
        <v>77</v>
      </c>
      <c r="J344" s="6"/>
      <c r="K344" s="6"/>
      <c r="L344" t="str">
        <f t="shared" si="15"/>
        <v>--</v>
      </c>
      <c r="M344" t="str">
        <f t="shared" si="16"/>
        <v>--</v>
      </c>
      <c r="N344" t="str">
        <f t="shared" si="17"/>
        <v>--</v>
      </c>
    </row>
    <row r="345" spans="1:14" x14ac:dyDescent="0.25">
      <c r="A345" s="6">
        <v>384</v>
      </c>
      <c r="B345" s="6" t="s">
        <v>1401</v>
      </c>
      <c r="C345" s="6" t="s">
        <v>1402</v>
      </c>
      <c r="D345" s="6" t="s">
        <v>77</v>
      </c>
      <c r="E345" s="6" t="s">
        <v>77</v>
      </c>
      <c r="F345" s="6" t="s">
        <v>77</v>
      </c>
      <c r="G345" s="6" t="s">
        <v>77</v>
      </c>
      <c r="H345" s="6" t="s">
        <v>77</v>
      </c>
      <c r="I345" s="6" t="s">
        <v>77</v>
      </c>
      <c r="J345" s="6"/>
      <c r="K345" s="6"/>
      <c r="L345" t="str">
        <f t="shared" si="15"/>
        <v>--</v>
      </c>
      <c r="M345" t="str">
        <f t="shared" si="16"/>
        <v>--</v>
      </c>
      <c r="N345" t="str">
        <f t="shared" si="17"/>
        <v>--</v>
      </c>
    </row>
    <row r="346" spans="1:14" x14ac:dyDescent="0.25">
      <c r="A346" s="6">
        <v>385</v>
      </c>
      <c r="B346" s="6" t="s">
        <v>1403</v>
      </c>
      <c r="C346" s="6" t="s">
        <v>1404</v>
      </c>
      <c r="D346" s="6" t="s">
        <v>77</v>
      </c>
      <c r="E346" s="6" t="s">
        <v>77</v>
      </c>
      <c r="F346" s="6" t="s">
        <v>77</v>
      </c>
      <c r="G346" s="6" t="s">
        <v>77</v>
      </c>
      <c r="H346" s="6" t="s">
        <v>77</v>
      </c>
      <c r="I346" s="6" t="s">
        <v>77</v>
      </c>
      <c r="J346" s="6"/>
      <c r="K346" s="6"/>
      <c r="L346" t="str">
        <f t="shared" si="15"/>
        <v>--</v>
      </c>
      <c r="M346" t="str">
        <f t="shared" si="16"/>
        <v>--</v>
      </c>
      <c r="N346" t="str">
        <f t="shared" si="17"/>
        <v>--</v>
      </c>
    </row>
    <row r="347" spans="1:14" x14ac:dyDescent="0.25">
      <c r="A347" s="6">
        <v>386</v>
      </c>
      <c r="B347" s="6" t="s">
        <v>1405</v>
      </c>
      <c r="C347" s="6" t="s">
        <v>1406</v>
      </c>
      <c r="D347" s="6" t="s">
        <v>77</v>
      </c>
      <c r="E347" s="6" t="s">
        <v>77</v>
      </c>
      <c r="F347" s="6" t="s">
        <v>77</v>
      </c>
      <c r="G347" s="6" t="s">
        <v>77</v>
      </c>
      <c r="H347" s="6" t="s">
        <v>77</v>
      </c>
      <c r="I347" s="6" t="s">
        <v>77</v>
      </c>
      <c r="J347" s="6"/>
      <c r="K347" s="6"/>
      <c r="L347" t="str">
        <f t="shared" si="15"/>
        <v>--</v>
      </c>
      <c r="M347" t="str">
        <f t="shared" si="16"/>
        <v>--</v>
      </c>
      <c r="N347" t="str">
        <f t="shared" si="17"/>
        <v>--</v>
      </c>
    </row>
    <row r="348" spans="1:14" x14ac:dyDescent="0.25">
      <c r="A348" s="6">
        <v>387</v>
      </c>
      <c r="B348" s="6" t="s">
        <v>1407</v>
      </c>
      <c r="C348" s="6" t="s">
        <v>1408</v>
      </c>
      <c r="D348" s="6" t="s">
        <v>77</v>
      </c>
      <c r="E348" s="6" t="s">
        <v>77</v>
      </c>
      <c r="F348" s="6" t="s">
        <v>77</v>
      </c>
      <c r="G348" s="6" t="s">
        <v>77</v>
      </c>
      <c r="H348" s="6" t="s">
        <v>77</v>
      </c>
      <c r="I348" s="6" t="s">
        <v>77</v>
      </c>
      <c r="J348" s="6"/>
      <c r="K348" s="6"/>
      <c r="L348" t="str">
        <f t="shared" si="15"/>
        <v>--</v>
      </c>
      <c r="M348" t="str">
        <f t="shared" si="16"/>
        <v>--</v>
      </c>
      <c r="N348" t="str">
        <f t="shared" si="17"/>
        <v>--</v>
      </c>
    </row>
    <row r="349" spans="1:14" x14ac:dyDescent="0.25">
      <c r="A349" s="6">
        <v>388</v>
      </c>
      <c r="B349" s="6" t="s">
        <v>1409</v>
      </c>
      <c r="C349" s="6" t="s">
        <v>1410</v>
      </c>
      <c r="D349" s="6" t="s">
        <v>77</v>
      </c>
      <c r="E349" s="6" t="s">
        <v>77</v>
      </c>
      <c r="F349" s="6" t="s">
        <v>77</v>
      </c>
      <c r="G349" s="6" t="s">
        <v>77</v>
      </c>
      <c r="H349" s="6" t="s">
        <v>77</v>
      </c>
      <c r="I349" s="6" t="s">
        <v>77</v>
      </c>
      <c r="J349" s="6"/>
      <c r="K349" s="6"/>
      <c r="L349" t="str">
        <f t="shared" si="15"/>
        <v>--</v>
      </c>
      <c r="M349" t="str">
        <f t="shared" si="16"/>
        <v>--</v>
      </c>
      <c r="N349" t="str">
        <f t="shared" si="17"/>
        <v>--</v>
      </c>
    </row>
    <row r="350" spans="1:14" x14ac:dyDescent="0.25">
      <c r="A350" s="6">
        <v>389</v>
      </c>
      <c r="B350" s="6" t="s">
        <v>496</v>
      </c>
      <c r="C350" s="6" t="s">
        <v>497</v>
      </c>
      <c r="D350" s="6" t="s">
        <v>77</v>
      </c>
      <c r="E350" s="6" t="s">
        <v>77</v>
      </c>
      <c r="F350" s="6">
        <v>20</v>
      </c>
      <c r="G350" s="6" t="s">
        <v>1824</v>
      </c>
      <c r="H350" s="6" t="s">
        <v>77</v>
      </c>
      <c r="I350" s="6" t="s">
        <v>77</v>
      </c>
      <c r="J350" s="6" t="s">
        <v>496</v>
      </c>
      <c r="K350" s="6"/>
      <c r="L350" t="str">
        <f t="shared" si="15"/>
        <v>--</v>
      </c>
      <c r="M350" t="str">
        <f t="shared" si="16"/>
        <v>same</v>
      </c>
      <c r="N350" t="str">
        <f t="shared" si="17"/>
        <v>--</v>
      </c>
    </row>
    <row r="351" spans="1:14" x14ac:dyDescent="0.25">
      <c r="A351" s="6">
        <v>177</v>
      </c>
      <c r="B351" s="6" t="s">
        <v>498</v>
      </c>
      <c r="C351" s="6" t="s">
        <v>499</v>
      </c>
      <c r="D351" s="6">
        <v>3.2258064516129032E-4</v>
      </c>
      <c r="E351" s="6" t="s">
        <v>1821</v>
      </c>
      <c r="F351" s="6" t="s">
        <v>77</v>
      </c>
      <c r="G351" s="6" t="s">
        <v>77</v>
      </c>
      <c r="H351" s="6" t="s">
        <v>77</v>
      </c>
      <c r="I351" s="6" t="s">
        <v>77</v>
      </c>
      <c r="J351" s="6" t="s">
        <v>498</v>
      </c>
      <c r="K351" s="6"/>
      <c r="L351" t="str">
        <f t="shared" si="15"/>
        <v>same</v>
      </c>
      <c r="M351" t="str">
        <f t="shared" si="16"/>
        <v>--</v>
      </c>
      <c r="N351" t="str">
        <f t="shared" si="17"/>
        <v>--</v>
      </c>
    </row>
    <row r="352" spans="1:14" x14ac:dyDescent="0.25">
      <c r="A352" s="6">
        <v>178</v>
      </c>
      <c r="B352" s="6" t="s">
        <v>1411</v>
      </c>
      <c r="C352" s="6" t="s">
        <v>1412</v>
      </c>
      <c r="D352" s="6" t="s">
        <v>77</v>
      </c>
      <c r="E352" s="6" t="s">
        <v>77</v>
      </c>
      <c r="F352" s="6" t="s">
        <v>77</v>
      </c>
      <c r="G352" s="6" t="s">
        <v>77</v>
      </c>
      <c r="H352" s="6" t="s">
        <v>77</v>
      </c>
      <c r="I352" s="6" t="s">
        <v>77</v>
      </c>
      <c r="J352" s="6"/>
      <c r="K352" s="6"/>
      <c r="L352" t="str">
        <f t="shared" si="15"/>
        <v>--</v>
      </c>
      <c r="M352" t="str">
        <f t="shared" si="16"/>
        <v>--</v>
      </c>
      <c r="N352" t="str">
        <f t="shared" si="17"/>
        <v>--</v>
      </c>
    </row>
    <row r="353" spans="1:14" x14ac:dyDescent="0.25">
      <c r="A353" s="6">
        <v>179</v>
      </c>
      <c r="B353" s="6" t="s">
        <v>500</v>
      </c>
      <c r="C353" s="6" t="s">
        <v>501</v>
      </c>
      <c r="D353" s="6">
        <v>9.9999999999999991E-5</v>
      </c>
      <c r="E353" s="6" t="s">
        <v>1821</v>
      </c>
      <c r="F353" s="6" t="s">
        <v>77</v>
      </c>
      <c r="G353" s="6" t="s">
        <v>77</v>
      </c>
      <c r="H353" s="6" t="s">
        <v>77</v>
      </c>
      <c r="I353" s="6" t="s">
        <v>77</v>
      </c>
      <c r="J353" s="6" t="s">
        <v>500</v>
      </c>
      <c r="K353" s="6"/>
      <c r="L353" t="str">
        <f t="shared" si="15"/>
        <v>same</v>
      </c>
      <c r="M353" t="str">
        <f t="shared" si="16"/>
        <v>--</v>
      </c>
      <c r="N353" t="str">
        <f t="shared" si="17"/>
        <v>--</v>
      </c>
    </row>
    <row r="354" spans="1:14" x14ac:dyDescent="0.25">
      <c r="A354" s="6">
        <v>180</v>
      </c>
      <c r="B354" s="6" t="s">
        <v>502</v>
      </c>
      <c r="C354" s="6" t="s">
        <v>503</v>
      </c>
      <c r="D354" s="6">
        <v>2.1739130434782607E-4</v>
      </c>
      <c r="E354" s="6" t="s">
        <v>1821</v>
      </c>
      <c r="F354" s="6" t="s">
        <v>77</v>
      </c>
      <c r="G354" s="6" t="s">
        <v>77</v>
      </c>
      <c r="H354" s="6" t="s">
        <v>77</v>
      </c>
      <c r="I354" s="6" t="s">
        <v>77</v>
      </c>
      <c r="J354" s="6" t="s">
        <v>502</v>
      </c>
      <c r="K354" s="6"/>
      <c r="L354" t="str">
        <f t="shared" si="15"/>
        <v>same</v>
      </c>
      <c r="M354" t="str">
        <f t="shared" si="16"/>
        <v>--</v>
      </c>
      <c r="N354" t="str">
        <f t="shared" si="17"/>
        <v>--</v>
      </c>
    </row>
    <row r="355" spans="1:14" x14ac:dyDescent="0.25">
      <c r="A355" s="6">
        <v>390</v>
      </c>
      <c r="B355" s="6" t="s">
        <v>504</v>
      </c>
      <c r="C355" s="6" t="s">
        <v>505</v>
      </c>
      <c r="D355" s="6">
        <v>0.38461538461538458</v>
      </c>
      <c r="E355" s="6" t="s">
        <v>1821</v>
      </c>
      <c r="F355" s="6" t="s">
        <v>77</v>
      </c>
      <c r="G355" s="6" t="s">
        <v>77</v>
      </c>
      <c r="H355" s="6" t="s">
        <v>77</v>
      </c>
      <c r="I355" s="6" t="s">
        <v>77</v>
      </c>
      <c r="J355" s="6" t="s">
        <v>504</v>
      </c>
      <c r="K355" s="6"/>
      <c r="L355" t="str">
        <f t="shared" si="15"/>
        <v>same</v>
      </c>
      <c r="M355" t="str">
        <f t="shared" si="16"/>
        <v>--</v>
      </c>
      <c r="N355" t="str">
        <f t="shared" si="17"/>
        <v>--</v>
      </c>
    </row>
    <row r="356" spans="1:14" x14ac:dyDescent="0.25">
      <c r="A356" s="6">
        <v>391</v>
      </c>
      <c r="B356" s="6" t="s">
        <v>506</v>
      </c>
      <c r="C356" s="6" t="s">
        <v>507</v>
      </c>
      <c r="D356" s="6">
        <v>0.15873015873015872</v>
      </c>
      <c r="E356" s="6" t="s">
        <v>1821</v>
      </c>
      <c r="F356" s="6" t="s">
        <v>77</v>
      </c>
      <c r="G356" s="6" t="s">
        <v>77</v>
      </c>
      <c r="H356" s="6" t="s">
        <v>77</v>
      </c>
      <c r="I356" s="6" t="s">
        <v>77</v>
      </c>
      <c r="J356" s="6" t="s">
        <v>506</v>
      </c>
      <c r="K356" s="6"/>
      <c r="L356" t="str">
        <f t="shared" si="15"/>
        <v>same</v>
      </c>
      <c r="M356" t="str">
        <f t="shared" si="16"/>
        <v>--</v>
      </c>
      <c r="N356" t="str">
        <f t="shared" si="17"/>
        <v>--</v>
      </c>
    </row>
    <row r="357" spans="1:14" x14ac:dyDescent="0.25">
      <c r="A357" s="6">
        <v>181</v>
      </c>
      <c r="B357" s="6" t="s">
        <v>508</v>
      </c>
      <c r="C357" s="6" t="s">
        <v>1413</v>
      </c>
      <c r="D357" s="6">
        <v>5.0000000000000001E-4</v>
      </c>
      <c r="E357" s="6" t="s">
        <v>1821</v>
      </c>
      <c r="F357" s="6" t="s">
        <v>77</v>
      </c>
      <c r="G357" s="6" t="s">
        <v>77</v>
      </c>
      <c r="H357" s="6" t="s">
        <v>77</v>
      </c>
      <c r="I357" s="6" t="s">
        <v>77</v>
      </c>
      <c r="J357" s="6" t="s">
        <v>508</v>
      </c>
      <c r="K357" s="6"/>
      <c r="L357" t="str">
        <f t="shared" si="15"/>
        <v>same</v>
      </c>
      <c r="M357" t="str">
        <f t="shared" si="16"/>
        <v>--</v>
      </c>
      <c r="N357" t="str">
        <f t="shared" si="17"/>
        <v>--</v>
      </c>
    </row>
    <row r="358" spans="1:14" x14ac:dyDescent="0.25">
      <c r="A358" s="6">
        <v>182</v>
      </c>
      <c r="B358" s="6" t="s">
        <v>510</v>
      </c>
      <c r="C358" s="6" t="s">
        <v>511</v>
      </c>
      <c r="D358" s="6">
        <v>1.5873015873015873E-4</v>
      </c>
      <c r="E358" s="6" t="s">
        <v>1821</v>
      </c>
      <c r="F358" s="6" t="s">
        <v>77</v>
      </c>
      <c r="G358" s="6" t="s">
        <v>77</v>
      </c>
      <c r="H358" s="6" t="s">
        <v>77</v>
      </c>
      <c r="I358" s="6" t="s">
        <v>77</v>
      </c>
      <c r="J358" s="6" t="s">
        <v>510</v>
      </c>
      <c r="K358" s="6"/>
      <c r="L358" t="str">
        <f t="shared" si="15"/>
        <v>same</v>
      </c>
      <c r="M358" t="str">
        <f t="shared" si="16"/>
        <v>--</v>
      </c>
      <c r="N358" t="str">
        <f t="shared" si="17"/>
        <v>--</v>
      </c>
    </row>
    <row r="359" spans="1:14" x14ac:dyDescent="0.25">
      <c r="A359" s="6">
        <v>392</v>
      </c>
      <c r="B359" s="6" t="s">
        <v>1414</v>
      </c>
      <c r="C359" s="6" t="s">
        <v>1415</v>
      </c>
      <c r="D359" s="6" t="s">
        <v>77</v>
      </c>
      <c r="E359" s="6" t="s">
        <v>77</v>
      </c>
      <c r="F359" s="6" t="s">
        <v>77</v>
      </c>
      <c r="G359" s="6" t="s">
        <v>77</v>
      </c>
      <c r="H359" s="6" t="s">
        <v>77</v>
      </c>
      <c r="I359" s="6" t="s">
        <v>77</v>
      </c>
      <c r="J359" s="6"/>
      <c r="K359" s="6"/>
      <c r="L359" t="str">
        <f t="shared" si="15"/>
        <v>--</v>
      </c>
      <c r="M359" t="str">
        <f t="shared" si="16"/>
        <v>--</v>
      </c>
      <c r="N359" t="str">
        <f t="shared" si="17"/>
        <v>--</v>
      </c>
    </row>
    <row r="360" spans="1:14" x14ac:dyDescent="0.25">
      <c r="A360" s="6">
        <v>393</v>
      </c>
      <c r="B360" s="6" t="s">
        <v>1416</v>
      </c>
      <c r="C360" s="6" t="s">
        <v>1417</v>
      </c>
      <c r="D360" s="6" t="s">
        <v>77</v>
      </c>
      <c r="E360" s="6" t="s">
        <v>77</v>
      </c>
      <c r="F360" s="6" t="s">
        <v>77</v>
      </c>
      <c r="G360" s="6" t="s">
        <v>77</v>
      </c>
      <c r="H360" s="6" t="s">
        <v>77</v>
      </c>
      <c r="I360" s="6" t="s">
        <v>77</v>
      </c>
      <c r="J360" s="6"/>
      <c r="K360" s="6"/>
      <c r="L360" t="str">
        <f t="shared" si="15"/>
        <v>--</v>
      </c>
      <c r="M360" t="str">
        <f t="shared" si="16"/>
        <v>--</v>
      </c>
      <c r="N360" t="str">
        <f t="shared" si="17"/>
        <v>--</v>
      </c>
    </row>
    <row r="361" spans="1:14" x14ac:dyDescent="0.25">
      <c r="A361" s="6">
        <v>394</v>
      </c>
      <c r="B361" s="6" t="s">
        <v>1418</v>
      </c>
      <c r="C361" s="6" t="s">
        <v>1419</v>
      </c>
      <c r="D361" s="6" t="s">
        <v>77</v>
      </c>
      <c r="E361" s="6" t="s">
        <v>77</v>
      </c>
      <c r="F361" s="6" t="s">
        <v>77</v>
      </c>
      <c r="G361" s="6" t="s">
        <v>77</v>
      </c>
      <c r="H361" s="6" t="s">
        <v>77</v>
      </c>
      <c r="I361" s="6" t="s">
        <v>77</v>
      </c>
      <c r="J361" s="6"/>
      <c r="K361" s="6"/>
      <c r="L361" t="str">
        <f t="shared" si="15"/>
        <v>--</v>
      </c>
      <c r="M361" t="str">
        <f t="shared" si="16"/>
        <v>--</v>
      </c>
      <c r="N361" t="str">
        <f t="shared" si="17"/>
        <v>--</v>
      </c>
    </row>
    <row r="362" spans="1:14" x14ac:dyDescent="0.25">
      <c r="A362" s="6">
        <v>395</v>
      </c>
      <c r="B362" s="6" t="s">
        <v>512</v>
      </c>
      <c r="C362" s="6" t="s">
        <v>513</v>
      </c>
      <c r="D362" s="6">
        <v>5.263157894736842E-4</v>
      </c>
      <c r="E362" s="6" t="s">
        <v>1821</v>
      </c>
      <c r="F362" s="6" t="s">
        <v>77</v>
      </c>
      <c r="G362" s="6" t="s">
        <v>77</v>
      </c>
      <c r="H362" s="6" t="s">
        <v>77</v>
      </c>
      <c r="I362" s="6" t="s">
        <v>77</v>
      </c>
      <c r="J362" s="6" t="s">
        <v>512</v>
      </c>
      <c r="K362" s="6"/>
      <c r="L362" t="str">
        <f t="shared" si="15"/>
        <v>same</v>
      </c>
      <c r="M362" t="str">
        <f t="shared" si="16"/>
        <v>--</v>
      </c>
      <c r="N362" t="str">
        <f t="shared" si="17"/>
        <v>--</v>
      </c>
    </row>
    <row r="363" spans="1:14" x14ac:dyDescent="0.25">
      <c r="A363" s="6">
        <v>396</v>
      </c>
      <c r="B363" s="6" t="s">
        <v>1420</v>
      </c>
      <c r="C363" s="6" t="s">
        <v>1421</v>
      </c>
      <c r="D363" s="6" t="s">
        <v>77</v>
      </c>
      <c r="E363" s="6" t="s">
        <v>77</v>
      </c>
      <c r="F363" s="6" t="s">
        <v>77</v>
      </c>
      <c r="G363" s="6" t="s">
        <v>77</v>
      </c>
      <c r="H363" s="6" t="s">
        <v>77</v>
      </c>
      <c r="I363" s="6" t="s">
        <v>77</v>
      </c>
      <c r="J363" s="6"/>
      <c r="K363" s="6"/>
      <c r="L363" t="str">
        <f t="shared" si="15"/>
        <v>--</v>
      </c>
      <c r="M363" t="str">
        <f t="shared" si="16"/>
        <v>--</v>
      </c>
      <c r="N363" t="str">
        <f t="shared" si="17"/>
        <v>--</v>
      </c>
    </row>
    <row r="364" spans="1:14" x14ac:dyDescent="0.25">
      <c r="A364" s="6">
        <v>397</v>
      </c>
      <c r="B364" s="6" t="s">
        <v>514</v>
      </c>
      <c r="C364" s="6" t="s">
        <v>515</v>
      </c>
      <c r="D364" s="6">
        <v>3.7037037037037035E-4</v>
      </c>
      <c r="E364" s="6" t="s">
        <v>1821</v>
      </c>
      <c r="F364" s="6" t="s">
        <v>77</v>
      </c>
      <c r="G364" s="6" t="s">
        <v>77</v>
      </c>
      <c r="H364" s="6" t="s">
        <v>77</v>
      </c>
      <c r="I364" s="6" t="s">
        <v>77</v>
      </c>
      <c r="J364" s="6" t="s">
        <v>514</v>
      </c>
      <c r="K364" s="6"/>
      <c r="L364" t="str">
        <f t="shared" si="15"/>
        <v>same</v>
      </c>
      <c r="M364" t="str">
        <f t="shared" si="16"/>
        <v>--</v>
      </c>
      <c r="N364" t="str">
        <f t="shared" si="17"/>
        <v>--</v>
      </c>
    </row>
    <row r="365" spans="1:14" x14ac:dyDescent="0.25">
      <c r="A365" s="6">
        <v>398</v>
      </c>
      <c r="B365" s="6" t="s">
        <v>516</v>
      </c>
      <c r="C365" s="6" t="s">
        <v>517</v>
      </c>
      <c r="D365" s="6">
        <v>1.6666666666666668E-3</v>
      </c>
      <c r="E365" s="6" t="s">
        <v>1821</v>
      </c>
      <c r="F365" s="6" t="s">
        <v>77</v>
      </c>
      <c r="G365" s="6" t="s">
        <v>77</v>
      </c>
      <c r="H365" s="6" t="s">
        <v>77</v>
      </c>
      <c r="I365" s="6" t="s">
        <v>77</v>
      </c>
      <c r="J365" s="6" t="s">
        <v>516</v>
      </c>
      <c r="K365" s="6"/>
      <c r="L365" t="str">
        <f t="shared" si="15"/>
        <v>same</v>
      </c>
      <c r="M365" t="str">
        <f t="shared" si="16"/>
        <v>--</v>
      </c>
      <c r="N365" t="str">
        <f t="shared" si="17"/>
        <v>--</v>
      </c>
    </row>
    <row r="366" spans="1:14" x14ac:dyDescent="0.25">
      <c r="A366" s="6">
        <v>399</v>
      </c>
      <c r="B366" s="6" t="s">
        <v>1422</v>
      </c>
      <c r="C366" s="6" t="s">
        <v>1423</v>
      </c>
      <c r="D366" s="6" t="s">
        <v>77</v>
      </c>
      <c r="E366" s="6" t="s">
        <v>77</v>
      </c>
      <c r="F366" s="6" t="s">
        <v>77</v>
      </c>
      <c r="G366" s="6" t="s">
        <v>77</v>
      </c>
      <c r="H366" s="6" t="s">
        <v>77</v>
      </c>
      <c r="I366" s="6" t="s">
        <v>77</v>
      </c>
      <c r="J366" s="6"/>
      <c r="K366" s="6"/>
      <c r="L366" t="str">
        <f t="shared" si="15"/>
        <v>--</v>
      </c>
      <c r="M366" t="str">
        <f t="shared" si="16"/>
        <v>--</v>
      </c>
      <c r="N366" t="str">
        <f t="shared" si="17"/>
        <v>--</v>
      </c>
    </row>
    <row r="367" spans="1:14" x14ac:dyDescent="0.25">
      <c r="A367" s="6">
        <v>400</v>
      </c>
      <c r="B367" s="6" t="s">
        <v>1424</v>
      </c>
      <c r="C367" s="6" t="s">
        <v>1425</v>
      </c>
      <c r="D367" s="6" t="s">
        <v>77</v>
      </c>
      <c r="E367" s="6" t="s">
        <v>77</v>
      </c>
      <c r="F367" s="6" t="s">
        <v>77</v>
      </c>
      <c r="G367" s="6" t="s">
        <v>77</v>
      </c>
      <c r="H367" s="6" t="s">
        <v>77</v>
      </c>
      <c r="I367" s="6" t="s">
        <v>77</v>
      </c>
      <c r="J367" s="6"/>
      <c r="K367" s="6"/>
      <c r="L367" t="str">
        <f t="shared" si="15"/>
        <v>--</v>
      </c>
      <c r="M367" t="str">
        <f t="shared" si="16"/>
        <v>--</v>
      </c>
      <c r="N367" t="str">
        <f t="shared" si="17"/>
        <v>--</v>
      </c>
    </row>
    <row r="368" spans="1:14" x14ac:dyDescent="0.25">
      <c r="A368" s="6">
        <v>589</v>
      </c>
      <c r="B368" s="6" t="s">
        <v>518</v>
      </c>
      <c r="C368" s="6" t="s">
        <v>519</v>
      </c>
      <c r="D368" s="6" t="s">
        <v>77</v>
      </c>
      <c r="E368" s="6" t="s">
        <v>77</v>
      </c>
      <c r="F368" s="6" t="s">
        <v>77</v>
      </c>
      <c r="G368" s="6" t="s">
        <v>77</v>
      </c>
      <c r="H368" s="6">
        <v>120</v>
      </c>
      <c r="I368" s="6" t="s">
        <v>1821</v>
      </c>
      <c r="J368" s="6" t="s">
        <v>518</v>
      </c>
      <c r="K368" s="6"/>
      <c r="L368" t="str">
        <f t="shared" si="15"/>
        <v>--</v>
      </c>
      <c r="M368" t="str">
        <f t="shared" si="16"/>
        <v>--</v>
      </c>
      <c r="N368" t="str">
        <f t="shared" si="17"/>
        <v>same</v>
      </c>
    </row>
    <row r="369" spans="1:14" x14ac:dyDescent="0.25">
      <c r="A369" s="6">
        <v>446</v>
      </c>
      <c r="B369" s="6" t="s">
        <v>520</v>
      </c>
      <c r="C369" s="6" t="s">
        <v>521</v>
      </c>
      <c r="D369" s="6" t="s">
        <v>77</v>
      </c>
      <c r="E369" s="6" t="s">
        <v>77</v>
      </c>
      <c r="F369" s="6" t="s">
        <v>77</v>
      </c>
      <c r="G369" s="6" t="s">
        <v>77</v>
      </c>
      <c r="H369" s="6">
        <v>0.02</v>
      </c>
      <c r="I369" s="6" t="s">
        <v>1827</v>
      </c>
      <c r="J369" s="6" t="s">
        <v>520</v>
      </c>
      <c r="K369" s="6"/>
      <c r="L369" t="str">
        <f t="shared" si="15"/>
        <v>--</v>
      </c>
      <c r="M369" t="str">
        <f t="shared" si="16"/>
        <v>--</v>
      </c>
      <c r="N369" t="str">
        <f t="shared" si="17"/>
        <v>change</v>
      </c>
    </row>
    <row r="370" spans="1:14" x14ac:dyDescent="0.25">
      <c r="A370" s="6">
        <v>124</v>
      </c>
      <c r="B370" s="6" t="s">
        <v>522</v>
      </c>
      <c r="C370" s="6" t="s">
        <v>523</v>
      </c>
      <c r="D370" s="6">
        <v>0.19607843137254899</v>
      </c>
      <c r="E370" s="6" t="s">
        <v>1821</v>
      </c>
      <c r="F370" s="6" t="s">
        <v>77</v>
      </c>
      <c r="G370" s="6" t="s">
        <v>77</v>
      </c>
      <c r="H370" s="6" t="s">
        <v>77</v>
      </c>
      <c r="I370" s="6" t="s">
        <v>77</v>
      </c>
      <c r="J370" s="6" t="s">
        <v>522</v>
      </c>
      <c r="K370" s="6"/>
      <c r="L370" t="str">
        <f t="shared" si="15"/>
        <v>same</v>
      </c>
      <c r="M370" t="str">
        <f t="shared" si="16"/>
        <v>--</v>
      </c>
      <c r="N370" t="str">
        <f t="shared" si="17"/>
        <v>--</v>
      </c>
    </row>
    <row r="371" spans="1:14" x14ac:dyDescent="0.25">
      <c r="A371" s="6">
        <v>485</v>
      </c>
      <c r="B371" s="6" t="s">
        <v>1426</v>
      </c>
      <c r="C371" s="6" t="s">
        <v>1427</v>
      </c>
      <c r="D371" s="6" t="s">
        <v>77</v>
      </c>
      <c r="E371" s="6" t="s">
        <v>77</v>
      </c>
      <c r="F371" s="6" t="s">
        <v>77</v>
      </c>
      <c r="G371" s="6" t="s">
        <v>77</v>
      </c>
      <c r="H371" s="6">
        <v>6</v>
      </c>
      <c r="I371" s="6" t="s">
        <v>1827</v>
      </c>
      <c r="J371" s="6">
        <v>447</v>
      </c>
      <c r="K371" s="6" t="s">
        <v>1834</v>
      </c>
      <c r="L371" t="str">
        <f t="shared" si="15"/>
        <v>--</v>
      </c>
      <c r="M371" t="str">
        <f t="shared" si="16"/>
        <v>--</v>
      </c>
      <c r="N371" t="e">
        <f t="shared" si="17"/>
        <v>#N/A</v>
      </c>
    </row>
    <row r="372" spans="1:14" x14ac:dyDescent="0.25">
      <c r="A372" s="6">
        <v>486</v>
      </c>
      <c r="B372" s="6" t="s">
        <v>1428</v>
      </c>
      <c r="C372" s="6" t="s">
        <v>1429</v>
      </c>
      <c r="D372" s="6" t="s">
        <v>77</v>
      </c>
      <c r="E372" s="6" t="s">
        <v>77</v>
      </c>
      <c r="F372" s="6" t="s">
        <v>77</v>
      </c>
      <c r="G372" s="6" t="s">
        <v>77</v>
      </c>
      <c r="H372" s="6" t="s">
        <v>77</v>
      </c>
      <c r="I372" s="6" t="s">
        <v>77</v>
      </c>
      <c r="J372" s="6"/>
      <c r="K372" s="6"/>
      <c r="L372" t="str">
        <f t="shared" si="15"/>
        <v>--</v>
      </c>
      <c r="M372" t="str">
        <f t="shared" si="16"/>
        <v>--</v>
      </c>
      <c r="N372" t="str">
        <f t="shared" si="17"/>
        <v>--</v>
      </c>
    </row>
    <row r="373" spans="1:14" x14ac:dyDescent="0.25">
      <c r="A373" s="6">
        <v>487</v>
      </c>
      <c r="B373" s="6" t="s">
        <v>1430</v>
      </c>
      <c r="C373" s="6" t="s">
        <v>1431</v>
      </c>
      <c r="D373" s="6" t="s">
        <v>77</v>
      </c>
      <c r="E373" s="6" t="s">
        <v>77</v>
      </c>
      <c r="F373" s="6" t="s">
        <v>77</v>
      </c>
      <c r="G373" s="6" t="s">
        <v>77</v>
      </c>
      <c r="H373" s="6" t="s">
        <v>77</v>
      </c>
      <c r="I373" s="6" t="s">
        <v>77</v>
      </c>
      <c r="J373" s="6"/>
      <c r="K373" s="6"/>
      <c r="L373" t="str">
        <f t="shared" si="15"/>
        <v>--</v>
      </c>
      <c r="M373" t="str">
        <f t="shared" si="16"/>
        <v>--</v>
      </c>
      <c r="N373" t="str">
        <f t="shared" si="17"/>
        <v>--</v>
      </c>
    </row>
    <row r="374" spans="1:14" x14ac:dyDescent="0.25">
      <c r="A374" s="6">
        <v>489</v>
      </c>
      <c r="B374" s="6">
        <v>489</v>
      </c>
      <c r="C374" s="6" t="s">
        <v>1432</v>
      </c>
      <c r="D374" s="6" t="s">
        <v>77</v>
      </c>
      <c r="E374" s="6" t="s">
        <v>77</v>
      </c>
      <c r="F374" s="6" t="s">
        <v>77</v>
      </c>
      <c r="G374" s="6" t="s">
        <v>77</v>
      </c>
      <c r="H374" s="6" t="s">
        <v>77</v>
      </c>
      <c r="I374" s="6" t="s">
        <v>77</v>
      </c>
      <c r="J374" s="6"/>
      <c r="K374" s="6"/>
      <c r="L374" t="str">
        <f t="shared" si="15"/>
        <v>--</v>
      </c>
      <c r="M374" t="str">
        <f t="shared" si="16"/>
        <v>--</v>
      </c>
      <c r="N374" t="str">
        <f t="shared" si="17"/>
        <v>--</v>
      </c>
    </row>
    <row r="375" spans="1:14" x14ac:dyDescent="0.25">
      <c r="A375" s="6">
        <v>490</v>
      </c>
      <c r="B375" s="6" t="s">
        <v>560</v>
      </c>
      <c r="C375" s="6" t="s">
        <v>561</v>
      </c>
      <c r="D375" s="6" t="s">
        <v>77</v>
      </c>
      <c r="E375" s="6" t="s">
        <v>77</v>
      </c>
      <c r="F375" s="6" t="s">
        <v>77</v>
      </c>
      <c r="G375" s="6" t="s">
        <v>77</v>
      </c>
      <c r="H375" s="6" t="s">
        <v>77</v>
      </c>
      <c r="I375" s="6" t="s">
        <v>77</v>
      </c>
      <c r="J375" s="6"/>
      <c r="K375" s="6"/>
      <c r="L375" t="str">
        <f t="shared" si="15"/>
        <v>--</v>
      </c>
      <c r="M375" t="str">
        <f t="shared" si="16"/>
        <v>--</v>
      </c>
      <c r="N375" t="str">
        <f t="shared" si="17"/>
        <v>--</v>
      </c>
    </row>
    <row r="376" spans="1:14" x14ac:dyDescent="0.25">
      <c r="A376" s="6">
        <v>491</v>
      </c>
      <c r="B376" s="6" t="s">
        <v>558</v>
      </c>
      <c r="C376" s="6" t="s">
        <v>559</v>
      </c>
      <c r="D376" s="6" t="s">
        <v>77</v>
      </c>
      <c r="E376" s="6" t="s">
        <v>77</v>
      </c>
      <c r="F376" s="6" t="s">
        <v>77</v>
      </c>
      <c r="G376" s="6" t="s">
        <v>77</v>
      </c>
      <c r="H376" s="6" t="s">
        <v>77</v>
      </c>
      <c r="I376" s="6" t="s">
        <v>77</v>
      </c>
      <c r="J376" s="6"/>
      <c r="K376" s="6"/>
      <c r="L376" t="str">
        <f t="shared" si="15"/>
        <v>--</v>
      </c>
      <c r="M376" t="str">
        <f t="shared" si="16"/>
        <v>--</v>
      </c>
      <c r="N376" t="str">
        <f t="shared" si="17"/>
        <v>--</v>
      </c>
    </row>
    <row r="377" spans="1:14" x14ac:dyDescent="0.25">
      <c r="A377" s="6">
        <v>492</v>
      </c>
      <c r="B377" s="6" t="s">
        <v>1433</v>
      </c>
      <c r="C377" s="6" t="s">
        <v>1434</v>
      </c>
      <c r="D377" s="6" t="s">
        <v>77</v>
      </c>
      <c r="E377" s="6" t="s">
        <v>77</v>
      </c>
      <c r="F377" s="6" t="s">
        <v>77</v>
      </c>
      <c r="G377" s="6" t="s">
        <v>77</v>
      </c>
      <c r="H377" s="6" t="s">
        <v>77</v>
      </c>
      <c r="I377" s="6" t="s">
        <v>77</v>
      </c>
      <c r="J377" s="6"/>
      <c r="K377" s="6"/>
      <c r="L377" t="str">
        <f t="shared" si="15"/>
        <v>--</v>
      </c>
      <c r="M377" t="str">
        <f t="shared" si="16"/>
        <v>--</v>
      </c>
      <c r="N377" t="str">
        <f t="shared" si="17"/>
        <v>--</v>
      </c>
    </row>
    <row r="378" spans="1:14" x14ac:dyDescent="0.25">
      <c r="A378" s="6">
        <v>493</v>
      </c>
      <c r="B378" s="6" t="s">
        <v>1435</v>
      </c>
      <c r="C378" s="6" t="s">
        <v>1436</v>
      </c>
      <c r="D378" s="6" t="s">
        <v>77</v>
      </c>
      <c r="E378" s="6" t="s">
        <v>77</v>
      </c>
      <c r="F378" s="6" t="s">
        <v>77</v>
      </c>
      <c r="G378" s="6" t="s">
        <v>77</v>
      </c>
      <c r="H378" s="6" t="s">
        <v>77</v>
      </c>
      <c r="I378" s="6" t="s">
        <v>77</v>
      </c>
      <c r="J378" s="6"/>
      <c r="K378" s="6"/>
      <c r="L378" t="str">
        <f t="shared" si="15"/>
        <v>--</v>
      </c>
      <c r="M378" t="str">
        <f t="shared" si="16"/>
        <v>--</v>
      </c>
      <c r="N378" t="str">
        <f t="shared" si="17"/>
        <v>--</v>
      </c>
    </row>
    <row r="379" spans="1:14" x14ac:dyDescent="0.25">
      <c r="A379" s="6">
        <v>494</v>
      </c>
      <c r="B379" s="6" t="s">
        <v>1437</v>
      </c>
      <c r="C379" s="6" t="s">
        <v>1438</v>
      </c>
      <c r="D379" s="6" t="s">
        <v>77</v>
      </c>
      <c r="E379" s="6" t="s">
        <v>77</v>
      </c>
      <c r="F379" s="6" t="s">
        <v>77</v>
      </c>
      <c r="G379" s="6" t="s">
        <v>77</v>
      </c>
      <c r="H379" s="6" t="s">
        <v>77</v>
      </c>
      <c r="I379" s="6" t="s">
        <v>77</v>
      </c>
      <c r="J379" s="6"/>
      <c r="K379" s="6"/>
      <c r="L379" t="str">
        <f t="shared" si="15"/>
        <v>--</v>
      </c>
      <c r="M379" t="str">
        <f t="shared" si="16"/>
        <v>--</v>
      </c>
      <c r="N379" t="str">
        <f t="shared" si="17"/>
        <v>--</v>
      </c>
    </row>
    <row r="380" spans="1:14" x14ac:dyDescent="0.25">
      <c r="A380" s="6">
        <v>495</v>
      </c>
      <c r="B380" s="6" t="s">
        <v>1439</v>
      </c>
      <c r="C380" s="6" t="s">
        <v>1440</v>
      </c>
      <c r="D380" s="6" t="s">
        <v>77</v>
      </c>
      <c r="E380" s="6" t="s">
        <v>77</v>
      </c>
      <c r="F380" s="6" t="s">
        <v>77</v>
      </c>
      <c r="G380" s="6" t="s">
        <v>77</v>
      </c>
      <c r="H380" s="6" t="s">
        <v>77</v>
      </c>
      <c r="I380" s="6" t="s">
        <v>77</v>
      </c>
      <c r="J380" s="6"/>
      <c r="K380" s="6"/>
      <c r="L380" t="str">
        <f t="shared" si="15"/>
        <v>--</v>
      </c>
      <c r="M380" t="str">
        <f t="shared" si="16"/>
        <v>--</v>
      </c>
      <c r="N380" t="str">
        <f t="shared" si="17"/>
        <v>--</v>
      </c>
    </row>
    <row r="381" spans="1:14" x14ac:dyDescent="0.25">
      <c r="A381" s="6">
        <v>496</v>
      </c>
      <c r="B381" s="6" t="s">
        <v>1441</v>
      </c>
      <c r="C381" s="6" t="s">
        <v>1442</v>
      </c>
      <c r="D381" s="6" t="s">
        <v>77</v>
      </c>
      <c r="E381" s="6" t="s">
        <v>77</v>
      </c>
      <c r="F381" s="6" t="s">
        <v>77</v>
      </c>
      <c r="G381" s="6" t="s">
        <v>77</v>
      </c>
      <c r="H381" s="6" t="s">
        <v>77</v>
      </c>
      <c r="I381" s="6" t="s">
        <v>77</v>
      </c>
      <c r="J381" s="6"/>
      <c r="K381" s="6"/>
      <c r="L381" t="str">
        <f t="shared" si="15"/>
        <v>--</v>
      </c>
      <c r="M381" t="str">
        <f t="shared" si="16"/>
        <v>--</v>
      </c>
      <c r="N381" t="str">
        <f t="shared" si="17"/>
        <v>--</v>
      </c>
    </row>
    <row r="382" spans="1:14" x14ac:dyDescent="0.25">
      <c r="A382" s="6">
        <v>497</v>
      </c>
      <c r="B382" s="6" t="s">
        <v>562</v>
      </c>
      <c r="C382" s="6" t="s">
        <v>563</v>
      </c>
      <c r="D382" s="6" t="s">
        <v>77</v>
      </c>
      <c r="E382" s="6" t="s">
        <v>77</v>
      </c>
      <c r="F382" s="6">
        <v>200</v>
      </c>
      <c r="G382" s="6" t="s">
        <v>1821</v>
      </c>
      <c r="H382" s="6">
        <v>5800</v>
      </c>
      <c r="I382" s="6" t="s">
        <v>1821</v>
      </c>
      <c r="J382" s="6" t="s">
        <v>562</v>
      </c>
      <c r="K382" s="6"/>
      <c r="L382" t="str">
        <f t="shared" si="15"/>
        <v>--</v>
      </c>
      <c r="M382" t="str">
        <f t="shared" si="16"/>
        <v>same</v>
      </c>
      <c r="N382" t="str">
        <f t="shared" si="17"/>
        <v>change</v>
      </c>
    </row>
    <row r="383" spans="1:14" x14ac:dyDescent="0.25">
      <c r="A383" s="6">
        <v>498</v>
      </c>
      <c r="B383" s="6" t="s">
        <v>1443</v>
      </c>
      <c r="C383" s="6" t="s">
        <v>1444</v>
      </c>
      <c r="D383" s="6" t="s">
        <v>77</v>
      </c>
      <c r="E383" s="6" t="s">
        <v>77</v>
      </c>
      <c r="F383" s="6" t="s">
        <v>77</v>
      </c>
      <c r="G383" s="6" t="s">
        <v>77</v>
      </c>
      <c r="H383" s="6" t="s">
        <v>77</v>
      </c>
      <c r="I383" s="6" t="s">
        <v>77</v>
      </c>
      <c r="J383" s="6"/>
      <c r="K383" s="6"/>
      <c r="L383" t="str">
        <f t="shared" si="15"/>
        <v>--</v>
      </c>
      <c r="M383" t="str">
        <f t="shared" si="16"/>
        <v>--</v>
      </c>
      <c r="N383" t="str">
        <f t="shared" si="17"/>
        <v>--</v>
      </c>
    </row>
    <row r="384" spans="1:14" x14ac:dyDescent="0.25">
      <c r="A384" s="6">
        <v>499</v>
      </c>
      <c r="B384" s="6" t="s">
        <v>1445</v>
      </c>
      <c r="C384" s="6" t="s">
        <v>1446</v>
      </c>
      <c r="D384" s="6" t="s">
        <v>77</v>
      </c>
      <c r="E384" s="6" t="s">
        <v>77</v>
      </c>
      <c r="F384" s="6" t="s">
        <v>77</v>
      </c>
      <c r="G384" s="6" t="s">
        <v>77</v>
      </c>
      <c r="H384" s="6" t="s">
        <v>77</v>
      </c>
      <c r="I384" s="6" t="s">
        <v>77</v>
      </c>
      <c r="J384" s="6"/>
      <c r="K384" s="6"/>
      <c r="L384" t="str">
        <f t="shared" si="15"/>
        <v>--</v>
      </c>
      <c r="M384" t="str">
        <f t="shared" si="16"/>
        <v>--</v>
      </c>
      <c r="N384" t="str">
        <f t="shared" si="17"/>
        <v>--</v>
      </c>
    </row>
    <row r="385" spans="1:14" x14ac:dyDescent="0.25">
      <c r="A385" s="6">
        <v>500</v>
      </c>
      <c r="B385" s="6" t="s">
        <v>1447</v>
      </c>
      <c r="C385" s="6" t="s">
        <v>1448</v>
      </c>
      <c r="D385" s="6" t="s">
        <v>77</v>
      </c>
      <c r="E385" s="6" t="s">
        <v>77</v>
      </c>
      <c r="F385" s="6" t="s">
        <v>77</v>
      </c>
      <c r="G385" s="6" t="s">
        <v>77</v>
      </c>
      <c r="H385" s="6" t="s">
        <v>77</v>
      </c>
      <c r="I385" s="6" t="s">
        <v>77</v>
      </c>
      <c r="J385" s="6"/>
      <c r="K385" s="6"/>
      <c r="L385" t="str">
        <f t="shared" si="15"/>
        <v>--</v>
      </c>
      <c r="M385" t="str">
        <f t="shared" si="16"/>
        <v>--</v>
      </c>
      <c r="N385" t="str">
        <f t="shared" si="17"/>
        <v>--</v>
      </c>
    </row>
    <row r="386" spans="1:14" x14ac:dyDescent="0.25">
      <c r="A386" s="6">
        <v>501</v>
      </c>
      <c r="B386" s="6" t="s">
        <v>1449</v>
      </c>
      <c r="C386" s="6" t="s">
        <v>1450</v>
      </c>
      <c r="D386" s="6" t="s">
        <v>77</v>
      </c>
      <c r="E386" s="6" t="s">
        <v>77</v>
      </c>
      <c r="F386" s="6" t="s">
        <v>77</v>
      </c>
      <c r="G386" s="6" t="s">
        <v>77</v>
      </c>
      <c r="H386" s="6" t="s">
        <v>77</v>
      </c>
      <c r="I386" s="6" t="s">
        <v>77</v>
      </c>
      <c r="J386" s="6"/>
      <c r="K386" s="6"/>
      <c r="L386" t="str">
        <f t="shared" ref="L386:L449" si="18">IF($D386="--","--",IF(VLOOKUP($A386,TRVs,5,FALSE)=$D386,"same","change"))</f>
        <v>--</v>
      </c>
      <c r="M386" t="str">
        <f t="shared" ref="M386:M449" si="19">IF($F386="--","--",IF(VLOOKUP($A386,TRVs,7,FALSE)=$F386,"same","change"))</f>
        <v>--</v>
      </c>
      <c r="N386" t="str">
        <f t="shared" ref="N386:N449" si="20">IF($H386="--","--",IF(VLOOKUP($A386,TRVs,9,FALSE)=$H386,"same","change"))</f>
        <v>--</v>
      </c>
    </row>
    <row r="387" spans="1:14" x14ac:dyDescent="0.25">
      <c r="A387" s="6">
        <v>502</v>
      </c>
      <c r="B387" s="6" t="s">
        <v>1451</v>
      </c>
      <c r="C387" s="6" t="s">
        <v>1452</v>
      </c>
      <c r="D387" s="6" t="s">
        <v>77</v>
      </c>
      <c r="E387" s="6" t="s">
        <v>77</v>
      </c>
      <c r="F387" s="6" t="s">
        <v>77</v>
      </c>
      <c r="G387" s="6" t="s">
        <v>77</v>
      </c>
      <c r="H387" s="6" t="s">
        <v>77</v>
      </c>
      <c r="I387" s="6" t="s">
        <v>77</v>
      </c>
      <c r="J387" s="6"/>
      <c r="K387" s="6"/>
      <c r="L387" t="str">
        <f t="shared" si="18"/>
        <v>--</v>
      </c>
      <c r="M387" t="str">
        <f t="shared" si="19"/>
        <v>--</v>
      </c>
      <c r="N387" t="str">
        <f t="shared" si="20"/>
        <v>--</v>
      </c>
    </row>
    <row r="388" spans="1:14" x14ac:dyDescent="0.25">
      <c r="A388" s="6">
        <v>503</v>
      </c>
      <c r="B388" s="6" t="s">
        <v>564</v>
      </c>
      <c r="C388" s="6" t="s">
        <v>565</v>
      </c>
      <c r="D388" s="6" t="s">
        <v>77</v>
      </c>
      <c r="E388" s="6" t="s">
        <v>77</v>
      </c>
      <c r="F388" s="6">
        <v>0.3</v>
      </c>
      <c r="G388" s="6" t="s">
        <v>1820</v>
      </c>
      <c r="H388" s="6">
        <v>4</v>
      </c>
      <c r="I388" s="6" t="s">
        <v>1821</v>
      </c>
      <c r="J388" s="6" t="s">
        <v>564</v>
      </c>
      <c r="K388" s="6"/>
      <c r="L388" t="str">
        <f t="shared" si="18"/>
        <v>--</v>
      </c>
      <c r="M388" t="str">
        <f t="shared" si="19"/>
        <v>same</v>
      </c>
      <c r="N388" t="str">
        <f t="shared" si="20"/>
        <v>change</v>
      </c>
    </row>
    <row r="389" spans="1:14" x14ac:dyDescent="0.25">
      <c r="A389" s="6">
        <v>506</v>
      </c>
      <c r="B389" s="6" t="s">
        <v>566</v>
      </c>
      <c r="C389" s="6" t="s">
        <v>567</v>
      </c>
      <c r="D389" s="6" t="s">
        <v>77</v>
      </c>
      <c r="E389" s="6" t="s">
        <v>77</v>
      </c>
      <c r="F389" s="6">
        <v>0.8</v>
      </c>
      <c r="G389" s="6" t="s">
        <v>1820</v>
      </c>
      <c r="H389" s="6" t="s">
        <v>77</v>
      </c>
      <c r="I389" s="6" t="s">
        <v>77</v>
      </c>
      <c r="J389" s="6" t="s">
        <v>566</v>
      </c>
      <c r="K389" s="6"/>
      <c r="L389" t="str">
        <f t="shared" si="18"/>
        <v>--</v>
      </c>
      <c r="M389" t="str">
        <f t="shared" si="19"/>
        <v>same</v>
      </c>
      <c r="N389" t="str">
        <f t="shared" si="20"/>
        <v>--</v>
      </c>
    </row>
    <row r="390" spans="1:14" x14ac:dyDescent="0.25">
      <c r="A390" s="6">
        <v>507</v>
      </c>
      <c r="B390" s="6" t="s">
        <v>568</v>
      </c>
      <c r="C390" s="6" t="s">
        <v>569</v>
      </c>
      <c r="D390" s="6" t="s">
        <v>77</v>
      </c>
      <c r="E390" s="6" t="s">
        <v>77</v>
      </c>
      <c r="F390" s="6">
        <v>10</v>
      </c>
      <c r="G390" s="6" t="s">
        <v>1820</v>
      </c>
      <c r="H390" s="6" t="s">
        <v>77</v>
      </c>
      <c r="I390" s="6" t="s">
        <v>77</v>
      </c>
      <c r="J390" s="6" t="s">
        <v>568</v>
      </c>
      <c r="K390" s="6"/>
      <c r="L390" t="str">
        <f t="shared" si="18"/>
        <v>--</v>
      </c>
      <c r="M390" t="str">
        <f t="shared" si="19"/>
        <v>change</v>
      </c>
      <c r="N390" t="str">
        <f t="shared" si="20"/>
        <v>--</v>
      </c>
    </row>
    <row r="391" spans="1:14" x14ac:dyDescent="0.25">
      <c r="A391" s="6">
        <v>504</v>
      </c>
      <c r="B391" s="6">
        <v>504</v>
      </c>
      <c r="C391" s="6" t="s">
        <v>1453</v>
      </c>
      <c r="D391" s="6" t="s">
        <v>77</v>
      </c>
      <c r="E391" s="6" t="s">
        <v>77</v>
      </c>
      <c r="F391" s="6" t="s">
        <v>77</v>
      </c>
      <c r="G391" s="6" t="s">
        <v>77</v>
      </c>
      <c r="H391" s="6" t="s">
        <v>77</v>
      </c>
      <c r="I391" s="6" t="s">
        <v>77</v>
      </c>
      <c r="J391" s="6"/>
      <c r="K391" s="6"/>
      <c r="L391" t="str">
        <f t="shared" si="18"/>
        <v>--</v>
      </c>
      <c r="M391" t="str">
        <f t="shared" si="19"/>
        <v>--</v>
      </c>
      <c r="N391" t="str">
        <f t="shared" si="20"/>
        <v>--</v>
      </c>
    </row>
    <row r="392" spans="1:14" x14ac:dyDescent="0.25">
      <c r="A392" s="6">
        <v>508</v>
      </c>
      <c r="B392" s="6" t="s">
        <v>1454</v>
      </c>
      <c r="C392" s="6" t="s">
        <v>1455</v>
      </c>
      <c r="D392" s="6" t="s">
        <v>77</v>
      </c>
      <c r="E392" s="6" t="s">
        <v>77</v>
      </c>
      <c r="F392" s="6" t="s">
        <v>77</v>
      </c>
      <c r="G392" s="6" t="s">
        <v>77</v>
      </c>
      <c r="H392" s="6" t="s">
        <v>77</v>
      </c>
      <c r="I392" s="6" t="s">
        <v>77</v>
      </c>
      <c r="J392" s="6"/>
      <c r="K392" s="6"/>
      <c r="L392" t="str">
        <f t="shared" si="18"/>
        <v>--</v>
      </c>
      <c r="M392" t="str">
        <f t="shared" si="19"/>
        <v>--</v>
      </c>
      <c r="N392" t="str">
        <f t="shared" si="20"/>
        <v>--</v>
      </c>
    </row>
    <row r="393" spans="1:14" x14ac:dyDescent="0.25">
      <c r="A393" s="6">
        <v>509</v>
      </c>
      <c r="B393" s="6" t="s">
        <v>1456</v>
      </c>
      <c r="C393" s="6" t="s">
        <v>1457</v>
      </c>
      <c r="D393" s="6" t="s">
        <v>77</v>
      </c>
      <c r="E393" s="6" t="s">
        <v>77</v>
      </c>
      <c r="F393" s="6" t="s">
        <v>77</v>
      </c>
      <c r="G393" s="6" t="s">
        <v>77</v>
      </c>
      <c r="H393" s="6" t="s">
        <v>77</v>
      </c>
      <c r="I393" s="6" t="s">
        <v>77</v>
      </c>
      <c r="J393" s="6"/>
      <c r="K393" s="6"/>
      <c r="L393" t="str">
        <f t="shared" si="18"/>
        <v>--</v>
      </c>
      <c r="M393" t="str">
        <f t="shared" si="19"/>
        <v>--</v>
      </c>
      <c r="N393" t="str">
        <f t="shared" si="20"/>
        <v>--</v>
      </c>
    </row>
    <row r="394" spans="1:14" x14ac:dyDescent="0.25">
      <c r="A394" s="6">
        <v>510</v>
      </c>
      <c r="B394" s="6" t="s">
        <v>1458</v>
      </c>
      <c r="C394" s="6" t="s">
        <v>1459</v>
      </c>
      <c r="D394" s="6" t="s">
        <v>77</v>
      </c>
      <c r="E394" s="6" t="s">
        <v>77</v>
      </c>
      <c r="F394" s="6" t="s">
        <v>77</v>
      </c>
      <c r="G394" s="6" t="s">
        <v>77</v>
      </c>
      <c r="H394" s="6" t="s">
        <v>77</v>
      </c>
      <c r="I394" s="6" t="s">
        <v>77</v>
      </c>
      <c r="J394" s="6"/>
      <c r="K394" s="6"/>
      <c r="L394" t="str">
        <f t="shared" si="18"/>
        <v>--</v>
      </c>
      <c r="M394" t="str">
        <f t="shared" si="19"/>
        <v>--</v>
      </c>
      <c r="N394" t="str">
        <f t="shared" si="20"/>
        <v>--</v>
      </c>
    </row>
    <row r="395" spans="1:14" x14ac:dyDescent="0.25">
      <c r="A395" s="6">
        <v>511</v>
      </c>
      <c r="B395" s="6" t="s">
        <v>1460</v>
      </c>
      <c r="C395" s="6" t="s">
        <v>1461</v>
      </c>
      <c r="D395" s="6" t="s">
        <v>77</v>
      </c>
      <c r="E395" s="6" t="s">
        <v>77</v>
      </c>
      <c r="F395" s="6" t="s">
        <v>77</v>
      </c>
      <c r="G395" s="6" t="s">
        <v>77</v>
      </c>
      <c r="H395" s="6" t="s">
        <v>77</v>
      </c>
      <c r="I395" s="6" t="s">
        <v>77</v>
      </c>
      <c r="J395" s="6"/>
      <c r="K395" s="6"/>
      <c r="L395" t="str">
        <f t="shared" si="18"/>
        <v>--</v>
      </c>
      <c r="M395" t="str">
        <f t="shared" si="19"/>
        <v>--</v>
      </c>
      <c r="N395" t="str">
        <f t="shared" si="20"/>
        <v>--</v>
      </c>
    </row>
    <row r="396" spans="1:14" x14ac:dyDescent="0.25">
      <c r="A396" s="6">
        <v>636</v>
      </c>
      <c r="B396" s="6" t="s">
        <v>570</v>
      </c>
      <c r="C396" s="6" t="s">
        <v>571</v>
      </c>
      <c r="D396" s="6" t="s">
        <v>77</v>
      </c>
      <c r="E396" s="6" t="s">
        <v>77</v>
      </c>
      <c r="F396" s="6">
        <v>9</v>
      </c>
      <c r="G396" s="6" t="s">
        <v>1820</v>
      </c>
      <c r="H396" s="6">
        <v>20</v>
      </c>
      <c r="I396" s="6" t="s">
        <v>1822</v>
      </c>
      <c r="J396" s="6" t="s">
        <v>570</v>
      </c>
      <c r="K396" s="6"/>
      <c r="L396" t="str">
        <f t="shared" si="18"/>
        <v>--</v>
      </c>
      <c r="M396" t="str">
        <f t="shared" si="19"/>
        <v>change</v>
      </c>
      <c r="N396" t="str">
        <f t="shared" si="20"/>
        <v>same</v>
      </c>
    </row>
    <row r="397" spans="1:14" x14ac:dyDescent="0.25">
      <c r="A397" s="6">
        <v>518</v>
      </c>
      <c r="B397" s="6">
        <v>518</v>
      </c>
      <c r="C397" s="6" t="s">
        <v>1462</v>
      </c>
      <c r="D397" s="6" t="s">
        <v>77</v>
      </c>
      <c r="E397" s="6" t="s">
        <v>77</v>
      </c>
      <c r="F397" s="6" t="s">
        <v>77</v>
      </c>
      <c r="G397" s="6" t="s">
        <v>77</v>
      </c>
      <c r="H397" s="6" t="s">
        <v>77</v>
      </c>
      <c r="I397" s="6" t="s">
        <v>77</v>
      </c>
      <c r="J397" s="6"/>
      <c r="K397" s="6"/>
      <c r="L397" t="str">
        <f t="shared" si="18"/>
        <v>--</v>
      </c>
      <c r="M397" t="str">
        <f t="shared" si="19"/>
        <v>--</v>
      </c>
      <c r="N397" t="str">
        <f t="shared" si="20"/>
        <v>--</v>
      </c>
    </row>
    <row r="398" spans="1:14" x14ac:dyDescent="0.25">
      <c r="A398" s="6">
        <v>525</v>
      </c>
      <c r="B398" s="6" t="s">
        <v>572</v>
      </c>
      <c r="C398" s="6" t="s">
        <v>573</v>
      </c>
      <c r="D398" s="6" t="s">
        <v>77</v>
      </c>
      <c r="E398" s="6" t="s">
        <v>77</v>
      </c>
      <c r="F398" s="6">
        <v>20</v>
      </c>
      <c r="G398" s="6" t="s">
        <v>1821</v>
      </c>
      <c r="H398" s="6" t="s">
        <v>77</v>
      </c>
      <c r="I398" s="6" t="s">
        <v>77</v>
      </c>
      <c r="J398" s="6" t="s">
        <v>572</v>
      </c>
      <c r="K398" s="6"/>
      <c r="L398" t="str">
        <f t="shared" si="18"/>
        <v>--</v>
      </c>
      <c r="M398" t="str">
        <f t="shared" si="19"/>
        <v>same</v>
      </c>
      <c r="N398" t="str">
        <f t="shared" si="20"/>
        <v>--</v>
      </c>
    </row>
    <row r="399" spans="1:14" x14ac:dyDescent="0.25">
      <c r="A399" s="6">
        <v>447</v>
      </c>
      <c r="B399" s="6">
        <v>447</v>
      </c>
      <c r="C399" s="6" t="s">
        <v>1463</v>
      </c>
      <c r="D399" s="6" t="s">
        <v>77</v>
      </c>
      <c r="E399" s="6" t="s">
        <v>77</v>
      </c>
      <c r="F399" s="6" t="s">
        <v>77</v>
      </c>
      <c r="G399" s="6" t="s">
        <v>77</v>
      </c>
      <c r="H399" s="6">
        <v>6</v>
      </c>
      <c r="I399" s="6" t="s">
        <v>1827</v>
      </c>
      <c r="J399" s="6">
        <v>447</v>
      </c>
      <c r="K399" s="6"/>
      <c r="L399" t="str">
        <f t="shared" si="18"/>
        <v>--</v>
      </c>
      <c r="M399" t="str">
        <f t="shared" si="19"/>
        <v>--</v>
      </c>
      <c r="N399" t="str">
        <f t="shared" si="20"/>
        <v>change</v>
      </c>
    </row>
    <row r="400" spans="1:14" x14ac:dyDescent="0.25">
      <c r="A400" s="6">
        <v>448</v>
      </c>
      <c r="B400" s="6" t="s">
        <v>1464</v>
      </c>
      <c r="C400" s="6" t="s">
        <v>1465</v>
      </c>
      <c r="D400" s="6" t="s">
        <v>77</v>
      </c>
      <c r="E400" s="6" t="s">
        <v>77</v>
      </c>
      <c r="F400" s="6" t="s">
        <v>77</v>
      </c>
      <c r="G400" s="6" t="s">
        <v>77</v>
      </c>
      <c r="H400" s="6" t="s">
        <v>77</v>
      </c>
      <c r="I400" s="6" t="s">
        <v>77</v>
      </c>
      <c r="J400" s="6"/>
      <c r="K400" s="6"/>
      <c r="L400" t="str">
        <f t="shared" si="18"/>
        <v>--</v>
      </c>
      <c r="M400" t="str">
        <f t="shared" si="19"/>
        <v>--</v>
      </c>
      <c r="N400" t="str">
        <f t="shared" si="20"/>
        <v>--</v>
      </c>
    </row>
    <row r="401" spans="1:14" x14ac:dyDescent="0.25">
      <c r="A401" s="6">
        <v>449</v>
      </c>
      <c r="B401" s="6" t="s">
        <v>1466</v>
      </c>
      <c r="C401" s="6" t="s">
        <v>1467</v>
      </c>
      <c r="D401" s="6" t="s">
        <v>77</v>
      </c>
      <c r="E401" s="6" t="s">
        <v>77</v>
      </c>
      <c r="F401" s="6" t="s">
        <v>77</v>
      </c>
      <c r="G401" s="6" t="s">
        <v>77</v>
      </c>
      <c r="H401" s="6">
        <v>6</v>
      </c>
      <c r="I401" s="6" t="s">
        <v>1827</v>
      </c>
      <c r="J401" s="6">
        <v>447</v>
      </c>
      <c r="K401" s="6" t="s">
        <v>1834</v>
      </c>
      <c r="L401" t="str">
        <f t="shared" si="18"/>
        <v>--</v>
      </c>
      <c r="M401" t="str">
        <f t="shared" si="19"/>
        <v>--</v>
      </c>
      <c r="N401" t="e">
        <f t="shared" si="20"/>
        <v>#N/A</v>
      </c>
    </row>
    <row r="402" spans="1:14" x14ac:dyDescent="0.25">
      <c r="A402" s="6">
        <v>450</v>
      </c>
      <c r="B402" s="6" t="s">
        <v>1468</v>
      </c>
      <c r="C402" s="6" t="s">
        <v>1469</v>
      </c>
      <c r="D402" s="6" t="s">
        <v>77</v>
      </c>
      <c r="E402" s="6" t="s">
        <v>77</v>
      </c>
      <c r="F402" s="6" t="s">
        <v>77</v>
      </c>
      <c r="G402" s="6" t="s">
        <v>77</v>
      </c>
      <c r="H402" s="6" t="s">
        <v>77</v>
      </c>
      <c r="I402" s="6" t="s">
        <v>77</v>
      </c>
      <c r="J402" s="6"/>
      <c r="K402" s="6"/>
      <c r="L402" t="str">
        <f t="shared" si="18"/>
        <v>--</v>
      </c>
      <c r="M402" t="str">
        <f t="shared" si="19"/>
        <v>--</v>
      </c>
      <c r="N402" t="str">
        <f t="shared" si="20"/>
        <v>--</v>
      </c>
    </row>
    <row r="403" spans="1:14" x14ac:dyDescent="0.25">
      <c r="A403" s="6">
        <v>451</v>
      </c>
      <c r="B403" s="6" t="s">
        <v>1470</v>
      </c>
      <c r="C403" s="6" t="s">
        <v>1471</v>
      </c>
      <c r="D403" s="6" t="s">
        <v>77</v>
      </c>
      <c r="E403" s="6" t="s">
        <v>77</v>
      </c>
      <c r="F403" s="6" t="s">
        <v>77</v>
      </c>
      <c r="G403" s="6" t="s">
        <v>77</v>
      </c>
      <c r="H403" s="6" t="s">
        <v>77</v>
      </c>
      <c r="I403" s="6" t="s">
        <v>77</v>
      </c>
      <c r="J403" s="6"/>
      <c r="K403" s="6"/>
      <c r="L403" t="str">
        <f t="shared" si="18"/>
        <v>--</v>
      </c>
      <c r="M403" t="str">
        <f t="shared" si="19"/>
        <v>--</v>
      </c>
      <c r="N403" t="str">
        <f t="shared" si="20"/>
        <v>--</v>
      </c>
    </row>
    <row r="404" spans="1:14" x14ac:dyDescent="0.25">
      <c r="A404" s="6">
        <v>452</v>
      </c>
      <c r="B404" s="6" t="s">
        <v>1472</v>
      </c>
      <c r="C404" s="6" t="s">
        <v>1473</v>
      </c>
      <c r="D404" s="6" t="s">
        <v>77</v>
      </c>
      <c r="E404" s="6" t="s">
        <v>77</v>
      </c>
      <c r="F404" s="6" t="s">
        <v>77</v>
      </c>
      <c r="G404" s="6" t="s">
        <v>77</v>
      </c>
      <c r="H404" s="6" t="s">
        <v>77</v>
      </c>
      <c r="I404" s="6" t="s">
        <v>77</v>
      </c>
      <c r="J404" s="6"/>
      <c r="K404" s="6"/>
      <c r="L404" t="str">
        <f t="shared" si="18"/>
        <v>--</v>
      </c>
      <c r="M404" t="str">
        <f t="shared" si="19"/>
        <v>--</v>
      </c>
      <c r="N404" t="str">
        <f t="shared" si="20"/>
        <v>--</v>
      </c>
    </row>
    <row r="405" spans="1:14" x14ac:dyDescent="0.25">
      <c r="A405" s="6">
        <v>453</v>
      </c>
      <c r="B405" s="6" t="s">
        <v>1474</v>
      </c>
      <c r="C405" s="6" t="s">
        <v>1475</v>
      </c>
      <c r="D405" s="6" t="s">
        <v>77</v>
      </c>
      <c r="E405" s="6" t="s">
        <v>77</v>
      </c>
      <c r="F405" s="6" t="s">
        <v>77</v>
      </c>
      <c r="G405" s="6" t="s">
        <v>77</v>
      </c>
      <c r="H405" s="6" t="s">
        <v>77</v>
      </c>
      <c r="I405" s="6" t="s">
        <v>77</v>
      </c>
      <c r="J405" s="6"/>
      <c r="K405" s="6"/>
      <c r="L405" t="str">
        <f t="shared" si="18"/>
        <v>--</v>
      </c>
      <c r="M405" t="str">
        <f t="shared" si="19"/>
        <v>--</v>
      </c>
      <c r="N405" t="str">
        <f t="shared" si="20"/>
        <v>--</v>
      </c>
    </row>
    <row r="406" spans="1:14" x14ac:dyDescent="0.25">
      <c r="A406" s="6">
        <v>454</v>
      </c>
      <c r="B406" s="6" t="s">
        <v>1476</v>
      </c>
      <c r="C406" s="6" t="s">
        <v>1477</v>
      </c>
      <c r="D406" s="6" t="s">
        <v>77</v>
      </c>
      <c r="E406" s="6" t="s">
        <v>77</v>
      </c>
      <c r="F406" s="6" t="s">
        <v>77</v>
      </c>
      <c r="G406" s="6" t="s">
        <v>77</v>
      </c>
      <c r="H406" s="6" t="s">
        <v>77</v>
      </c>
      <c r="I406" s="6" t="s">
        <v>77</v>
      </c>
      <c r="J406" s="6"/>
      <c r="K406" s="6"/>
      <c r="L406" t="str">
        <f t="shared" si="18"/>
        <v>--</v>
      </c>
      <c r="M406" t="str">
        <f t="shared" si="19"/>
        <v>--</v>
      </c>
      <c r="N406" t="str">
        <f t="shared" si="20"/>
        <v>--</v>
      </c>
    </row>
    <row r="407" spans="1:14" x14ac:dyDescent="0.25">
      <c r="A407" s="6">
        <v>455</v>
      </c>
      <c r="B407" s="6" t="s">
        <v>1478</v>
      </c>
      <c r="C407" s="6" t="s">
        <v>1479</v>
      </c>
      <c r="D407" s="6" t="s">
        <v>77</v>
      </c>
      <c r="E407" s="6" t="s">
        <v>77</v>
      </c>
      <c r="F407" s="6" t="s">
        <v>77</v>
      </c>
      <c r="G407" s="6" t="s">
        <v>77</v>
      </c>
      <c r="H407" s="6" t="s">
        <v>77</v>
      </c>
      <c r="I407" s="6" t="s">
        <v>77</v>
      </c>
      <c r="J407" s="6"/>
      <c r="K407" s="6"/>
      <c r="L407" t="str">
        <f t="shared" si="18"/>
        <v>--</v>
      </c>
      <c r="M407" t="str">
        <f t="shared" si="19"/>
        <v>--</v>
      </c>
      <c r="N407" t="str">
        <f t="shared" si="20"/>
        <v>--</v>
      </c>
    </row>
    <row r="408" spans="1:14" x14ac:dyDescent="0.25">
      <c r="A408" s="6">
        <v>456</v>
      </c>
      <c r="B408" s="6" t="s">
        <v>698</v>
      </c>
      <c r="C408" s="6" t="s">
        <v>1480</v>
      </c>
      <c r="D408" s="6">
        <v>9.9999999999999985E-3</v>
      </c>
      <c r="E408" s="6" t="s">
        <v>1820</v>
      </c>
      <c r="F408" s="6" t="s">
        <v>77</v>
      </c>
      <c r="G408" s="6" t="s">
        <v>77</v>
      </c>
      <c r="H408" s="6" t="s">
        <v>77</v>
      </c>
      <c r="I408" s="6" t="s">
        <v>77</v>
      </c>
      <c r="J408" s="6" t="s">
        <v>698</v>
      </c>
      <c r="K408" s="6"/>
      <c r="L408" t="str">
        <f t="shared" si="18"/>
        <v>change</v>
      </c>
      <c r="M408" t="str">
        <f t="shared" si="19"/>
        <v>--</v>
      </c>
      <c r="N408" t="str">
        <f t="shared" si="20"/>
        <v>--</v>
      </c>
    </row>
    <row r="409" spans="1:14" x14ac:dyDescent="0.25">
      <c r="A409" s="6">
        <v>645</v>
      </c>
      <c r="B409" s="6">
        <v>645</v>
      </c>
      <c r="C409" s="6" t="s">
        <v>702</v>
      </c>
      <c r="D409" s="6">
        <v>2.6315789473684208E-8</v>
      </c>
      <c r="E409" s="6" t="s">
        <v>1820</v>
      </c>
      <c r="F409" s="6">
        <v>4.0000000000000003E-5</v>
      </c>
      <c r="G409" s="6" t="s">
        <v>1821</v>
      </c>
      <c r="H409" s="6" t="s">
        <v>77</v>
      </c>
      <c r="I409" s="6" t="s">
        <v>77</v>
      </c>
      <c r="J409" s="6">
        <v>645</v>
      </c>
      <c r="K409" s="6"/>
      <c r="L409" t="str">
        <f t="shared" si="18"/>
        <v>same</v>
      </c>
      <c r="M409" t="str">
        <f t="shared" si="19"/>
        <v>same</v>
      </c>
      <c r="N409" t="str">
        <f t="shared" si="20"/>
        <v>--</v>
      </c>
    </row>
    <row r="410" spans="1:14" x14ac:dyDescent="0.25">
      <c r="A410" s="6">
        <v>457</v>
      </c>
      <c r="B410" s="6" t="s">
        <v>1481</v>
      </c>
      <c r="C410" s="6" t="s">
        <v>1482</v>
      </c>
      <c r="D410" s="6" t="s">
        <v>77</v>
      </c>
      <c r="E410" s="6" t="s">
        <v>77</v>
      </c>
      <c r="F410" s="6" t="s">
        <v>77</v>
      </c>
      <c r="G410" s="6" t="s">
        <v>77</v>
      </c>
      <c r="H410" s="6" t="s">
        <v>77</v>
      </c>
      <c r="I410" s="6" t="s">
        <v>77</v>
      </c>
      <c r="J410" s="6"/>
      <c r="K410" s="6"/>
      <c r="L410" t="str">
        <f t="shared" si="18"/>
        <v>--</v>
      </c>
      <c r="M410" t="str">
        <f t="shared" si="19"/>
        <v>--</v>
      </c>
      <c r="N410" t="str">
        <f t="shared" si="20"/>
        <v>--</v>
      </c>
    </row>
    <row r="411" spans="1:14" x14ac:dyDescent="0.25">
      <c r="A411" s="6">
        <v>458</v>
      </c>
      <c r="B411" s="6" t="s">
        <v>1483</v>
      </c>
      <c r="C411" s="6" t="s">
        <v>1484</v>
      </c>
      <c r="D411" s="6" t="s">
        <v>77</v>
      </c>
      <c r="E411" s="6" t="s">
        <v>77</v>
      </c>
      <c r="F411" s="6" t="s">
        <v>77</v>
      </c>
      <c r="G411" s="6" t="s">
        <v>77</v>
      </c>
      <c r="H411" s="6" t="s">
        <v>77</v>
      </c>
      <c r="I411" s="6" t="s">
        <v>77</v>
      </c>
      <c r="J411" s="6"/>
      <c r="K411" s="6"/>
      <c r="L411" t="str">
        <f t="shared" si="18"/>
        <v>--</v>
      </c>
      <c r="M411" t="str">
        <f t="shared" si="19"/>
        <v>--</v>
      </c>
      <c r="N411" t="str">
        <f t="shared" si="20"/>
        <v>--</v>
      </c>
    </row>
    <row r="412" spans="1:14" x14ac:dyDescent="0.25">
      <c r="A412" s="6">
        <v>459</v>
      </c>
      <c r="B412" s="6" t="s">
        <v>1485</v>
      </c>
      <c r="C412" s="6" t="s">
        <v>1486</v>
      </c>
      <c r="D412" s="6" t="s">
        <v>77</v>
      </c>
      <c r="E412" s="6" t="s">
        <v>77</v>
      </c>
      <c r="F412" s="6" t="s">
        <v>77</v>
      </c>
      <c r="G412" s="6" t="s">
        <v>77</v>
      </c>
      <c r="H412" s="6" t="s">
        <v>77</v>
      </c>
      <c r="I412" s="6" t="s">
        <v>77</v>
      </c>
      <c r="J412" s="6"/>
      <c r="K412" s="6"/>
      <c r="L412" t="str">
        <f t="shared" si="18"/>
        <v>--</v>
      </c>
      <c r="M412" t="str">
        <f t="shared" si="19"/>
        <v>--</v>
      </c>
      <c r="N412" t="str">
        <f t="shared" si="20"/>
        <v>--</v>
      </c>
    </row>
    <row r="413" spans="1:14" x14ac:dyDescent="0.25">
      <c r="A413" s="6">
        <v>460</v>
      </c>
      <c r="B413" s="6" t="s">
        <v>1487</v>
      </c>
      <c r="C413" s="6" t="s">
        <v>1488</v>
      </c>
      <c r="D413" s="6" t="s">
        <v>77</v>
      </c>
      <c r="E413" s="6" t="s">
        <v>77</v>
      </c>
      <c r="F413" s="6" t="s">
        <v>77</v>
      </c>
      <c r="G413" s="6" t="s">
        <v>77</v>
      </c>
      <c r="H413" s="6" t="s">
        <v>77</v>
      </c>
      <c r="I413" s="6" t="s">
        <v>77</v>
      </c>
      <c r="J413" s="6"/>
      <c r="K413" s="6"/>
      <c r="L413" t="str">
        <f t="shared" si="18"/>
        <v>--</v>
      </c>
      <c r="M413" t="str">
        <f t="shared" si="19"/>
        <v>--</v>
      </c>
      <c r="N413" t="str">
        <f t="shared" si="20"/>
        <v>--</v>
      </c>
    </row>
    <row r="414" spans="1:14" x14ac:dyDescent="0.25">
      <c r="A414" s="6">
        <v>461</v>
      </c>
      <c r="B414" s="6" t="s">
        <v>1489</v>
      </c>
      <c r="C414" s="6" t="s">
        <v>1490</v>
      </c>
      <c r="D414" s="6" t="s">
        <v>77</v>
      </c>
      <c r="E414" s="6" t="s">
        <v>77</v>
      </c>
      <c r="F414" s="6" t="s">
        <v>77</v>
      </c>
      <c r="G414" s="6" t="s">
        <v>77</v>
      </c>
      <c r="H414" s="6" t="s">
        <v>77</v>
      </c>
      <c r="I414" s="6" t="s">
        <v>77</v>
      </c>
      <c r="J414" s="6"/>
      <c r="K414" s="6"/>
      <c r="L414" t="str">
        <f t="shared" si="18"/>
        <v>--</v>
      </c>
      <c r="M414" t="str">
        <f t="shared" si="19"/>
        <v>--</v>
      </c>
      <c r="N414" t="str">
        <f t="shared" si="20"/>
        <v>--</v>
      </c>
    </row>
    <row r="415" spans="1:14" x14ac:dyDescent="0.25">
      <c r="A415" s="6">
        <v>462</v>
      </c>
      <c r="B415" s="6" t="s">
        <v>1491</v>
      </c>
      <c r="C415" s="6" t="s">
        <v>1492</v>
      </c>
      <c r="D415" s="6" t="s">
        <v>77</v>
      </c>
      <c r="E415" s="6" t="s">
        <v>77</v>
      </c>
      <c r="F415" s="6" t="s">
        <v>77</v>
      </c>
      <c r="G415" s="6" t="s">
        <v>77</v>
      </c>
      <c r="H415" s="6" t="s">
        <v>77</v>
      </c>
      <c r="I415" s="6" t="s">
        <v>77</v>
      </c>
      <c r="J415" s="6"/>
      <c r="K415" s="6"/>
      <c r="L415" t="str">
        <f t="shared" si="18"/>
        <v>--</v>
      </c>
      <c r="M415" t="str">
        <f t="shared" si="19"/>
        <v>--</v>
      </c>
      <c r="N415" t="str">
        <f t="shared" si="20"/>
        <v>--</v>
      </c>
    </row>
    <row r="416" spans="1:14" x14ac:dyDescent="0.25">
      <c r="A416" s="6">
        <v>463</v>
      </c>
      <c r="B416" s="6" t="s">
        <v>673</v>
      </c>
      <c r="C416" s="6" t="s">
        <v>674</v>
      </c>
      <c r="D416" s="6">
        <v>2.6315789473684205E-4</v>
      </c>
      <c r="E416" s="6" t="s">
        <v>1821</v>
      </c>
      <c r="F416" s="6">
        <v>0.4</v>
      </c>
      <c r="G416" s="6" t="s">
        <v>1821</v>
      </c>
      <c r="H416" s="6" t="s">
        <v>77</v>
      </c>
      <c r="I416" s="6" t="s">
        <v>77</v>
      </c>
      <c r="J416" s="6" t="s">
        <v>673</v>
      </c>
      <c r="K416" s="6"/>
      <c r="L416" t="str">
        <f t="shared" si="18"/>
        <v>change</v>
      </c>
      <c r="M416" t="str">
        <f t="shared" si="19"/>
        <v>change</v>
      </c>
      <c r="N416" t="str">
        <f t="shared" si="20"/>
        <v>--</v>
      </c>
    </row>
    <row r="417" spans="1:14" x14ac:dyDescent="0.25">
      <c r="A417" s="6">
        <v>464</v>
      </c>
      <c r="B417" s="6" t="s">
        <v>676</v>
      </c>
      <c r="C417" s="6" t="s">
        <v>677</v>
      </c>
      <c r="D417" s="6">
        <v>8.7719298245614029E-5</v>
      </c>
      <c r="E417" s="6" t="s">
        <v>1831</v>
      </c>
      <c r="F417" s="6">
        <v>0.13</v>
      </c>
      <c r="G417" s="6" t="s">
        <v>1821</v>
      </c>
      <c r="H417" s="6" t="s">
        <v>77</v>
      </c>
      <c r="I417" s="6" t="s">
        <v>77</v>
      </c>
      <c r="J417" s="6" t="s">
        <v>676</v>
      </c>
      <c r="K417" s="6"/>
      <c r="L417" t="str">
        <f t="shared" si="18"/>
        <v>change</v>
      </c>
      <c r="M417" t="str">
        <f t="shared" si="19"/>
        <v>change</v>
      </c>
      <c r="N417" t="str">
        <f t="shared" si="20"/>
        <v>--</v>
      </c>
    </row>
    <row r="418" spans="1:14" x14ac:dyDescent="0.25">
      <c r="A418" s="6">
        <v>465</v>
      </c>
      <c r="B418" s="6" t="s">
        <v>1493</v>
      </c>
      <c r="C418" s="6" t="s">
        <v>1494</v>
      </c>
      <c r="D418" s="6" t="s">
        <v>77</v>
      </c>
      <c r="E418" s="6" t="s">
        <v>77</v>
      </c>
      <c r="F418" s="6" t="s">
        <v>77</v>
      </c>
      <c r="G418" s="6" t="s">
        <v>77</v>
      </c>
      <c r="H418" s="6" t="s">
        <v>77</v>
      </c>
      <c r="I418" s="6" t="s">
        <v>77</v>
      </c>
      <c r="J418" s="6"/>
      <c r="K418" s="6"/>
      <c r="L418" t="str">
        <f t="shared" si="18"/>
        <v>--</v>
      </c>
      <c r="M418" t="str">
        <f t="shared" si="19"/>
        <v>--</v>
      </c>
      <c r="N418" t="str">
        <f t="shared" si="20"/>
        <v>--</v>
      </c>
    </row>
    <row r="419" spans="1:14" x14ac:dyDescent="0.25">
      <c r="A419" s="6">
        <v>466</v>
      </c>
      <c r="B419" s="6" t="s">
        <v>678</v>
      </c>
      <c r="C419" s="6" t="s">
        <v>679</v>
      </c>
      <c r="D419" s="6">
        <v>8.7719298245614026E-4</v>
      </c>
      <c r="E419" s="6" t="s">
        <v>1831</v>
      </c>
      <c r="F419" s="6">
        <v>1.3</v>
      </c>
      <c r="G419" s="6" t="s">
        <v>1821</v>
      </c>
      <c r="H419" s="6" t="s">
        <v>77</v>
      </c>
      <c r="I419" s="6" t="s">
        <v>77</v>
      </c>
      <c r="J419" s="6" t="s">
        <v>678</v>
      </c>
      <c r="K419" s="6"/>
      <c r="L419" t="str">
        <f t="shared" si="18"/>
        <v>same</v>
      </c>
      <c r="M419" t="str">
        <f t="shared" si="19"/>
        <v>change</v>
      </c>
      <c r="N419" t="str">
        <f t="shared" si="20"/>
        <v>--</v>
      </c>
    </row>
    <row r="420" spans="1:14" x14ac:dyDescent="0.25">
      <c r="A420" s="6">
        <v>467</v>
      </c>
      <c r="B420" s="6" t="s">
        <v>680</v>
      </c>
      <c r="C420" s="6" t="s">
        <v>681</v>
      </c>
      <c r="D420" s="6">
        <v>8.7719298245614026E-4</v>
      </c>
      <c r="E420" s="6" t="s">
        <v>1831</v>
      </c>
      <c r="F420" s="6">
        <v>1.3</v>
      </c>
      <c r="G420" s="6" t="s">
        <v>1821</v>
      </c>
      <c r="H420" s="6" t="s">
        <v>77</v>
      </c>
      <c r="I420" s="6" t="s">
        <v>77</v>
      </c>
      <c r="J420" s="6" t="s">
        <v>680</v>
      </c>
      <c r="K420" s="6"/>
      <c r="L420" t="str">
        <f t="shared" si="18"/>
        <v>same</v>
      </c>
      <c r="M420" t="str">
        <f t="shared" si="19"/>
        <v>change</v>
      </c>
      <c r="N420" t="str">
        <f t="shared" si="20"/>
        <v>--</v>
      </c>
    </row>
    <row r="421" spans="1:14" x14ac:dyDescent="0.25">
      <c r="A421" s="6">
        <v>468</v>
      </c>
      <c r="B421" s="6" t="s">
        <v>682</v>
      </c>
      <c r="C421" s="6" t="s">
        <v>683</v>
      </c>
      <c r="D421" s="6">
        <v>8.7719298245614026E-4</v>
      </c>
      <c r="E421" s="6" t="s">
        <v>1831</v>
      </c>
      <c r="F421" s="6">
        <v>1.3</v>
      </c>
      <c r="G421" s="6" t="s">
        <v>1821</v>
      </c>
      <c r="H421" s="6" t="s">
        <v>77</v>
      </c>
      <c r="I421" s="6" t="s">
        <v>77</v>
      </c>
      <c r="J421" s="6" t="s">
        <v>682</v>
      </c>
      <c r="K421" s="6"/>
      <c r="L421" t="str">
        <f t="shared" si="18"/>
        <v>same</v>
      </c>
      <c r="M421" t="str">
        <f t="shared" si="19"/>
        <v>change</v>
      </c>
      <c r="N421" t="str">
        <f t="shared" si="20"/>
        <v>--</v>
      </c>
    </row>
    <row r="422" spans="1:14" x14ac:dyDescent="0.25">
      <c r="A422" s="6">
        <v>469</v>
      </c>
      <c r="B422" s="6" t="s">
        <v>684</v>
      </c>
      <c r="C422" s="6" t="s">
        <v>685</v>
      </c>
      <c r="D422" s="6">
        <v>8.7719298245614026E-4</v>
      </c>
      <c r="E422" s="6" t="s">
        <v>1831</v>
      </c>
      <c r="F422" s="6">
        <v>1.3</v>
      </c>
      <c r="G422" s="6" t="s">
        <v>1821</v>
      </c>
      <c r="H422" s="6" t="s">
        <v>77</v>
      </c>
      <c r="I422" s="6" t="s">
        <v>77</v>
      </c>
      <c r="J422" s="6" t="s">
        <v>684</v>
      </c>
      <c r="K422" s="6"/>
      <c r="L422" t="str">
        <f t="shared" si="18"/>
        <v>same</v>
      </c>
      <c r="M422" t="str">
        <f t="shared" si="19"/>
        <v>change</v>
      </c>
      <c r="N422" t="str">
        <f t="shared" si="20"/>
        <v>--</v>
      </c>
    </row>
    <row r="423" spans="1:14" x14ac:dyDescent="0.25">
      <c r="A423" s="6">
        <v>470</v>
      </c>
      <c r="B423" s="6" t="s">
        <v>686</v>
      </c>
      <c r="C423" s="6" t="s">
        <v>687</v>
      </c>
      <c r="D423" s="6">
        <v>2.6315789473684208E-7</v>
      </c>
      <c r="E423" s="6" t="s">
        <v>1821</v>
      </c>
      <c r="F423" s="6">
        <v>4.0000000000000002E-4</v>
      </c>
      <c r="G423" s="6" t="s">
        <v>1821</v>
      </c>
      <c r="H423" s="6" t="s">
        <v>77</v>
      </c>
      <c r="I423" s="6" t="s">
        <v>77</v>
      </c>
      <c r="J423" s="6" t="s">
        <v>686</v>
      </c>
      <c r="K423" s="6"/>
      <c r="L423" t="str">
        <f t="shared" si="18"/>
        <v>change</v>
      </c>
      <c r="M423" t="str">
        <f t="shared" si="19"/>
        <v>change</v>
      </c>
      <c r="N423" t="str">
        <f t="shared" si="20"/>
        <v>--</v>
      </c>
    </row>
    <row r="424" spans="1:14" x14ac:dyDescent="0.25">
      <c r="A424" s="6">
        <v>471</v>
      </c>
      <c r="B424" s="6" t="s">
        <v>1495</v>
      </c>
      <c r="C424" s="6" t="s">
        <v>1496</v>
      </c>
      <c r="D424" s="6" t="s">
        <v>77</v>
      </c>
      <c r="E424" s="6" t="s">
        <v>77</v>
      </c>
      <c r="F424" s="6" t="s">
        <v>77</v>
      </c>
      <c r="G424" s="6" t="s">
        <v>77</v>
      </c>
      <c r="H424" s="6" t="s">
        <v>77</v>
      </c>
      <c r="I424" s="6" t="s">
        <v>77</v>
      </c>
      <c r="J424" s="6"/>
      <c r="K424" s="6"/>
      <c r="L424" t="str">
        <f t="shared" si="18"/>
        <v>--</v>
      </c>
      <c r="M424" t="str">
        <f t="shared" si="19"/>
        <v>--</v>
      </c>
      <c r="N424" t="str">
        <f t="shared" si="20"/>
        <v>--</v>
      </c>
    </row>
    <row r="425" spans="1:14" x14ac:dyDescent="0.25">
      <c r="A425" s="6">
        <v>472</v>
      </c>
      <c r="B425" s="6" t="s">
        <v>1497</v>
      </c>
      <c r="C425" s="6" t="s">
        <v>1498</v>
      </c>
      <c r="D425" s="6" t="s">
        <v>77</v>
      </c>
      <c r="E425" s="6" t="s">
        <v>77</v>
      </c>
      <c r="F425" s="6" t="s">
        <v>77</v>
      </c>
      <c r="G425" s="6" t="s">
        <v>77</v>
      </c>
      <c r="H425" s="6" t="s">
        <v>77</v>
      </c>
      <c r="I425" s="6" t="s">
        <v>77</v>
      </c>
      <c r="J425" s="6"/>
      <c r="K425" s="6"/>
      <c r="L425" t="str">
        <f t="shared" si="18"/>
        <v>--</v>
      </c>
      <c r="M425" t="str">
        <f t="shared" si="19"/>
        <v>--</v>
      </c>
      <c r="N425" t="str">
        <f t="shared" si="20"/>
        <v>--</v>
      </c>
    </row>
    <row r="426" spans="1:14" x14ac:dyDescent="0.25">
      <c r="A426" s="6">
        <v>473</v>
      </c>
      <c r="B426" s="6" t="s">
        <v>1499</v>
      </c>
      <c r="C426" s="6" t="s">
        <v>1500</v>
      </c>
      <c r="D426" s="6" t="s">
        <v>77</v>
      </c>
      <c r="E426" s="6" t="s">
        <v>77</v>
      </c>
      <c r="F426" s="6" t="s">
        <v>77</v>
      </c>
      <c r="G426" s="6" t="s">
        <v>77</v>
      </c>
      <c r="H426" s="6" t="s">
        <v>77</v>
      </c>
      <c r="I426" s="6" t="s">
        <v>77</v>
      </c>
      <c r="J426" s="6"/>
      <c r="K426" s="6"/>
      <c r="L426" t="str">
        <f t="shared" si="18"/>
        <v>--</v>
      </c>
      <c r="M426" t="str">
        <f t="shared" si="19"/>
        <v>--</v>
      </c>
      <c r="N426" t="str">
        <f t="shared" si="20"/>
        <v>--</v>
      </c>
    </row>
    <row r="427" spans="1:14" x14ac:dyDescent="0.25">
      <c r="A427" s="6">
        <v>474</v>
      </c>
      <c r="B427" s="6" t="s">
        <v>688</v>
      </c>
      <c r="C427" s="6" t="s">
        <v>689</v>
      </c>
      <c r="D427" s="6">
        <v>8.7719298245614026E-4</v>
      </c>
      <c r="E427" s="6" t="s">
        <v>1831</v>
      </c>
      <c r="F427" s="6">
        <v>1.3</v>
      </c>
      <c r="G427" s="6" t="s">
        <v>1821</v>
      </c>
      <c r="H427" s="6" t="s">
        <v>77</v>
      </c>
      <c r="I427" s="6" t="s">
        <v>77</v>
      </c>
      <c r="J427" s="6" t="s">
        <v>688</v>
      </c>
      <c r="K427" s="6"/>
      <c r="L427" t="str">
        <f t="shared" si="18"/>
        <v>same</v>
      </c>
      <c r="M427" t="str">
        <f t="shared" si="19"/>
        <v>change</v>
      </c>
      <c r="N427" t="str">
        <f t="shared" si="20"/>
        <v>--</v>
      </c>
    </row>
    <row r="428" spans="1:14" x14ac:dyDescent="0.25">
      <c r="A428" s="6">
        <v>475</v>
      </c>
      <c r="B428" s="6" t="s">
        <v>690</v>
      </c>
      <c r="C428" s="6" t="s">
        <v>691</v>
      </c>
      <c r="D428" s="6">
        <v>8.7719298245614026E-4</v>
      </c>
      <c r="E428" s="6" t="s">
        <v>1831</v>
      </c>
      <c r="F428" s="6">
        <v>1.3</v>
      </c>
      <c r="G428" s="6" t="s">
        <v>1821</v>
      </c>
      <c r="H428" s="6" t="s">
        <v>77</v>
      </c>
      <c r="I428" s="6" t="s">
        <v>77</v>
      </c>
      <c r="J428" s="6" t="s">
        <v>690</v>
      </c>
      <c r="K428" s="6"/>
      <c r="L428" t="str">
        <f t="shared" si="18"/>
        <v>same</v>
      </c>
      <c r="M428" t="str">
        <f t="shared" si="19"/>
        <v>change</v>
      </c>
      <c r="N428" t="str">
        <f t="shared" si="20"/>
        <v>--</v>
      </c>
    </row>
    <row r="429" spans="1:14" x14ac:dyDescent="0.25">
      <c r="A429" s="6">
        <v>476</v>
      </c>
      <c r="B429" s="6" t="s">
        <v>692</v>
      </c>
      <c r="C429" s="6" t="s">
        <v>693</v>
      </c>
      <c r="D429" s="6">
        <v>8.7719298245614026E-4</v>
      </c>
      <c r="E429" s="6" t="s">
        <v>1831</v>
      </c>
      <c r="F429" s="6">
        <v>1.3</v>
      </c>
      <c r="G429" s="6" t="s">
        <v>1821</v>
      </c>
      <c r="H429" s="6" t="s">
        <v>77</v>
      </c>
      <c r="I429" s="6" t="s">
        <v>77</v>
      </c>
      <c r="J429" s="6" t="s">
        <v>692</v>
      </c>
      <c r="K429" s="6"/>
      <c r="L429" t="str">
        <f t="shared" si="18"/>
        <v>same</v>
      </c>
      <c r="M429" t="str">
        <f t="shared" si="19"/>
        <v>change</v>
      </c>
      <c r="N429" t="str">
        <f t="shared" si="20"/>
        <v>--</v>
      </c>
    </row>
    <row r="430" spans="1:14" x14ac:dyDescent="0.25">
      <c r="A430" s="6">
        <v>477</v>
      </c>
      <c r="B430" s="6" t="s">
        <v>694</v>
      </c>
      <c r="C430" s="6" t="s">
        <v>695</v>
      </c>
      <c r="D430" s="6">
        <v>8.7719298245614026E-7</v>
      </c>
      <c r="E430" s="6" t="s">
        <v>1831</v>
      </c>
      <c r="F430" s="6">
        <v>1.2999999999999999E-3</v>
      </c>
      <c r="G430" s="6" t="s">
        <v>1821</v>
      </c>
      <c r="H430" s="6" t="s">
        <v>77</v>
      </c>
      <c r="I430" s="6" t="s">
        <v>77</v>
      </c>
      <c r="J430" s="6" t="s">
        <v>694</v>
      </c>
      <c r="K430" s="6"/>
      <c r="L430" t="str">
        <f t="shared" si="18"/>
        <v>change</v>
      </c>
      <c r="M430" t="str">
        <f t="shared" si="19"/>
        <v>change</v>
      </c>
      <c r="N430" t="str">
        <f t="shared" si="20"/>
        <v>--</v>
      </c>
    </row>
    <row r="431" spans="1:14" x14ac:dyDescent="0.25">
      <c r="A431" s="6">
        <v>478</v>
      </c>
      <c r="B431" s="6" t="s">
        <v>1501</v>
      </c>
      <c r="C431" s="6" t="s">
        <v>1502</v>
      </c>
      <c r="D431" s="6" t="s">
        <v>77</v>
      </c>
      <c r="E431" s="6" t="s">
        <v>77</v>
      </c>
      <c r="F431" s="6" t="s">
        <v>77</v>
      </c>
      <c r="G431" s="6" t="s">
        <v>77</v>
      </c>
      <c r="H431" s="6" t="s">
        <v>77</v>
      </c>
      <c r="I431" s="6" t="s">
        <v>77</v>
      </c>
      <c r="J431" s="6"/>
      <c r="K431" s="6"/>
      <c r="L431" t="str">
        <f t="shared" si="18"/>
        <v>--</v>
      </c>
      <c r="M431" t="str">
        <f t="shared" si="19"/>
        <v>--</v>
      </c>
      <c r="N431" t="str">
        <f t="shared" si="20"/>
        <v>--</v>
      </c>
    </row>
    <row r="432" spans="1:14" x14ac:dyDescent="0.25">
      <c r="A432" s="6">
        <v>479</v>
      </c>
      <c r="B432" s="6" t="s">
        <v>1503</v>
      </c>
      <c r="C432" s="6" t="s">
        <v>1504</v>
      </c>
      <c r="D432" s="6" t="s">
        <v>77</v>
      </c>
      <c r="E432" s="6" t="s">
        <v>77</v>
      </c>
      <c r="F432" s="6" t="s">
        <v>77</v>
      </c>
      <c r="G432" s="6" t="s">
        <v>77</v>
      </c>
      <c r="H432" s="6" t="s">
        <v>77</v>
      </c>
      <c r="I432" s="6" t="s">
        <v>77</v>
      </c>
      <c r="J432" s="6"/>
      <c r="K432" s="6"/>
      <c r="L432" t="str">
        <f t="shared" si="18"/>
        <v>--</v>
      </c>
      <c r="M432" t="str">
        <f t="shared" si="19"/>
        <v>--</v>
      </c>
      <c r="N432" t="str">
        <f t="shared" si="20"/>
        <v>--</v>
      </c>
    </row>
    <row r="433" spans="1:14" x14ac:dyDescent="0.25">
      <c r="A433" s="6">
        <v>480</v>
      </c>
      <c r="B433" s="6" t="s">
        <v>1505</v>
      </c>
      <c r="C433" s="6" t="s">
        <v>1506</v>
      </c>
      <c r="D433" s="6" t="s">
        <v>77</v>
      </c>
      <c r="E433" s="6" t="s">
        <v>77</v>
      </c>
      <c r="F433" s="6" t="s">
        <v>77</v>
      </c>
      <c r="G433" s="6" t="s">
        <v>77</v>
      </c>
      <c r="H433" s="6" t="s">
        <v>77</v>
      </c>
      <c r="I433" s="6" t="s">
        <v>77</v>
      </c>
      <c r="J433" s="6"/>
      <c r="K433" s="6"/>
      <c r="L433" t="str">
        <f t="shared" si="18"/>
        <v>--</v>
      </c>
      <c r="M433" t="str">
        <f t="shared" si="19"/>
        <v>--</v>
      </c>
      <c r="N433" t="str">
        <f t="shared" si="20"/>
        <v>--</v>
      </c>
    </row>
    <row r="434" spans="1:14" x14ac:dyDescent="0.25">
      <c r="A434" s="6">
        <v>481</v>
      </c>
      <c r="B434" s="6" t="s">
        <v>696</v>
      </c>
      <c r="C434" s="6" t="s">
        <v>697</v>
      </c>
      <c r="D434" s="6">
        <v>8.7719298245614026E-4</v>
      </c>
      <c r="E434" s="6" t="s">
        <v>1831</v>
      </c>
      <c r="F434" s="6">
        <v>1.3</v>
      </c>
      <c r="G434" s="6" t="s">
        <v>1821</v>
      </c>
      <c r="H434" s="6" t="s">
        <v>77</v>
      </c>
      <c r="I434" s="6" t="s">
        <v>77</v>
      </c>
      <c r="J434" s="6" t="s">
        <v>696</v>
      </c>
      <c r="K434" s="6"/>
      <c r="L434" t="str">
        <f t="shared" si="18"/>
        <v>same</v>
      </c>
      <c r="M434" t="str">
        <f t="shared" si="19"/>
        <v>change</v>
      </c>
      <c r="N434" t="str">
        <f t="shared" si="20"/>
        <v>--</v>
      </c>
    </row>
    <row r="435" spans="1:14" x14ac:dyDescent="0.25">
      <c r="A435" s="6">
        <v>482</v>
      </c>
      <c r="B435" s="6" t="s">
        <v>1507</v>
      </c>
      <c r="C435" s="6" t="s">
        <v>1508</v>
      </c>
      <c r="D435" s="6" t="s">
        <v>77</v>
      </c>
      <c r="E435" s="6" t="s">
        <v>77</v>
      </c>
      <c r="F435" s="6" t="s">
        <v>77</v>
      </c>
      <c r="G435" s="6" t="s">
        <v>77</v>
      </c>
      <c r="H435" s="6" t="s">
        <v>77</v>
      </c>
      <c r="I435" s="6" t="s">
        <v>77</v>
      </c>
      <c r="J435" s="6"/>
      <c r="K435" s="6"/>
      <c r="L435" t="str">
        <f t="shared" si="18"/>
        <v>--</v>
      </c>
      <c r="M435" t="str">
        <f t="shared" si="19"/>
        <v>--</v>
      </c>
      <c r="N435" t="str">
        <f t="shared" si="20"/>
        <v>--</v>
      </c>
    </row>
    <row r="436" spans="1:14" x14ac:dyDescent="0.25">
      <c r="A436" s="6">
        <v>483</v>
      </c>
      <c r="B436" s="6" t="s">
        <v>1509</v>
      </c>
      <c r="C436" s="6" t="s">
        <v>1510</v>
      </c>
      <c r="D436" s="6" t="s">
        <v>77</v>
      </c>
      <c r="E436" s="6" t="s">
        <v>77</v>
      </c>
      <c r="F436" s="6" t="s">
        <v>77</v>
      </c>
      <c r="G436" s="6" t="s">
        <v>77</v>
      </c>
      <c r="H436" s="6" t="s">
        <v>77</v>
      </c>
      <c r="I436" s="6" t="s">
        <v>77</v>
      </c>
      <c r="J436" s="6"/>
      <c r="K436" s="6"/>
      <c r="L436" t="str">
        <f t="shared" si="18"/>
        <v>--</v>
      </c>
      <c r="M436" t="str">
        <f t="shared" si="19"/>
        <v>--</v>
      </c>
      <c r="N436" t="str">
        <f t="shared" si="20"/>
        <v>--</v>
      </c>
    </row>
    <row r="437" spans="1:14" x14ac:dyDescent="0.25">
      <c r="A437" s="6">
        <v>484</v>
      </c>
      <c r="B437" s="6" t="s">
        <v>1511</v>
      </c>
      <c r="C437" s="6" t="s">
        <v>1512</v>
      </c>
      <c r="D437" s="6" t="s">
        <v>77</v>
      </c>
      <c r="E437" s="6" t="s">
        <v>77</v>
      </c>
      <c r="F437" s="6" t="s">
        <v>77</v>
      </c>
      <c r="G437" s="6" t="s">
        <v>77</v>
      </c>
      <c r="H437" s="6" t="s">
        <v>77</v>
      </c>
      <c r="I437" s="6" t="s">
        <v>77</v>
      </c>
      <c r="J437" s="6"/>
      <c r="K437" s="6"/>
      <c r="L437" t="str">
        <f t="shared" si="18"/>
        <v>--</v>
      </c>
      <c r="M437" t="str">
        <f t="shared" si="19"/>
        <v>--</v>
      </c>
      <c r="N437" t="str">
        <f t="shared" si="20"/>
        <v>--</v>
      </c>
    </row>
    <row r="438" spans="1:14" x14ac:dyDescent="0.25">
      <c r="A438" s="6">
        <v>646</v>
      </c>
      <c r="B438" s="6">
        <v>646</v>
      </c>
      <c r="C438" s="6" t="s">
        <v>738</v>
      </c>
      <c r="D438" s="6">
        <v>2.6315789473684208E-8</v>
      </c>
      <c r="E438" s="6" t="s">
        <v>1820</v>
      </c>
      <c r="F438" s="6">
        <v>4.0000000000000003E-5</v>
      </c>
      <c r="G438" s="6" t="s">
        <v>1821</v>
      </c>
      <c r="H438" s="6" t="s">
        <v>77</v>
      </c>
      <c r="I438" s="6" t="s">
        <v>77</v>
      </c>
      <c r="J438" s="6">
        <v>646</v>
      </c>
      <c r="K438" s="6"/>
      <c r="L438" t="str">
        <f t="shared" si="18"/>
        <v>same</v>
      </c>
      <c r="M438" t="str">
        <f t="shared" si="19"/>
        <v>same</v>
      </c>
      <c r="N438" t="str">
        <f t="shared" si="20"/>
        <v>--</v>
      </c>
    </row>
    <row r="439" spans="1:14" x14ac:dyDescent="0.25">
      <c r="A439" s="6">
        <v>527</v>
      </c>
      <c r="B439" s="6" t="s">
        <v>703</v>
      </c>
      <c r="C439" s="6" t="s">
        <v>704</v>
      </c>
      <c r="D439" s="6">
        <v>2.6315789473684208E-8</v>
      </c>
      <c r="E439" s="6" t="s">
        <v>1821</v>
      </c>
      <c r="F439" s="6">
        <v>4.0000000000000003E-5</v>
      </c>
      <c r="G439" s="6" t="s">
        <v>1821</v>
      </c>
      <c r="H439" s="6" t="s">
        <v>77</v>
      </c>
      <c r="I439" s="6" t="s">
        <v>77</v>
      </c>
      <c r="J439" s="6" t="s">
        <v>703</v>
      </c>
      <c r="K439" s="6"/>
      <c r="L439" t="str">
        <f t="shared" si="18"/>
        <v>same</v>
      </c>
      <c r="M439" t="str">
        <f t="shared" si="19"/>
        <v>same</v>
      </c>
      <c r="N439" t="str">
        <f t="shared" si="20"/>
        <v>--</v>
      </c>
    </row>
    <row r="440" spans="1:14" x14ac:dyDescent="0.25">
      <c r="A440" s="6">
        <v>528</v>
      </c>
      <c r="B440" s="6" t="s">
        <v>706</v>
      </c>
      <c r="C440" s="6" t="s">
        <v>707</v>
      </c>
      <c r="D440" s="6">
        <v>2.6315789473684208E-8</v>
      </c>
      <c r="E440" s="6" t="s">
        <v>1821</v>
      </c>
      <c r="F440" s="6">
        <v>4.0000000000000003E-5</v>
      </c>
      <c r="G440" s="6" t="s">
        <v>1821</v>
      </c>
      <c r="H440" s="6" t="s">
        <v>77</v>
      </c>
      <c r="I440" s="6" t="s">
        <v>77</v>
      </c>
      <c r="J440" s="6" t="s">
        <v>706</v>
      </c>
      <c r="K440" s="6"/>
      <c r="L440" t="str">
        <f t="shared" si="18"/>
        <v>change</v>
      </c>
      <c r="M440" t="str">
        <f t="shared" si="19"/>
        <v>change</v>
      </c>
      <c r="N440" t="str">
        <f t="shared" si="20"/>
        <v>--</v>
      </c>
    </row>
    <row r="441" spans="1:14" x14ac:dyDescent="0.25">
      <c r="A441" s="6">
        <v>529</v>
      </c>
      <c r="B441" s="6" t="s">
        <v>708</v>
      </c>
      <c r="C441" s="6" t="s">
        <v>709</v>
      </c>
      <c r="D441" s="6">
        <v>2.6315789473684208E-7</v>
      </c>
      <c r="E441" s="6" t="s">
        <v>1821</v>
      </c>
      <c r="F441" s="6">
        <v>4.0000000000000002E-4</v>
      </c>
      <c r="G441" s="6" t="s">
        <v>1821</v>
      </c>
      <c r="H441" s="6" t="s">
        <v>77</v>
      </c>
      <c r="I441" s="6" t="s">
        <v>77</v>
      </c>
      <c r="J441" s="6" t="s">
        <v>708</v>
      </c>
      <c r="K441" s="6"/>
      <c r="L441" t="str">
        <f t="shared" si="18"/>
        <v>change</v>
      </c>
      <c r="M441" t="str">
        <f t="shared" si="19"/>
        <v>change</v>
      </c>
      <c r="N441" t="str">
        <f t="shared" si="20"/>
        <v>--</v>
      </c>
    </row>
    <row r="442" spans="1:14" x14ac:dyDescent="0.25">
      <c r="A442" s="6">
        <v>530</v>
      </c>
      <c r="B442" s="6" t="s">
        <v>710</v>
      </c>
      <c r="C442" s="6" t="s">
        <v>711</v>
      </c>
      <c r="D442" s="6">
        <v>2.6315789473684208E-7</v>
      </c>
      <c r="E442" s="6" t="s">
        <v>1821</v>
      </c>
      <c r="F442" s="6">
        <v>4.0000000000000002E-4</v>
      </c>
      <c r="G442" s="6" t="s">
        <v>1821</v>
      </c>
      <c r="H442" s="6" t="s">
        <v>77</v>
      </c>
      <c r="I442" s="6" t="s">
        <v>77</v>
      </c>
      <c r="J442" s="6" t="s">
        <v>710</v>
      </c>
      <c r="K442" s="6"/>
      <c r="L442" t="str">
        <f t="shared" si="18"/>
        <v>change</v>
      </c>
      <c r="M442" t="str">
        <f t="shared" si="19"/>
        <v>change</v>
      </c>
      <c r="N442" t="str">
        <f t="shared" si="20"/>
        <v>--</v>
      </c>
    </row>
    <row r="443" spans="1:14" x14ac:dyDescent="0.25">
      <c r="A443" s="6">
        <v>531</v>
      </c>
      <c r="B443" s="6" t="s">
        <v>712</v>
      </c>
      <c r="C443" s="6" t="s">
        <v>713</v>
      </c>
      <c r="D443" s="6">
        <v>2.6315789473684208E-7</v>
      </c>
      <c r="E443" s="6" t="s">
        <v>1821</v>
      </c>
      <c r="F443" s="6">
        <v>4.0000000000000002E-4</v>
      </c>
      <c r="G443" s="6" t="s">
        <v>1821</v>
      </c>
      <c r="H443" s="6" t="s">
        <v>77</v>
      </c>
      <c r="I443" s="6" t="s">
        <v>77</v>
      </c>
      <c r="J443" s="6" t="s">
        <v>712</v>
      </c>
      <c r="K443" s="6"/>
      <c r="L443" t="str">
        <f t="shared" si="18"/>
        <v>change</v>
      </c>
      <c r="M443" t="str">
        <f t="shared" si="19"/>
        <v>change</v>
      </c>
      <c r="N443" t="str">
        <f t="shared" si="20"/>
        <v>--</v>
      </c>
    </row>
    <row r="444" spans="1:14" x14ac:dyDescent="0.25">
      <c r="A444" s="6">
        <v>532</v>
      </c>
      <c r="B444" s="6" t="s">
        <v>714</v>
      </c>
      <c r="C444" s="6" t="s">
        <v>715</v>
      </c>
      <c r="D444" s="6">
        <v>2.6315789473684207E-6</v>
      </c>
      <c r="E444" s="6" t="s">
        <v>1821</v>
      </c>
      <c r="F444" s="6">
        <v>4.0000000000000001E-3</v>
      </c>
      <c r="G444" s="6" t="s">
        <v>1821</v>
      </c>
      <c r="H444" s="6" t="s">
        <v>77</v>
      </c>
      <c r="I444" s="6" t="s">
        <v>77</v>
      </c>
      <c r="J444" s="6" t="s">
        <v>714</v>
      </c>
      <c r="K444" s="6"/>
      <c r="L444" t="str">
        <f t="shared" si="18"/>
        <v>change</v>
      </c>
      <c r="M444" t="str">
        <f t="shared" si="19"/>
        <v>change</v>
      </c>
      <c r="N444" t="str">
        <f t="shared" si="20"/>
        <v>--</v>
      </c>
    </row>
    <row r="445" spans="1:14" x14ac:dyDescent="0.25">
      <c r="A445" s="6">
        <v>533</v>
      </c>
      <c r="B445" s="6" t="s">
        <v>716</v>
      </c>
      <c r="C445" s="6" t="s">
        <v>717</v>
      </c>
      <c r="D445" s="6">
        <v>8.7719298245614029E-5</v>
      </c>
      <c r="E445" s="6" t="s">
        <v>1831</v>
      </c>
      <c r="F445" s="6">
        <v>0.13</v>
      </c>
      <c r="G445" s="6" t="s">
        <v>1821</v>
      </c>
      <c r="H445" s="6" t="s">
        <v>77</v>
      </c>
      <c r="I445" s="6" t="s">
        <v>77</v>
      </c>
      <c r="J445" s="6" t="s">
        <v>716</v>
      </c>
      <c r="K445" s="6"/>
      <c r="L445" t="str">
        <f t="shared" si="18"/>
        <v>change</v>
      </c>
      <c r="M445" t="str">
        <f t="shared" si="19"/>
        <v>change</v>
      </c>
      <c r="N445" t="str">
        <f t="shared" si="20"/>
        <v>--</v>
      </c>
    </row>
    <row r="446" spans="1:14" x14ac:dyDescent="0.25">
      <c r="A446" s="6">
        <v>539</v>
      </c>
      <c r="B446" s="6" t="s">
        <v>718</v>
      </c>
      <c r="C446" s="6" t="s">
        <v>1513</v>
      </c>
      <c r="D446" s="6">
        <v>2.6315789473684208E-7</v>
      </c>
      <c r="E446" s="6" t="s">
        <v>1821</v>
      </c>
      <c r="F446" s="6">
        <v>4.0000000000000002E-4</v>
      </c>
      <c r="G446" s="6" t="s">
        <v>1821</v>
      </c>
      <c r="H446" s="6" t="s">
        <v>77</v>
      </c>
      <c r="I446" s="6" t="s">
        <v>77</v>
      </c>
      <c r="J446" s="6" t="s">
        <v>718</v>
      </c>
      <c r="K446" s="6"/>
      <c r="L446" t="str">
        <f t="shared" si="18"/>
        <v>change</v>
      </c>
      <c r="M446" t="str">
        <f t="shared" si="19"/>
        <v>change</v>
      </c>
      <c r="N446" t="str">
        <f t="shared" si="20"/>
        <v>--</v>
      </c>
    </row>
    <row r="447" spans="1:14" x14ac:dyDescent="0.25">
      <c r="A447" s="6">
        <v>540</v>
      </c>
      <c r="B447" s="6" t="s">
        <v>720</v>
      </c>
      <c r="C447" s="6" t="s">
        <v>721</v>
      </c>
      <c r="D447" s="6">
        <v>8.7719298245614026E-7</v>
      </c>
      <c r="E447" s="6" t="s">
        <v>1831</v>
      </c>
      <c r="F447" s="6">
        <v>1.2999999999999999E-3</v>
      </c>
      <c r="G447" s="6" t="s">
        <v>1821</v>
      </c>
      <c r="H447" s="6" t="s">
        <v>77</v>
      </c>
      <c r="I447" s="6" t="s">
        <v>77</v>
      </c>
      <c r="J447" s="6" t="s">
        <v>720</v>
      </c>
      <c r="K447" s="6"/>
      <c r="L447" t="str">
        <f t="shared" si="18"/>
        <v>change</v>
      </c>
      <c r="M447" t="str">
        <f t="shared" si="19"/>
        <v>change</v>
      </c>
      <c r="N447" t="str">
        <f t="shared" si="20"/>
        <v>--</v>
      </c>
    </row>
    <row r="448" spans="1:14" x14ac:dyDescent="0.25">
      <c r="A448" s="6">
        <v>541</v>
      </c>
      <c r="B448" s="6" t="s">
        <v>722</v>
      </c>
      <c r="C448" s="6" t="s">
        <v>723</v>
      </c>
      <c r="D448" s="6">
        <v>8.7719298245614026E-8</v>
      </c>
      <c r="E448" s="6" t="s">
        <v>1831</v>
      </c>
      <c r="F448" s="6">
        <v>1.2999999999999999E-4</v>
      </c>
      <c r="G448" s="6" t="s">
        <v>1821</v>
      </c>
      <c r="H448" s="6" t="s">
        <v>77</v>
      </c>
      <c r="I448" s="6" t="s">
        <v>77</v>
      </c>
      <c r="J448" s="6" t="s">
        <v>722</v>
      </c>
      <c r="K448" s="6"/>
      <c r="L448" t="str">
        <f t="shared" si="18"/>
        <v>change</v>
      </c>
      <c r="M448" t="str">
        <f t="shared" si="19"/>
        <v>change</v>
      </c>
      <c r="N448" t="str">
        <f t="shared" si="20"/>
        <v>--</v>
      </c>
    </row>
    <row r="449" spans="1:14" x14ac:dyDescent="0.25">
      <c r="A449" s="6">
        <v>542</v>
      </c>
      <c r="B449" s="6" t="s">
        <v>724</v>
      </c>
      <c r="C449" s="6" t="s">
        <v>725</v>
      </c>
      <c r="D449" s="6">
        <v>2.6315789473684208E-7</v>
      </c>
      <c r="E449" s="6" t="s">
        <v>1821</v>
      </c>
      <c r="F449" s="6">
        <v>4.0000000000000002E-4</v>
      </c>
      <c r="G449" s="6" t="s">
        <v>1821</v>
      </c>
      <c r="H449" s="6" t="s">
        <v>77</v>
      </c>
      <c r="I449" s="6" t="s">
        <v>77</v>
      </c>
      <c r="J449" s="6" t="s">
        <v>724</v>
      </c>
      <c r="K449" s="6"/>
      <c r="L449" t="str">
        <f t="shared" si="18"/>
        <v>change</v>
      </c>
      <c r="M449" t="str">
        <f t="shared" si="19"/>
        <v>change</v>
      </c>
      <c r="N449" t="str">
        <f t="shared" si="20"/>
        <v>--</v>
      </c>
    </row>
    <row r="450" spans="1:14" x14ac:dyDescent="0.25">
      <c r="A450" s="6">
        <v>543</v>
      </c>
      <c r="B450" s="6" t="s">
        <v>726</v>
      </c>
      <c r="C450" s="6" t="s">
        <v>727</v>
      </c>
      <c r="D450" s="6">
        <v>2.6315789473684208E-7</v>
      </c>
      <c r="E450" s="6" t="s">
        <v>1821</v>
      </c>
      <c r="F450" s="6">
        <v>4.0000000000000002E-4</v>
      </c>
      <c r="G450" s="6" t="s">
        <v>1821</v>
      </c>
      <c r="H450" s="6" t="s">
        <v>77</v>
      </c>
      <c r="I450" s="6" t="s">
        <v>77</v>
      </c>
      <c r="J450" s="6" t="s">
        <v>726</v>
      </c>
      <c r="K450" s="6"/>
      <c r="L450" t="str">
        <f t="shared" ref="L450:L513" si="21">IF($D450="--","--",IF(VLOOKUP($A450,TRVs,5,FALSE)=$D450,"same","change"))</f>
        <v>change</v>
      </c>
      <c r="M450" t="str">
        <f t="shared" ref="M450:M513" si="22">IF($F450="--","--",IF(VLOOKUP($A450,TRVs,7,FALSE)=$F450,"same","change"))</f>
        <v>change</v>
      </c>
      <c r="N450" t="str">
        <f t="shared" ref="N450:N513" si="23">IF($H450="--","--",IF(VLOOKUP($A450,TRVs,9,FALSE)=$H450,"same","change"))</f>
        <v>--</v>
      </c>
    </row>
    <row r="451" spans="1:14" x14ac:dyDescent="0.25">
      <c r="A451" s="6">
        <v>544</v>
      </c>
      <c r="B451" s="6" t="s">
        <v>728</v>
      </c>
      <c r="C451" s="6" t="s">
        <v>729</v>
      </c>
      <c r="D451" s="6">
        <v>2.6315789473684208E-7</v>
      </c>
      <c r="E451" s="6" t="s">
        <v>1821</v>
      </c>
      <c r="F451" s="6">
        <v>4.0000000000000002E-4</v>
      </c>
      <c r="G451" s="6" t="s">
        <v>1821</v>
      </c>
      <c r="H451" s="6" t="s">
        <v>77</v>
      </c>
      <c r="I451" s="6" t="s">
        <v>77</v>
      </c>
      <c r="J451" s="6" t="s">
        <v>728</v>
      </c>
      <c r="K451" s="6"/>
      <c r="L451" t="str">
        <f t="shared" si="21"/>
        <v>change</v>
      </c>
      <c r="M451" t="str">
        <f t="shared" si="22"/>
        <v>change</v>
      </c>
      <c r="N451" t="str">
        <f t="shared" si="23"/>
        <v>--</v>
      </c>
    </row>
    <row r="452" spans="1:14" x14ac:dyDescent="0.25">
      <c r="A452" s="6">
        <v>545</v>
      </c>
      <c r="B452" s="6" t="s">
        <v>730</v>
      </c>
      <c r="C452" s="6" t="s">
        <v>1514</v>
      </c>
      <c r="D452" s="6">
        <v>2.6315789473684208E-7</v>
      </c>
      <c r="E452" s="6" t="s">
        <v>1821</v>
      </c>
      <c r="F452" s="6">
        <v>4.0000000000000002E-4</v>
      </c>
      <c r="G452" s="6" t="s">
        <v>1821</v>
      </c>
      <c r="H452" s="6" t="s">
        <v>77</v>
      </c>
      <c r="I452" s="6" t="s">
        <v>77</v>
      </c>
      <c r="J452" s="6" t="s">
        <v>730</v>
      </c>
      <c r="K452" s="6"/>
      <c r="L452" t="str">
        <f t="shared" si="21"/>
        <v>same</v>
      </c>
      <c r="M452" t="str">
        <f t="shared" si="22"/>
        <v>same</v>
      </c>
      <c r="N452" t="str">
        <f t="shared" si="23"/>
        <v>--</v>
      </c>
    </row>
    <row r="453" spans="1:14" x14ac:dyDescent="0.25">
      <c r="A453" s="6">
        <v>546</v>
      </c>
      <c r="B453" s="6" t="s">
        <v>732</v>
      </c>
      <c r="C453" s="6" t="s">
        <v>733</v>
      </c>
      <c r="D453" s="6">
        <v>2.6315789473684207E-6</v>
      </c>
      <c r="E453" s="6" t="s">
        <v>1821</v>
      </c>
      <c r="F453" s="6">
        <v>4.0000000000000001E-3</v>
      </c>
      <c r="G453" s="6" t="s">
        <v>1821</v>
      </c>
      <c r="H453" s="6" t="s">
        <v>77</v>
      </c>
      <c r="I453" s="6" t="s">
        <v>77</v>
      </c>
      <c r="J453" s="6" t="s">
        <v>732</v>
      </c>
      <c r="K453" s="6"/>
      <c r="L453" t="str">
        <f t="shared" si="21"/>
        <v>change</v>
      </c>
      <c r="M453" t="str">
        <f t="shared" si="22"/>
        <v>change</v>
      </c>
      <c r="N453" t="str">
        <f t="shared" si="23"/>
        <v>--</v>
      </c>
    </row>
    <row r="454" spans="1:14" x14ac:dyDescent="0.25">
      <c r="A454" s="6">
        <v>547</v>
      </c>
      <c r="B454" s="6" t="s">
        <v>734</v>
      </c>
      <c r="C454" s="6" t="s">
        <v>735</v>
      </c>
      <c r="D454" s="6">
        <v>2.6315789473684207E-6</v>
      </c>
      <c r="E454" s="6" t="s">
        <v>1821</v>
      </c>
      <c r="F454" s="6">
        <v>4.0000000000000001E-3</v>
      </c>
      <c r="G454" s="6" t="s">
        <v>1821</v>
      </c>
      <c r="H454" s="6" t="s">
        <v>77</v>
      </c>
      <c r="I454" s="6" t="s">
        <v>77</v>
      </c>
      <c r="J454" s="6" t="s">
        <v>734</v>
      </c>
      <c r="K454" s="6"/>
      <c r="L454" t="str">
        <f t="shared" si="21"/>
        <v>change</v>
      </c>
      <c r="M454" t="str">
        <f t="shared" si="22"/>
        <v>change</v>
      </c>
      <c r="N454" t="str">
        <f t="shared" si="23"/>
        <v>--</v>
      </c>
    </row>
    <row r="455" spans="1:14" x14ac:dyDescent="0.25">
      <c r="A455" s="6">
        <v>548</v>
      </c>
      <c r="B455" s="6" t="s">
        <v>736</v>
      </c>
      <c r="C455" s="6" t="s">
        <v>737</v>
      </c>
      <c r="D455" s="6">
        <v>8.7719298245614029E-5</v>
      </c>
      <c r="E455" s="6" t="s">
        <v>1831</v>
      </c>
      <c r="F455" s="6">
        <v>0.13</v>
      </c>
      <c r="G455" s="6" t="s">
        <v>1821</v>
      </c>
      <c r="H455" s="6" t="s">
        <v>77</v>
      </c>
      <c r="I455" s="6" t="s">
        <v>77</v>
      </c>
      <c r="J455" s="6" t="s">
        <v>736</v>
      </c>
      <c r="K455" s="6"/>
      <c r="L455" t="str">
        <f t="shared" si="21"/>
        <v>change</v>
      </c>
      <c r="M455" t="str">
        <f t="shared" si="22"/>
        <v>change</v>
      </c>
      <c r="N455" t="str">
        <f t="shared" si="23"/>
        <v>--</v>
      </c>
    </row>
    <row r="456" spans="1:14" x14ac:dyDescent="0.25">
      <c r="A456" s="6">
        <v>401</v>
      </c>
      <c r="B456" s="6">
        <v>401</v>
      </c>
      <c r="C456" s="6" t="s">
        <v>1515</v>
      </c>
      <c r="D456" s="6">
        <v>1.6666666666666668E-3</v>
      </c>
      <c r="E456" s="6" t="s">
        <v>1820</v>
      </c>
      <c r="F456" s="6" t="s">
        <v>77</v>
      </c>
      <c r="G456" s="6" t="s">
        <v>77</v>
      </c>
      <c r="H456" s="6" t="s">
        <v>77</v>
      </c>
      <c r="I456" s="6" t="s">
        <v>77</v>
      </c>
      <c r="J456" s="6">
        <v>401</v>
      </c>
      <c r="K456" s="6"/>
      <c r="L456" t="str">
        <f t="shared" si="21"/>
        <v>same</v>
      </c>
      <c r="M456" t="str">
        <f t="shared" si="22"/>
        <v>--</v>
      </c>
      <c r="N456" t="str">
        <f t="shared" si="23"/>
        <v>--</v>
      </c>
    </row>
    <row r="457" spans="1:14" x14ac:dyDescent="0.25">
      <c r="A457" s="6">
        <v>402</v>
      </c>
      <c r="B457" s="6" t="s">
        <v>1516</v>
      </c>
      <c r="C457" s="6" t="s">
        <v>1517</v>
      </c>
      <c r="D457" s="6" t="s">
        <v>77</v>
      </c>
      <c r="E457" s="6" t="s">
        <v>77</v>
      </c>
      <c r="F457" s="6" t="s">
        <v>77</v>
      </c>
      <c r="G457" s="6" t="s">
        <v>77</v>
      </c>
      <c r="H457" s="6" t="s">
        <v>77</v>
      </c>
      <c r="I457" s="6" t="s">
        <v>77</v>
      </c>
      <c r="J457" s="6"/>
      <c r="K457" s="6"/>
      <c r="L457" t="str">
        <f t="shared" si="21"/>
        <v>--</v>
      </c>
      <c r="M457" t="str">
        <f t="shared" si="22"/>
        <v>--</v>
      </c>
      <c r="N457" t="str">
        <f t="shared" si="23"/>
        <v>--</v>
      </c>
    </row>
    <row r="458" spans="1:14" x14ac:dyDescent="0.25">
      <c r="A458" s="6">
        <v>403</v>
      </c>
      <c r="B458" s="6" t="s">
        <v>1518</v>
      </c>
      <c r="C458" s="6" t="s">
        <v>1519</v>
      </c>
      <c r="D458" s="6" t="s">
        <v>77</v>
      </c>
      <c r="E458" s="6" t="s">
        <v>77</v>
      </c>
      <c r="F458" s="6" t="s">
        <v>77</v>
      </c>
      <c r="G458" s="6" t="s">
        <v>77</v>
      </c>
      <c r="H458" s="6" t="s">
        <v>77</v>
      </c>
      <c r="I458" s="6" t="s">
        <v>77</v>
      </c>
      <c r="J458" s="6"/>
      <c r="K458" s="6"/>
      <c r="L458" t="str">
        <f t="shared" si="21"/>
        <v>--</v>
      </c>
      <c r="M458" t="str">
        <f t="shared" si="22"/>
        <v>--</v>
      </c>
      <c r="N458" t="str">
        <f t="shared" si="23"/>
        <v>--</v>
      </c>
    </row>
    <row r="459" spans="1:14" x14ac:dyDescent="0.25">
      <c r="A459" s="6">
        <v>404</v>
      </c>
      <c r="B459" s="6" t="s">
        <v>1520</v>
      </c>
      <c r="C459" s="6" t="s">
        <v>1521</v>
      </c>
      <c r="D459" s="6" t="s">
        <v>77</v>
      </c>
      <c r="E459" s="6" t="s">
        <v>77</v>
      </c>
      <c r="F459" s="6" t="s">
        <v>77</v>
      </c>
      <c r="G459" s="6" t="s">
        <v>77</v>
      </c>
      <c r="H459" s="6" t="s">
        <v>77</v>
      </c>
      <c r="I459" s="6" t="s">
        <v>77</v>
      </c>
      <c r="J459" s="6"/>
      <c r="K459" s="6"/>
      <c r="L459" t="str">
        <f t="shared" si="21"/>
        <v>--</v>
      </c>
      <c r="M459" t="str">
        <f t="shared" si="22"/>
        <v>--</v>
      </c>
      <c r="N459" t="str">
        <f t="shared" si="23"/>
        <v>--</v>
      </c>
    </row>
    <row r="460" spans="1:14" x14ac:dyDescent="0.25">
      <c r="A460" s="6">
        <v>635</v>
      </c>
      <c r="B460" s="6" t="s">
        <v>741</v>
      </c>
      <c r="C460" s="6" t="s">
        <v>742</v>
      </c>
      <c r="D460" s="6">
        <v>4.1666666666666666E-3</v>
      </c>
      <c r="E460" s="6" t="s">
        <v>1831</v>
      </c>
      <c r="F460" s="6" t="s">
        <v>77</v>
      </c>
      <c r="G460" s="6" t="s">
        <v>77</v>
      </c>
      <c r="H460" s="6" t="s">
        <v>77</v>
      </c>
      <c r="I460" s="6" t="s">
        <v>77</v>
      </c>
      <c r="J460" s="6" t="s">
        <v>741</v>
      </c>
      <c r="K460" s="6"/>
      <c r="L460" t="str">
        <f t="shared" si="21"/>
        <v>change</v>
      </c>
      <c r="M460" t="str">
        <f t="shared" si="22"/>
        <v>--</v>
      </c>
      <c r="N460" t="str">
        <f t="shared" si="23"/>
        <v>--</v>
      </c>
    </row>
    <row r="461" spans="1:14" x14ac:dyDescent="0.25">
      <c r="A461" s="6">
        <v>405</v>
      </c>
      <c r="B461" s="6" t="s">
        <v>744</v>
      </c>
      <c r="C461" s="6" t="s">
        <v>745</v>
      </c>
      <c r="D461" s="6">
        <v>8.3333333333333332E-3</v>
      </c>
      <c r="E461" s="6" t="s">
        <v>1831</v>
      </c>
      <c r="F461" s="6" t="s">
        <v>77</v>
      </c>
      <c r="G461" s="6" t="s">
        <v>77</v>
      </c>
      <c r="H461" s="6" t="s">
        <v>77</v>
      </c>
      <c r="I461" s="6" t="s">
        <v>77</v>
      </c>
      <c r="J461" s="6" t="s">
        <v>744</v>
      </c>
      <c r="K461" s="6"/>
      <c r="L461" t="str">
        <f t="shared" si="21"/>
        <v>change</v>
      </c>
      <c r="M461" t="str">
        <f t="shared" si="22"/>
        <v>--</v>
      </c>
      <c r="N461" t="str">
        <f t="shared" si="23"/>
        <v>--</v>
      </c>
    </row>
    <row r="462" spans="1:14" x14ac:dyDescent="0.25">
      <c r="A462" s="6">
        <v>406</v>
      </c>
      <c r="B462" s="6" t="s">
        <v>746</v>
      </c>
      <c r="C462" s="6" t="s">
        <v>747</v>
      </c>
      <c r="D462" s="6">
        <v>1.6666666666666668E-3</v>
      </c>
      <c r="E462" s="6" t="s">
        <v>1820</v>
      </c>
      <c r="F462" s="6">
        <v>2E-3</v>
      </c>
      <c r="G462" s="6" t="s">
        <v>1824</v>
      </c>
      <c r="H462" s="6">
        <v>2E-3</v>
      </c>
      <c r="I462" s="6" t="s">
        <v>1824</v>
      </c>
      <c r="J462" s="6" t="s">
        <v>746</v>
      </c>
      <c r="K462" s="6"/>
      <c r="L462" t="str">
        <f t="shared" si="21"/>
        <v>same</v>
      </c>
      <c r="M462" t="str">
        <f t="shared" si="22"/>
        <v>same</v>
      </c>
      <c r="N462" t="str">
        <f t="shared" si="23"/>
        <v>same</v>
      </c>
    </row>
    <row r="463" spans="1:14" x14ac:dyDescent="0.25">
      <c r="A463" s="6">
        <v>407</v>
      </c>
      <c r="B463" s="6" t="s">
        <v>748</v>
      </c>
      <c r="C463" s="6" t="s">
        <v>749</v>
      </c>
      <c r="D463" s="6">
        <v>2.0833333333333333E-3</v>
      </c>
      <c r="E463" s="6" t="s">
        <v>1831</v>
      </c>
      <c r="F463" s="6" t="s">
        <v>77</v>
      </c>
      <c r="G463" s="6" t="s">
        <v>77</v>
      </c>
      <c r="H463" s="6" t="s">
        <v>77</v>
      </c>
      <c r="I463" s="6" t="s">
        <v>77</v>
      </c>
      <c r="J463" s="6" t="s">
        <v>748</v>
      </c>
      <c r="K463" s="6"/>
      <c r="L463" t="str">
        <f t="shared" si="21"/>
        <v>change</v>
      </c>
      <c r="M463" t="str">
        <f t="shared" si="22"/>
        <v>--</v>
      </c>
      <c r="N463" t="str">
        <f t="shared" si="23"/>
        <v>--</v>
      </c>
    </row>
    <row r="464" spans="1:14" x14ac:dyDescent="0.25">
      <c r="A464" s="6">
        <v>408</v>
      </c>
      <c r="B464" s="6" t="s">
        <v>750</v>
      </c>
      <c r="C464" s="6" t="s">
        <v>751</v>
      </c>
      <c r="D464" s="6">
        <v>8.3333333333333344E-5</v>
      </c>
      <c r="E464" s="6" t="s">
        <v>1831</v>
      </c>
      <c r="F464" s="6" t="s">
        <v>77</v>
      </c>
      <c r="G464" s="6" t="s">
        <v>77</v>
      </c>
      <c r="H464" s="6" t="s">
        <v>77</v>
      </c>
      <c r="I464" s="6" t="s">
        <v>77</v>
      </c>
      <c r="J464" s="6" t="s">
        <v>750</v>
      </c>
      <c r="K464" s="6"/>
      <c r="L464" t="str">
        <f t="shared" si="21"/>
        <v>change</v>
      </c>
      <c r="M464" t="str">
        <f t="shared" si="22"/>
        <v>--</v>
      </c>
      <c r="N464" t="str">
        <f t="shared" si="23"/>
        <v>--</v>
      </c>
    </row>
    <row r="465" spans="1:14" x14ac:dyDescent="0.25">
      <c r="A465" s="6">
        <v>409</v>
      </c>
      <c r="B465" s="6" t="s">
        <v>752</v>
      </c>
      <c r="C465" s="6" t="s">
        <v>753</v>
      </c>
      <c r="D465" s="6" t="s">
        <v>77</v>
      </c>
      <c r="E465" s="6" t="s">
        <v>77</v>
      </c>
      <c r="F465" s="6" t="s">
        <v>77</v>
      </c>
      <c r="G465" s="6" t="s">
        <v>77</v>
      </c>
      <c r="H465" s="6" t="s">
        <v>77</v>
      </c>
      <c r="I465" s="6" t="s">
        <v>77</v>
      </c>
      <c r="J465" s="6"/>
      <c r="K465" s="6"/>
      <c r="L465" t="str">
        <f t="shared" si="21"/>
        <v>--</v>
      </c>
      <c r="M465" t="str">
        <f t="shared" si="22"/>
        <v>--</v>
      </c>
      <c r="N465" t="str">
        <f t="shared" si="23"/>
        <v>--</v>
      </c>
    </row>
    <row r="466" spans="1:14" x14ac:dyDescent="0.25">
      <c r="A466" s="6">
        <v>410</v>
      </c>
      <c r="B466" s="6" t="s">
        <v>754</v>
      </c>
      <c r="C466" s="6" t="s">
        <v>755</v>
      </c>
      <c r="D466" s="6">
        <v>0.1851851851851852</v>
      </c>
      <c r="E466" s="6" t="s">
        <v>1831</v>
      </c>
      <c r="F466" s="6" t="s">
        <v>77</v>
      </c>
      <c r="G466" s="6" t="s">
        <v>77</v>
      </c>
      <c r="H466" s="6" t="s">
        <v>77</v>
      </c>
      <c r="I466" s="6" t="s">
        <v>77</v>
      </c>
      <c r="J466" s="6" t="s">
        <v>754</v>
      </c>
      <c r="K466" s="6"/>
      <c r="L466" t="str">
        <f t="shared" si="21"/>
        <v>change</v>
      </c>
      <c r="M466" t="str">
        <f t="shared" si="22"/>
        <v>--</v>
      </c>
      <c r="N466" t="str">
        <f t="shared" si="23"/>
        <v>--</v>
      </c>
    </row>
    <row r="467" spans="1:14" x14ac:dyDescent="0.25">
      <c r="A467" s="6">
        <v>411</v>
      </c>
      <c r="B467" s="6" t="s">
        <v>756</v>
      </c>
      <c r="C467" s="6" t="s">
        <v>757</v>
      </c>
      <c r="D467" s="6">
        <v>5.5555555555555558E-3</v>
      </c>
      <c r="E467" s="6" t="s">
        <v>1831</v>
      </c>
      <c r="F467" s="6" t="s">
        <v>77</v>
      </c>
      <c r="G467" s="6" t="s">
        <v>77</v>
      </c>
      <c r="H467" s="6" t="s">
        <v>77</v>
      </c>
      <c r="I467" s="6" t="s">
        <v>77</v>
      </c>
      <c r="J467" s="6" t="s">
        <v>756</v>
      </c>
      <c r="K467" s="6"/>
      <c r="L467" t="str">
        <f t="shared" si="21"/>
        <v>change</v>
      </c>
      <c r="M467" t="str">
        <f t="shared" si="22"/>
        <v>--</v>
      </c>
      <c r="N467" t="str">
        <f t="shared" si="23"/>
        <v>--</v>
      </c>
    </row>
    <row r="468" spans="1:14" x14ac:dyDescent="0.25">
      <c r="A468" s="6">
        <v>412</v>
      </c>
      <c r="B468" s="6" t="s">
        <v>758</v>
      </c>
      <c r="C468" s="6" t="s">
        <v>759</v>
      </c>
      <c r="D468" s="6">
        <v>5.5555555555555559E-2</v>
      </c>
      <c r="E468" s="6" t="s">
        <v>1831</v>
      </c>
      <c r="F468" s="6" t="s">
        <v>77</v>
      </c>
      <c r="G468" s="6" t="s">
        <v>77</v>
      </c>
      <c r="H468" s="6" t="s">
        <v>77</v>
      </c>
      <c r="I468" s="6" t="s">
        <v>77</v>
      </c>
      <c r="J468" s="6" t="s">
        <v>758</v>
      </c>
      <c r="K468" s="6"/>
      <c r="L468" t="str">
        <f t="shared" si="21"/>
        <v>change</v>
      </c>
      <c r="M468" t="str">
        <f t="shared" si="22"/>
        <v>--</v>
      </c>
      <c r="N468" t="str">
        <f t="shared" si="23"/>
        <v>--</v>
      </c>
    </row>
    <row r="469" spans="1:14" x14ac:dyDescent="0.25">
      <c r="A469" s="6">
        <v>413</v>
      </c>
      <c r="B469" s="6" t="s">
        <v>1522</v>
      </c>
      <c r="C469" s="6" t="s">
        <v>1523</v>
      </c>
      <c r="D469" s="6" t="s">
        <v>77</v>
      </c>
      <c r="E469" s="6" t="s">
        <v>77</v>
      </c>
      <c r="F469" s="6" t="s">
        <v>77</v>
      </c>
      <c r="G469" s="6" t="s">
        <v>77</v>
      </c>
      <c r="H469" s="6" t="s">
        <v>77</v>
      </c>
      <c r="I469" s="6" t="s">
        <v>77</v>
      </c>
      <c r="J469" s="6"/>
      <c r="K469" s="6"/>
      <c r="L469" t="str">
        <f t="shared" si="21"/>
        <v>--</v>
      </c>
      <c r="M469" t="str">
        <f t="shared" si="22"/>
        <v>--</v>
      </c>
      <c r="N469" t="str">
        <f t="shared" si="23"/>
        <v>--</v>
      </c>
    </row>
    <row r="470" spans="1:14" x14ac:dyDescent="0.25">
      <c r="A470" s="6">
        <v>414</v>
      </c>
      <c r="B470" s="6" t="s">
        <v>760</v>
      </c>
      <c r="C470" s="6" t="s">
        <v>761</v>
      </c>
      <c r="D470" s="6">
        <v>1.6666666666666666E-2</v>
      </c>
      <c r="E470" s="6" t="s">
        <v>1831</v>
      </c>
      <c r="F470" s="6" t="s">
        <v>77</v>
      </c>
      <c r="G470" s="6" t="s">
        <v>77</v>
      </c>
      <c r="H470" s="6" t="s">
        <v>77</v>
      </c>
      <c r="I470" s="6" t="s">
        <v>77</v>
      </c>
      <c r="J470" s="6" t="s">
        <v>760</v>
      </c>
      <c r="K470" s="6"/>
      <c r="L470" t="str">
        <f t="shared" si="21"/>
        <v>same</v>
      </c>
      <c r="M470" t="str">
        <f t="shared" si="22"/>
        <v>--</v>
      </c>
      <c r="N470" t="str">
        <f t="shared" si="23"/>
        <v>--</v>
      </c>
    </row>
    <row r="471" spans="1:14" x14ac:dyDescent="0.25">
      <c r="A471" s="6">
        <v>415</v>
      </c>
      <c r="B471" s="6" t="s">
        <v>762</v>
      </c>
      <c r="C471" s="6" t="s">
        <v>763</v>
      </c>
      <c r="D471" s="6">
        <v>4.1666666666666666E-3</v>
      </c>
      <c r="E471" s="6" t="s">
        <v>1831</v>
      </c>
      <c r="F471" s="6" t="s">
        <v>77</v>
      </c>
      <c r="G471" s="6" t="s">
        <v>77</v>
      </c>
      <c r="H471" s="6" t="s">
        <v>77</v>
      </c>
      <c r="I471" s="6" t="s">
        <v>77</v>
      </c>
      <c r="J471" s="6" t="s">
        <v>762</v>
      </c>
      <c r="K471" s="6"/>
      <c r="L471" t="str">
        <f t="shared" si="21"/>
        <v>same</v>
      </c>
      <c r="M471" t="str">
        <f t="shared" si="22"/>
        <v>--</v>
      </c>
      <c r="N471" t="str">
        <f t="shared" si="23"/>
        <v>--</v>
      </c>
    </row>
    <row r="472" spans="1:14" x14ac:dyDescent="0.25">
      <c r="A472" s="6">
        <v>416</v>
      </c>
      <c r="B472" s="6" t="s">
        <v>764</v>
      </c>
      <c r="C472" s="6" t="s">
        <v>765</v>
      </c>
      <c r="D472" s="6">
        <v>9.0909090909090905E-3</v>
      </c>
      <c r="E472" s="6" t="s">
        <v>1821</v>
      </c>
      <c r="F472" s="6" t="s">
        <v>77</v>
      </c>
      <c r="G472" s="6" t="s">
        <v>77</v>
      </c>
      <c r="H472" s="6" t="s">
        <v>77</v>
      </c>
      <c r="I472" s="6" t="s">
        <v>77</v>
      </c>
      <c r="J472" s="6" t="s">
        <v>1835</v>
      </c>
      <c r="K472" s="6" t="s">
        <v>1836</v>
      </c>
      <c r="L472" t="str">
        <f t="shared" si="21"/>
        <v>change</v>
      </c>
      <c r="M472" t="str">
        <f t="shared" si="22"/>
        <v>--</v>
      </c>
      <c r="N472" t="str">
        <f t="shared" si="23"/>
        <v>--</v>
      </c>
    </row>
    <row r="473" spans="1:14" x14ac:dyDescent="0.25">
      <c r="A473" s="6">
        <v>417</v>
      </c>
      <c r="B473" s="6" t="s">
        <v>766</v>
      </c>
      <c r="C473" s="6" t="s">
        <v>767</v>
      </c>
      <c r="D473" s="6">
        <v>9.0909090909090905E-3</v>
      </c>
      <c r="E473" s="6" t="s">
        <v>1821</v>
      </c>
      <c r="F473" s="6" t="s">
        <v>77</v>
      </c>
      <c r="G473" s="6" t="s">
        <v>77</v>
      </c>
      <c r="H473" s="6" t="s">
        <v>77</v>
      </c>
      <c r="I473" s="6" t="s">
        <v>77</v>
      </c>
      <c r="J473" s="6" t="s">
        <v>1835</v>
      </c>
      <c r="K473" s="6" t="s">
        <v>1836</v>
      </c>
      <c r="L473" t="str">
        <f t="shared" si="21"/>
        <v>change</v>
      </c>
      <c r="M473" t="str">
        <f t="shared" si="22"/>
        <v>--</v>
      </c>
      <c r="N473" t="str">
        <f t="shared" si="23"/>
        <v>--</v>
      </c>
    </row>
    <row r="474" spans="1:14" x14ac:dyDescent="0.25">
      <c r="A474" s="6">
        <v>418</v>
      </c>
      <c r="B474" s="6" t="s">
        <v>768</v>
      </c>
      <c r="C474" s="6" t="s">
        <v>769</v>
      </c>
      <c r="D474" s="6">
        <v>9.0909090909090898E-4</v>
      </c>
      <c r="E474" s="6" t="s">
        <v>1821</v>
      </c>
      <c r="F474" s="6" t="s">
        <v>77</v>
      </c>
      <c r="G474" s="6" t="s">
        <v>77</v>
      </c>
      <c r="H474" s="6" t="s">
        <v>77</v>
      </c>
      <c r="I474" s="6" t="s">
        <v>77</v>
      </c>
      <c r="J474" s="6" t="s">
        <v>1835</v>
      </c>
      <c r="K474" s="6" t="s">
        <v>1836</v>
      </c>
      <c r="L474" t="str">
        <f t="shared" si="21"/>
        <v>change</v>
      </c>
      <c r="M474" t="str">
        <f t="shared" si="22"/>
        <v>--</v>
      </c>
      <c r="N474" t="str">
        <f t="shared" si="23"/>
        <v>--</v>
      </c>
    </row>
    <row r="475" spans="1:14" x14ac:dyDescent="0.25">
      <c r="A475" s="6">
        <v>419</v>
      </c>
      <c r="B475" s="6" t="s">
        <v>770</v>
      </c>
      <c r="C475" s="6" t="s">
        <v>771</v>
      </c>
      <c r="D475" s="6">
        <v>1.6666666666666669E-4</v>
      </c>
      <c r="E475" s="6" t="s">
        <v>1831</v>
      </c>
      <c r="F475" s="6" t="s">
        <v>77</v>
      </c>
      <c r="G475" s="6" t="s">
        <v>77</v>
      </c>
      <c r="H475" s="6" t="s">
        <v>77</v>
      </c>
      <c r="I475" s="6" t="s">
        <v>77</v>
      </c>
      <c r="J475" s="6" t="s">
        <v>770</v>
      </c>
      <c r="K475" s="6"/>
      <c r="L475" t="str">
        <f t="shared" si="21"/>
        <v>same</v>
      </c>
      <c r="M475" t="str">
        <f t="shared" si="22"/>
        <v>--</v>
      </c>
      <c r="N475" t="str">
        <f t="shared" si="23"/>
        <v>--</v>
      </c>
    </row>
    <row r="476" spans="1:14" x14ac:dyDescent="0.25">
      <c r="A476" s="6">
        <v>187</v>
      </c>
      <c r="B476" s="6" t="s">
        <v>1524</v>
      </c>
      <c r="C476" s="6" t="s">
        <v>1525</v>
      </c>
      <c r="D476" s="6" t="s">
        <v>77</v>
      </c>
      <c r="E476" s="6" t="s">
        <v>77</v>
      </c>
      <c r="F476" s="6" t="s">
        <v>77</v>
      </c>
      <c r="G476" s="6" t="s">
        <v>77</v>
      </c>
      <c r="H476" s="6" t="s">
        <v>77</v>
      </c>
      <c r="I476" s="6" t="s">
        <v>77</v>
      </c>
      <c r="J476" s="6"/>
      <c r="K476" s="6"/>
      <c r="L476" t="str">
        <f t="shared" si="21"/>
        <v>--</v>
      </c>
      <c r="M476" t="str">
        <f t="shared" si="22"/>
        <v>--</v>
      </c>
      <c r="N476" t="str">
        <f t="shared" si="23"/>
        <v>--</v>
      </c>
    </row>
    <row r="477" spans="1:14" x14ac:dyDescent="0.25">
      <c r="A477" s="6">
        <v>420</v>
      </c>
      <c r="B477" s="6" t="s">
        <v>772</v>
      </c>
      <c r="C477" s="6" t="s">
        <v>773</v>
      </c>
      <c r="D477" s="6">
        <v>4.1666666666666666E-3</v>
      </c>
      <c r="E477" s="6" t="s">
        <v>1831</v>
      </c>
      <c r="F477" s="6" t="s">
        <v>77</v>
      </c>
      <c r="G477" s="6" t="s">
        <v>77</v>
      </c>
      <c r="H477" s="6" t="s">
        <v>77</v>
      </c>
      <c r="I477" s="6" t="s">
        <v>77</v>
      </c>
      <c r="J477" s="6" t="s">
        <v>772</v>
      </c>
      <c r="K477" s="6"/>
      <c r="L477" t="str">
        <f t="shared" si="21"/>
        <v>same</v>
      </c>
      <c r="M477" t="str">
        <f t="shared" si="22"/>
        <v>--</v>
      </c>
      <c r="N477" t="str">
        <f t="shared" si="23"/>
        <v>--</v>
      </c>
    </row>
    <row r="478" spans="1:14" x14ac:dyDescent="0.25">
      <c r="A478" s="6">
        <v>421</v>
      </c>
      <c r="B478" s="6" t="s">
        <v>774</v>
      </c>
      <c r="C478" s="6" t="s">
        <v>775</v>
      </c>
      <c r="D478" s="6">
        <v>1.8518518518518519E-3</v>
      </c>
      <c r="E478" s="6" t="s">
        <v>1831</v>
      </c>
      <c r="F478" s="6" t="s">
        <v>77</v>
      </c>
      <c r="G478" s="6" t="s">
        <v>77</v>
      </c>
      <c r="H478" s="6" t="s">
        <v>77</v>
      </c>
      <c r="I478" s="6" t="s">
        <v>77</v>
      </c>
      <c r="J478" s="6" t="s">
        <v>774</v>
      </c>
      <c r="K478" s="6"/>
      <c r="L478" t="str">
        <f t="shared" si="21"/>
        <v>same</v>
      </c>
      <c r="M478" t="str">
        <f t="shared" si="22"/>
        <v>--</v>
      </c>
      <c r="N478" t="str">
        <f t="shared" si="23"/>
        <v>--</v>
      </c>
    </row>
    <row r="479" spans="1:14" x14ac:dyDescent="0.25">
      <c r="A479" s="6">
        <v>422</v>
      </c>
      <c r="B479" s="6" t="s">
        <v>776</v>
      </c>
      <c r="C479" s="6" t="s">
        <v>777</v>
      </c>
      <c r="D479" s="6">
        <v>2.7777777777777779E-3</v>
      </c>
      <c r="E479" s="6" t="s">
        <v>1831</v>
      </c>
      <c r="F479" s="6" t="s">
        <v>77</v>
      </c>
      <c r="G479" s="6" t="s">
        <v>77</v>
      </c>
      <c r="H479" s="6" t="s">
        <v>77</v>
      </c>
      <c r="I479" s="6" t="s">
        <v>77</v>
      </c>
      <c r="J479" s="6" t="s">
        <v>776</v>
      </c>
      <c r="K479" s="6"/>
      <c r="L479" t="str">
        <f t="shared" si="21"/>
        <v>same</v>
      </c>
      <c r="M479" t="str">
        <f t="shared" si="22"/>
        <v>--</v>
      </c>
      <c r="N479" t="str">
        <f t="shared" si="23"/>
        <v>--</v>
      </c>
    </row>
    <row r="480" spans="1:14" x14ac:dyDescent="0.25">
      <c r="A480" s="6">
        <v>423</v>
      </c>
      <c r="B480" s="6" t="s">
        <v>778</v>
      </c>
      <c r="C480" s="6" t="s">
        <v>779</v>
      </c>
      <c r="D480" s="6">
        <v>5.5555555555555558E-5</v>
      </c>
      <c r="E480" s="6" t="s">
        <v>1831</v>
      </c>
      <c r="F480" s="6" t="s">
        <v>77</v>
      </c>
      <c r="G480" s="6" t="s">
        <v>77</v>
      </c>
      <c r="H480" s="6" t="s">
        <v>77</v>
      </c>
      <c r="I480" s="6" t="s">
        <v>77</v>
      </c>
      <c r="J480" s="6" t="s">
        <v>778</v>
      </c>
      <c r="K480" s="6"/>
      <c r="L480" t="str">
        <f t="shared" si="21"/>
        <v>same</v>
      </c>
      <c r="M480" t="str">
        <f t="shared" si="22"/>
        <v>--</v>
      </c>
      <c r="N480" t="str">
        <f t="shared" si="23"/>
        <v>--</v>
      </c>
    </row>
    <row r="481" spans="1:14" x14ac:dyDescent="0.25">
      <c r="A481" s="6">
        <v>424</v>
      </c>
      <c r="B481" s="6" t="s">
        <v>786</v>
      </c>
      <c r="C481" s="6" t="s">
        <v>787</v>
      </c>
      <c r="D481" s="6">
        <v>2.0833333333333336E-2</v>
      </c>
      <c r="E481" s="6" t="s">
        <v>1831</v>
      </c>
      <c r="F481" s="6" t="s">
        <v>77</v>
      </c>
      <c r="G481" s="6" t="s">
        <v>77</v>
      </c>
      <c r="H481" s="6" t="s">
        <v>77</v>
      </c>
      <c r="I481" s="6" t="s">
        <v>77</v>
      </c>
      <c r="J481" s="6" t="s">
        <v>786</v>
      </c>
      <c r="K481" s="6"/>
      <c r="L481" t="str">
        <f t="shared" si="21"/>
        <v>same</v>
      </c>
      <c r="M481" t="str">
        <f t="shared" si="22"/>
        <v>--</v>
      </c>
      <c r="N481" t="str">
        <f t="shared" si="23"/>
        <v>--</v>
      </c>
    </row>
    <row r="482" spans="1:14" x14ac:dyDescent="0.25">
      <c r="A482" s="6">
        <v>425</v>
      </c>
      <c r="B482" s="6" t="s">
        <v>1526</v>
      </c>
      <c r="C482" s="6" t="s">
        <v>1527</v>
      </c>
      <c r="D482" s="6" t="s">
        <v>77</v>
      </c>
      <c r="E482" s="6" t="s">
        <v>77</v>
      </c>
      <c r="F482" s="6" t="s">
        <v>77</v>
      </c>
      <c r="G482" s="6" t="s">
        <v>77</v>
      </c>
      <c r="H482" s="6" t="s">
        <v>77</v>
      </c>
      <c r="I482" s="6" t="s">
        <v>77</v>
      </c>
      <c r="J482" s="6"/>
      <c r="K482" s="6"/>
      <c r="L482" t="str">
        <f t="shared" si="21"/>
        <v>--</v>
      </c>
      <c r="M482" t="str">
        <f t="shared" si="22"/>
        <v>--</v>
      </c>
      <c r="N482" t="str">
        <f t="shared" si="23"/>
        <v>--</v>
      </c>
    </row>
    <row r="483" spans="1:14" x14ac:dyDescent="0.25">
      <c r="A483" s="6">
        <v>426</v>
      </c>
      <c r="B483" s="6" t="s">
        <v>788</v>
      </c>
      <c r="C483" s="6" t="s">
        <v>789</v>
      </c>
      <c r="D483" s="6">
        <v>2.3809523809523808E-2</v>
      </c>
      <c r="E483" s="6" t="s">
        <v>1831</v>
      </c>
      <c r="F483" s="6" t="s">
        <v>77</v>
      </c>
      <c r="G483" s="6" t="s">
        <v>77</v>
      </c>
      <c r="H483" s="6" t="s">
        <v>77</v>
      </c>
      <c r="I483" s="6" t="s">
        <v>77</v>
      </c>
      <c r="J483" s="6" t="s">
        <v>788</v>
      </c>
      <c r="K483" s="6"/>
      <c r="L483" t="str">
        <f t="shared" si="21"/>
        <v>same</v>
      </c>
      <c r="M483" t="str">
        <f t="shared" si="22"/>
        <v>--</v>
      </c>
      <c r="N483" t="str">
        <f t="shared" si="23"/>
        <v>--</v>
      </c>
    </row>
    <row r="484" spans="1:14" x14ac:dyDescent="0.25">
      <c r="A484" s="6">
        <v>427</v>
      </c>
      <c r="B484" s="6" t="s">
        <v>797</v>
      </c>
      <c r="C484" s="6" t="s">
        <v>1528</v>
      </c>
      <c r="D484" s="6" t="s">
        <v>77</v>
      </c>
      <c r="E484" s="6" t="s">
        <v>77</v>
      </c>
      <c r="F484" s="6" t="s">
        <v>77</v>
      </c>
      <c r="G484" s="6" t="s">
        <v>77</v>
      </c>
      <c r="H484" s="6" t="s">
        <v>77</v>
      </c>
      <c r="I484" s="6" t="s">
        <v>77</v>
      </c>
      <c r="J484" s="6"/>
      <c r="K484" s="6"/>
      <c r="L484" t="str">
        <f t="shared" si="21"/>
        <v>--</v>
      </c>
      <c r="M484" t="str">
        <f t="shared" si="22"/>
        <v>--</v>
      </c>
      <c r="N484" t="str">
        <f t="shared" si="23"/>
        <v>--</v>
      </c>
    </row>
    <row r="485" spans="1:14" x14ac:dyDescent="0.25">
      <c r="A485" s="6">
        <v>429</v>
      </c>
      <c r="B485" s="6" t="s">
        <v>811</v>
      </c>
      <c r="C485" s="6" t="s">
        <v>812</v>
      </c>
      <c r="D485" s="6" t="s">
        <v>77</v>
      </c>
      <c r="E485" s="6" t="s">
        <v>77</v>
      </c>
      <c r="F485" s="6" t="s">
        <v>77</v>
      </c>
      <c r="G485" s="6" t="s">
        <v>77</v>
      </c>
      <c r="H485" s="6" t="s">
        <v>77</v>
      </c>
      <c r="I485" s="6" t="s">
        <v>77</v>
      </c>
      <c r="J485" s="6"/>
      <c r="K485" s="6"/>
      <c r="L485" t="str">
        <f t="shared" si="21"/>
        <v>--</v>
      </c>
      <c r="M485" t="str">
        <f t="shared" si="22"/>
        <v>--</v>
      </c>
      <c r="N485" t="str">
        <f t="shared" si="23"/>
        <v>--</v>
      </c>
    </row>
    <row r="486" spans="1:14" x14ac:dyDescent="0.25">
      <c r="A486" s="6">
        <v>430</v>
      </c>
      <c r="B486" s="6" t="s">
        <v>1529</v>
      </c>
      <c r="C486" s="6" t="s">
        <v>1530</v>
      </c>
      <c r="D486" s="6" t="s">
        <v>77</v>
      </c>
      <c r="E486" s="6" t="s">
        <v>77</v>
      </c>
      <c r="F486" s="6" t="s">
        <v>77</v>
      </c>
      <c r="G486" s="6" t="s">
        <v>77</v>
      </c>
      <c r="H486" s="6" t="s">
        <v>77</v>
      </c>
      <c r="I486" s="6" t="s">
        <v>77</v>
      </c>
      <c r="J486" s="6"/>
      <c r="K486" s="6"/>
      <c r="L486" t="str">
        <f t="shared" si="21"/>
        <v>--</v>
      </c>
      <c r="M486" t="str">
        <f t="shared" si="22"/>
        <v>--</v>
      </c>
      <c r="N486" t="str">
        <f t="shared" si="23"/>
        <v>--</v>
      </c>
    </row>
    <row r="487" spans="1:14" x14ac:dyDescent="0.25">
      <c r="A487" s="6">
        <v>431</v>
      </c>
      <c r="B487" s="6" t="s">
        <v>1531</v>
      </c>
      <c r="C487" s="6" t="s">
        <v>1532</v>
      </c>
      <c r="D487" s="6" t="s">
        <v>77</v>
      </c>
      <c r="E487" s="6" t="s">
        <v>77</v>
      </c>
      <c r="F487" s="6" t="s">
        <v>77</v>
      </c>
      <c r="G487" s="6" t="s">
        <v>77</v>
      </c>
      <c r="H487" s="6" t="s">
        <v>77</v>
      </c>
      <c r="I487" s="6" t="s">
        <v>77</v>
      </c>
      <c r="J487" s="6"/>
      <c r="K487" s="6"/>
      <c r="L487" t="str">
        <f t="shared" si="21"/>
        <v>--</v>
      </c>
      <c r="M487" t="str">
        <f t="shared" si="22"/>
        <v>--</v>
      </c>
      <c r="N487" t="str">
        <f t="shared" si="23"/>
        <v>--</v>
      </c>
    </row>
    <row r="488" spans="1:14" x14ac:dyDescent="0.25">
      <c r="A488" s="6">
        <v>432</v>
      </c>
      <c r="B488" s="6">
        <v>432</v>
      </c>
      <c r="C488" s="6" t="s">
        <v>1533</v>
      </c>
      <c r="D488" s="6" t="s">
        <v>77</v>
      </c>
      <c r="E488" s="6" t="s">
        <v>77</v>
      </c>
      <c r="F488" s="6" t="s">
        <v>77</v>
      </c>
      <c r="G488" s="6" t="s">
        <v>77</v>
      </c>
      <c r="H488" s="6" t="s">
        <v>77</v>
      </c>
      <c r="I488" s="6" t="s">
        <v>77</v>
      </c>
      <c r="J488" s="6"/>
      <c r="K488" s="6"/>
      <c r="L488" t="str">
        <f t="shared" si="21"/>
        <v>--</v>
      </c>
      <c r="M488" t="str">
        <f t="shared" si="22"/>
        <v>--</v>
      </c>
      <c r="N488" t="str">
        <f t="shared" si="23"/>
        <v>--</v>
      </c>
    </row>
    <row r="489" spans="1:14" x14ac:dyDescent="0.25">
      <c r="A489" s="6">
        <v>433</v>
      </c>
      <c r="B489" s="6" t="s">
        <v>1534</v>
      </c>
      <c r="C489" s="6" t="s">
        <v>1535</v>
      </c>
      <c r="D489" s="6" t="s">
        <v>77</v>
      </c>
      <c r="E489" s="6" t="s">
        <v>77</v>
      </c>
      <c r="F489" s="6" t="s">
        <v>77</v>
      </c>
      <c r="G489" s="6" t="s">
        <v>77</v>
      </c>
      <c r="H489" s="6" t="s">
        <v>77</v>
      </c>
      <c r="I489" s="6" t="s">
        <v>77</v>
      </c>
      <c r="J489" s="6"/>
      <c r="K489" s="6"/>
      <c r="L489" t="str">
        <f t="shared" si="21"/>
        <v>--</v>
      </c>
      <c r="M489" t="str">
        <f t="shared" si="22"/>
        <v>--</v>
      </c>
      <c r="N489" t="str">
        <f t="shared" si="23"/>
        <v>--</v>
      </c>
    </row>
    <row r="490" spans="1:14" x14ac:dyDescent="0.25">
      <c r="A490" s="6">
        <v>434</v>
      </c>
      <c r="B490" s="6" t="s">
        <v>739</v>
      </c>
      <c r="C490" s="6" t="s">
        <v>740</v>
      </c>
      <c r="D490" s="6">
        <v>0.10638297872340426</v>
      </c>
      <c r="E490" s="6" t="s">
        <v>1821</v>
      </c>
      <c r="F490" s="6" t="s">
        <v>77</v>
      </c>
      <c r="G490" s="6" t="s">
        <v>77</v>
      </c>
      <c r="H490" s="6" t="s">
        <v>77</v>
      </c>
      <c r="I490" s="6" t="s">
        <v>77</v>
      </c>
      <c r="J490" s="6" t="s">
        <v>1835</v>
      </c>
      <c r="K490" s="6" t="s">
        <v>1836</v>
      </c>
      <c r="L490" t="str">
        <f t="shared" si="21"/>
        <v>same</v>
      </c>
      <c r="M490" t="str">
        <f t="shared" si="22"/>
        <v>--</v>
      </c>
      <c r="N490" t="str">
        <f t="shared" si="23"/>
        <v>--</v>
      </c>
    </row>
    <row r="491" spans="1:14" x14ac:dyDescent="0.25">
      <c r="A491" s="6">
        <v>435</v>
      </c>
      <c r="B491" s="6" t="s">
        <v>1536</v>
      </c>
      <c r="C491" s="6" t="s">
        <v>1537</v>
      </c>
      <c r="D491" s="6" t="s">
        <v>77</v>
      </c>
      <c r="E491" s="6" t="s">
        <v>77</v>
      </c>
      <c r="F491" s="6" t="s">
        <v>77</v>
      </c>
      <c r="G491" s="6" t="s">
        <v>77</v>
      </c>
      <c r="H491" s="6" t="s">
        <v>77</v>
      </c>
      <c r="I491" s="6" t="s">
        <v>77</v>
      </c>
      <c r="J491" s="6"/>
      <c r="K491" s="6"/>
      <c r="L491" t="str">
        <f t="shared" si="21"/>
        <v>--</v>
      </c>
      <c r="M491" t="str">
        <f t="shared" si="22"/>
        <v>--</v>
      </c>
      <c r="N491" t="str">
        <f t="shared" si="23"/>
        <v>--</v>
      </c>
    </row>
    <row r="492" spans="1:14" x14ac:dyDescent="0.25">
      <c r="A492" s="6">
        <v>436</v>
      </c>
      <c r="B492" s="6" t="s">
        <v>780</v>
      </c>
      <c r="C492" s="6" t="s">
        <v>781</v>
      </c>
      <c r="D492" s="6">
        <v>1.4084507042253522E-5</v>
      </c>
      <c r="E492" s="6" t="s">
        <v>1821</v>
      </c>
      <c r="F492" s="6" t="s">
        <v>77</v>
      </c>
      <c r="G492" s="6" t="s">
        <v>77</v>
      </c>
      <c r="H492" s="6" t="s">
        <v>77</v>
      </c>
      <c r="I492" s="6" t="s">
        <v>77</v>
      </c>
      <c r="J492" s="6" t="s">
        <v>1835</v>
      </c>
      <c r="K492" s="6" t="s">
        <v>1836</v>
      </c>
      <c r="L492" t="str">
        <f t="shared" si="21"/>
        <v>change</v>
      </c>
      <c r="M492" t="str">
        <f t="shared" si="22"/>
        <v>--</v>
      </c>
      <c r="N492" t="str">
        <f t="shared" si="23"/>
        <v>--</v>
      </c>
    </row>
    <row r="493" spans="1:14" x14ac:dyDescent="0.25">
      <c r="A493" s="6">
        <v>437</v>
      </c>
      <c r="B493" s="6" t="s">
        <v>782</v>
      </c>
      <c r="C493" s="6" t="s">
        <v>783</v>
      </c>
      <c r="D493" s="6">
        <v>9.0909090909090904E-5</v>
      </c>
      <c r="E493" s="6" t="s">
        <v>1821</v>
      </c>
      <c r="F493" s="6" t="s">
        <v>77</v>
      </c>
      <c r="G493" s="6" t="s">
        <v>77</v>
      </c>
      <c r="H493" s="6" t="s">
        <v>77</v>
      </c>
      <c r="I493" s="6" t="s">
        <v>77</v>
      </c>
      <c r="J493" s="6" t="s">
        <v>1835</v>
      </c>
      <c r="K493" s="6" t="s">
        <v>1836</v>
      </c>
      <c r="L493" t="str">
        <f t="shared" si="21"/>
        <v>change</v>
      </c>
      <c r="M493" t="str">
        <f t="shared" si="22"/>
        <v>--</v>
      </c>
      <c r="N493" t="str">
        <f t="shared" si="23"/>
        <v>--</v>
      </c>
    </row>
    <row r="494" spans="1:14" x14ac:dyDescent="0.25">
      <c r="A494" s="6">
        <v>438</v>
      </c>
      <c r="B494" s="6" t="s">
        <v>784</v>
      </c>
      <c r="C494" s="6" t="s">
        <v>785</v>
      </c>
      <c r="D494" s="6">
        <v>9.0909090909090898E-4</v>
      </c>
      <c r="E494" s="6" t="s">
        <v>1821</v>
      </c>
      <c r="F494" s="6" t="s">
        <v>77</v>
      </c>
      <c r="G494" s="6" t="s">
        <v>77</v>
      </c>
      <c r="H494" s="6" t="s">
        <v>77</v>
      </c>
      <c r="I494" s="6" t="s">
        <v>77</v>
      </c>
      <c r="J494" s="6" t="s">
        <v>1835</v>
      </c>
      <c r="K494" s="6" t="s">
        <v>1836</v>
      </c>
      <c r="L494" t="str">
        <f t="shared" si="21"/>
        <v>change</v>
      </c>
      <c r="M494" t="str">
        <f t="shared" si="22"/>
        <v>--</v>
      </c>
      <c r="N494" t="str">
        <f t="shared" si="23"/>
        <v>--</v>
      </c>
    </row>
    <row r="495" spans="1:14" x14ac:dyDescent="0.25">
      <c r="A495" s="6">
        <v>439</v>
      </c>
      <c r="B495" s="6" t="s">
        <v>790</v>
      </c>
      <c r="C495" s="6" t="s">
        <v>791</v>
      </c>
      <c r="D495" s="6">
        <v>1.5873015873015873E-4</v>
      </c>
      <c r="E495" s="6" t="s">
        <v>1821</v>
      </c>
      <c r="F495" s="6" t="s">
        <v>77</v>
      </c>
      <c r="G495" s="6" t="s">
        <v>77</v>
      </c>
      <c r="H495" s="6" t="s">
        <v>77</v>
      </c>
      <c r="I495" s="6" t="s">
        <v>77</v>
      </c>
      <c r="J495" s="6" t="s">
        <v>1835</v>
      </c>
      <c r="K495" s="6" t="s">
        <v>1836</v>
      </c>
      <c r="L495" t="str">
        <f t="shared" si="21"/>
        <v>change</v>
      </c>
      <c r="M495" t="str">
        <f t="shared" si="22"/>
        <v>--</v>
      </c>
      <c r="N495" t="str">
        <f t="shared" si="23"/>
        <v>--</v>
      </c>
    </row>
    <row r="496" spans="1:14" x14ac:dyDescent="0.25">
      <c r="A496" s="6">
        <v>440</v>
      </c>
      <c r="B496" s="6" t="s">
        <v>792</v>
      </c>
      <c r="C496" s="6" t="s">
        <v>793</v>
      </c>
      <c r="D496" s="6">
        <v>1.6666666666666668E-3</v>
      </c>
      <c r="E496" s="6" t="s">
        <v>1831</v>
      </c>
      <c r="F496" s="6" t="s">
        <v>77</v>
      </c>
      <c r="G496" s="6" t="s">
        <v>77</v>
      </c>
      <c r="H496" s="6" t="s">
        <v>77</v>
      </c>
      <c r="I496" s="6" t="s">
        <v>77</v>
      </c>
      <c r="J496" s="6" t="s">
        <v>792</v>
      </c>
      <c r="K496" s="6"/>
      <c r="L496" t="str">
        <f t="shared" si="21"/>
        <v>same</v>
      </c>
      <c r="M496" t="str">
        <f t="shared" si="22"/>
        <v>--</v>
      </c>
      <c r="N496" t="str">
        <f t="shared" si="23"/>
        <v>--</v>
      </c>
    </row>
    <row r="497" spans="1:14" x14ac:dyDescent="0.25">
      <c r="A497" s="6">
        <v>441</v>
      </c>
      <c r="B497" s="6" t="s">
        <v>801</v>
      </c>
      <c r="C497" s="6" t="s">
        <v>802</v>
      </c>
      <c r="D497" s="6">
        <v>2.7027027027027029E-2</v>
      </c>
      <c r="E497" s="6" t="s">
        <v>1821</v>
      </c>
      <c r="F497" s="6" t="s">
        <v>77</v>
      </c>
      <c r="G497" s="6" t="s">
        <v>77</v>
      </c>
      <c r="H497" s="6" t="s">
        <v>77</v>
      </c>
      <c r="I497" s="6" t="s">
        <v>77</v>
      </c>
      <c r="J497" s="6" t="s">
        <v>1835</v>
      </c>
      <c r="K497" s="6" t="s">
        <v>1836</v>
      </c>
      <c r="L497" t="str">
        <f t="shared" si="21"/>
        <v>change</v>
      </c>
      <c r="M497" t="str">
        <f t="shared" si="22"/>
        <v>--</v>
      </c>
      <c r="N497" t="str">
        <f t="shared" si="23"/>
        <v>--</v>
      </c>
    </row>
    <row r="498" spans="1:14" x14ac:dyDescent="0.25">
      <c r="A498" s="6">
        <v>442</v>
      </c>
      <c r="B498" s="6" t="s">
        <v>803</v>
      </c>
      <c r="C498" s="6" t="s">
        <v>804</v>
      </c>
      <c r="D498" s="6">
        <v>1.6666666666666669E-4</v>
      </c>
      <c r="E498" s="6" t="s">
        <v>1831</v>
      </c>
      <c r="F498" s="6" t="s">
        <v>77</v>
      </c>
      <c r="G498" s="6" t="s">
        <v>77</v>
      </c>
      <c r="H498" s="6" t="s">
        <v>77</v>
      </c>
      <c r="I498" s="6" t="s">
        <v>77</v>
      </c>
      <c r="J498" s="6" t="s">
        <v>803</v>
      </c>
      <c r="K498" s="6"/>
      <c r="L498" t="str">
        <f t="shared" si="21"/>
        <v>same</v>
      </c>
      <c r="M498" t="str">
        <f t="shared" si="22"/>
        <v>--</v>
      </c>
      <c r="N498" t="str">
        <f t="shared" si="23"/>
        <v>--</v>
      </c>
    </row>
    <row r="499" spans="1:14" x14ac:dyDescent="0.25">
      <c r="A499" s="6">
        <v>443</v>
      </c>
      <c r="B499" s="6" t="s">
        <v>805</v>
      </c>
      <c r="C499" s="6" t="s">
        <v>806</v>
      </c>
      <c r="D499" s="6">
        <v>9.0909090909090912E-2</v>
      </c>
      <c r="E499" s="6" t="s">
        <v>1821</v>
      </c>
      <c r="F499" s="6" t="s">
        <v>77</v>
      </c>
      <c r="G499" s="6" t="s">
        <v>77</v>
      </c>
      <c r="H499" s="6" t="s">
        <v>77</v>
      </c>
      <c r="I499" s="6" t="s">
        <v>77</v>
      </c>
      <c r="J499" s="6" t="s">
        <v>1835</v>
      </c>
      <c r="K499" s="6" t="s">
        <v>1836</v>
      </c>
      <c r="L499" t="str">
        <f t="shared" si="21"/>
        <v>change</v>
      </c>
      <c r="M499" t="str">
        <f t="shared" si="22"/>
        <v>--</v>
      </c>
      <c r="N499" t="str">
        <f t="shared" si="23"/>
        <v>--</v>
      </c>
    </row>
    <row r="500" spans="1:14" x14ac:dyDescent="0.25">
      <c r="A500" s="6">
        <v>444</v>
      </c>
      <c r="B500" s="6" t="s">
        <v>807</v>
      </c>
      <c r="C500" s="6" t="s">
        <v>808</v>
      </c>
      <c r="D500" s="6">
        <v>9.0909090909090905E-3</v>
      </c>
      <c r="E500" s="6" t="s">
        <v>1821</v>
      </c>
      <c r="F500" s="6" t="s">
        <v>77</v>
      </c>
      <c r="G500" s="6" t="s">
        <v>77</v>
      </c>
      <c r="H500" s="6" t="s">
        <v>77</v>
      </c>
      <c r="I500" s="6" t="s">
        <v>77</v>
      </c>
      <c r="J500" s="6" t="s">
        <v>1835</v>
      </c>
      <c r="K500" s="6" t="s">
        <v>1836</v>
      </c>
      <c r="L500" t="str">
        <f t="shared" si="21"/>
        <v>change</v>
      </c>
      <c r="M500" t="str">
        <f t="shared" si="22"/>
        <v>--</v>
      </c>
      <c r="N500" t="str">
        <f t="shared" si="23"/>
        <v>--</v>
      </c>
    </row>
    <row r="501" spans="1:14" x14ac:dyDescent="0.25">
      <c r="A501" s="6">
        <v>445</v>
      </c>
      <c r="B501" s="6" t="s">
        <v>809</v>
      </c>
      <c r="C501" s="6" t="s">
        <v>810</v>
      </c>
      <c r="D501" s="6">
        <v>9.0909090909090905E-3</v>
      </c>
      <c r="E501" s="6" t="s">
        <v>1821</v>
      </c>
      <c r="F501" s="6" t="s">
        <v>77</v>
      </c>
      <c r="G501" s="6" t="s">
        <v>77</v>
      </c>
      <c r="H501" s="6" t="s">
        <v>77</v>
      </c>
      <c r="I501" s="6" t="s">
        <v>77</v>
      </c>
      <c r="J501" s="6" t="s">
        <v>1835</v>
      </c>
      <c r="K501" s="6" t="s">
        <v>1836</v>
      </c>
      <c r="L501" t="str">
        <f t="shared" si="21"/>
        <v>change</v>
      </c>
      <c r="M501" t="str">
        <f t="shared" si="22"/>
        <v>--</v>
      </c>
      <c r="N501" t="str">
        <f t="shared" si="23"/>
        <v>--</v>
      </c>
    </row>
    <row r="502" spans="1:14" x14ac:dyDescent="0.25">
      <c r="A502" s="6">
        <v>553</v>
      </c>
      <c r="B502" s="6" t="s">
        <v>1538</v>
      </c>
      <c r="C502" s="6" t="s">
        <v>1539</v>
      </c>
      <c r="D502" s="6" t="s">
        <v>77</v>
      </c>
      <c r="E502" s="6" t="s">
        <v>77</v>
      </c>
      <c r="F502" s="6" t="s">
        <v>77</v>
      </c>
      <c r="G502" s="6" t="s">
        <v>77</v>
      </c>
      <c r="H502" s="6" t="s">
        <v>77</v>
      </c>
      <c r="I502" s="6" t="s">
        <v>77</v>
      </c>
      <c r="J502" s="6"/>
      <c r="K502" s="6"/>
      <c r="L502" t="str">
        <f t="shared" si="21"/>
        <v>--</v>
      </c>
      <c r="M502" t="str">
        <f t="shared" si="22"/>
        <v>--</v>
      </c>
      <c r="N502" t="str">
        <f t="shared" si="23"/>
        <v>--</v>
      </c>
    </row>
    <row r="503" spans="1:14" x14ac:dyDescent="0.25">
      <c r="A503" s="6">
        <v>554</v>
      </c>
      <c r="B503" s="6" t="s">
        <v>1540</v>
      </c>
      <c r="C503" s="6" t="s">
        <v>1541</v>
      </c>
      <c r="D503" s="6" t="s">
        <v>77</v>
      </c>
      <c r="E503" s="6" t="s">
        <v>77</v>
      </c>
      <c r="F503" s="6" t="s">
        <v>77</v>
      </c>
      <c r="G503" s="6" t="s">
        <v>77</v>
      </c>
      <c r="H503" s="6" t="s">
        <v>77</v>
      </c>
      <c r="I503" s="6" t="s">
        <v>77</v>
      </c>
      <c r="J503" s="6"/>
      <c r="K503" s="6"/>
      <c r="L503" t="str">
        <f t="shared" si="21"/>
        <v>--</v>
      </c>
      <c r="M503" t="str">
        <f t="shared" si="22"/>
        <v>--</v>
      </c>
      <c r="N503" t="str">
        <f t="shared" si="23"/>
        <v>--</v>
      </c>
    </row>
    <row r="504" spans="1:14" x14ac:dyDescent="0.25">
      <c r="A504" s="6">
        <v>70</v>
      </c>
      <c r="B504" s="6" t="s">
        <v>814</v>
      </c>
      <c r="C504" s="6" t="s">
        <v>815</v>
      </c>
      <c r="D504" s="6">
        <v>7.1428571428571435E-3</v>
      </c>
      <c r="E504" s="6" t="s">
        <v>1821</v>
      </c>
      <c r="F504" s="6" t="s">
        <v>77</v>
      </c>
      <c r="G504" s="6" t="s">
        <v>77</v>
      </c>
      <c r="H504" s="6" t="s">
        <v>77</v>
      </c>
      <c r="I504" s="6" t="s">
        <v>77</v>
      </c>
      <c r="J504" s="6" t="s">
        <v>814</v>
      </c>
      <c r="K504" s="6"/>
      <c r="L504" t="str">
        <f t="shared" si="21"/>
        <v>same</v>
      </c>
      <c r="M504" t="str">
        <f t="shared" si="22"/>
        <v>--</v>
      </c>
      <c r="N504" t="str">
        <f t="shared" si="23"/>
        <v>--</v>
      </c>
    </row>
    <row r="505" spans="1:14" x14ac:dyDescent="0.25">
      <c r="A505" s="6">
        <v>555</v>
      </c>
      <c r="B505" s="6" t="s">
        <v>1542</v>
      </c>
      <c r="C505" s="6" t="s">
        <v>1543</v>
      </c>
      <c r="D505" s="6" t="s">
        <v>77</v>
      </c>
      <c r="E505" s="6" t="s">
        <v>77</v>
      </c>
      <c r="F505" s="6" t="s">
        <v>77</v>
      </c>
      <c r="G505" s="6" t="s">
        <v>77</v>
      </c>
      <c r="H505" s="6" t="s">
        <v>77</v>
      </c>
      <c r="I505" s="6" t="s">
        <v>77</v>
      </c>
      <c r="J505" s="6"/>
      <c r="K505" s="6"/>
      <c r="L505" t="str">
        <f t="shared" si="21"/>
        <v>--</v>
      </c>
      <c r="M505" t="str">
        <f t="shared" si="22"/>
        <v>--</v>
      </c>
      <c r="N505" t="str">
        <f t="shared" si="23"/>
        <v>--</v>
      </c>
    </row>
    <row r="506" spans="1:14" x14ac:dyDescent="0.25">
      <c r="A506" s="6">
        <v>556</v>
      </c>
      <c r="B506" s="6" t="s">
        <v>1544</v>
      </c>
      <c r="C506" s="6" t="s">
        <v>1545</v>
      </c>
      <c r="D506" s="6" t="s">
        <v>77</v>
      </c>
      <c r="E506" s="6" t="s">
        <v>77</v>
      </c>
      <c r="F506" s="6" t="s">
        <v>77</v>
      </c>
      <c r="G506" s="6" t="s">
        <v>77</v>
      </c>
      <c r="H506" s="6" t="s">
        <v>77</v>
      </c>
      <c r="I506" s="6" t="s">
        <v>77</v>
      </c>
      <c r="J506" s="6"/>
      <c r="K506" s="6"/>
      <c r="L506" t="str">
        <f t="shared" si="21"/>
        <v>--</v>
      </c>
      <c r="M506" t="str">
        <f t="shared" si="22"/>
        <v>--</v>
      </c>
      <c r="N506" t="str">
        <f t="shared" si="23"/>
        <v>--</v>
      </c>
    </row>
    <row r="507" spans="1:14" x14ac:dyDescent="0.25">
      <c r="A507" s="6">
        <v>557</v>
      </c>
      <c r="B507" s="6" t="s">
        <v>816</v>
      </c>
      <c r="C507" s="6" t="s">
        <v>817</v>
      </c>
      <c r="D507" s="6">
        <v>1.4492753623188406E-3</v>
      </c>
      <c r="E507" s="6" t="s">
        <v>1821</v>
      </c>
      <c r="F507" s="6" t="s">
        <v>77</v>
      </c>
      <c r="G507" s="6" t="s">
        <v>77</v>
      </c>
      <c r="H507" s="6" t="s">
        <v>77</v>
      </c>
      <c r="I507" s="6" t="s">
        <v>77</v>
      </c>
      <c r="J507" s="6" t="s">
        <v>816</v>
      </c>
      <c r="K507" s="6"/>
      <c r="L507" t="str">
        <f t="shared" si="21"/>
        <v>same</v>
      </c>
      <c r="M507" t="str">
        <f t="shared" si="22"/>
        <v>--</v>
      </c>
      <c r="N507" t="str">
        <f t="shared" si="23"/>
        <v>--</v>
      </c>
    </row>
    <row r="508" spans="1:14" x14ac:dyDescent="0.25">
      <c r="A508" s="6">
        <v>558</v>
      </c>
      <c r="B508" s="6" t="s">
        <v>1546</v>
      </c>
      <c r="C508" s="6" t="s">
        <v>1547</v>
      </c>
      <c r="D508" s="6" t="s">
        <v>77</v>
      </c>
      <c r="E508" s="6" t="s">
        <v>77</v>
      </c>
      <c r="F508" s="6" t="s">
        <v>77</v>
      </c>
      <c r="G508" s="6" t="s">
        <v>77</v>
      </c>
      <c r="H508" s="6" t="s">
        <v>77</v>
      </c>
      <c r="I508" s="6" t="s">
        <v>77</v>
      </c>
      <c r="J508" s="6"/>
      <c r="K508" s="6"/>
      <c r="L508" t="str">
        <f t="shared" si="21"/>
        <v>--</v>
      </c>
      <c r="M508" t="str">
        <f t="shared" si="22"/>
        <v>--</v>
      </c>
      <c r="N508" t="str">
        <f t="shared" si="23"/>
        <v>--</v>
      </c>
    </row>
    <row r="509" spans="1:14" x14ac:dyDescent="0.25">
      <c r="A509" s="6">
        <v>559</v>
      </c>
      <c r="B509" s="6" t="s">
        <v>818</v>
      </c>
      <c r="C509" s="6" t="s">
        <v>819</v>
      </c>
      <c r="D509" s="6" t="s">
        <v>77</v>
      </c>
      <c r="E509" s="6" t="s">
        <v>77</v>
      </c>
      <c r="F509" s="6">
        <v>8</v>
      </c>
      <c r="G509" s="6" t="s">
        <v>1824</v>
      </c>
      <c r="H509" s="6" t="s">
        <v>77</v>
      </c>
      <c r="I509" s="6" t="s">
        <v>77</v>
      </c>
      <c r="J509" s="6" t="s">
        <v>818</v>
      </c>
      <c r="K509" s="6"/>
      <c r="L509" t="str">
        <f t="shared" si="21"/>
        <v>--</v>
      </c>
      <c r="M509" t="str">
        <f t="shared" si="22"/>
        <v>same</v>
      </c>
      <c r="N509" t="str">
        <f t="shared" si="23"/>
        <v>--</v>
      </c>
    </row>
    <row r="510" spans="1:14" x14ac:dyDescent="0.25">
      <c r="A510" s="6">
        <v>560</v>
      </c>
      <c r="B510" s="6" t="s">
        <v>1548</v>
      </c>
      <c r="C510" s="6" t="s">
        <v>1549</v>
      </c>
      <c r="D510" s="6" t="s">
        <v>77</v>
      </c>
      <c r="E510" s="6" t="s">
        <v>77</v>
      </c>
      <c r="F510" s="6" t="s">
        <v>77</v>
      </c>
      <c r="G510" s="6" t="s">
        <v>77</v>
      </c>
      <c r="H510" s="6" t="s">
        <v>77</v>
      </c>
      <c r="I510" s="6" t="s">
        <v>77</v>
      </c>
      <c r="J510" s="6"/>
      <c r="K510" s="6"/>
      <c r="L510" t="str">
        <f t="shared" si="21"/>
        <v>--</v>
      </c>
      <c r="M510" t="str">
        <f t="shared" si="22"/>
        <v>--</v>
      </c>
      <c r="N510" t="str">
        <f t="shared" si="23"/>
        <v>--</v>
      </c>
    </row>
    <row r="511" spans="1:14" x14ac:dyDescent="0.25">
      <c r="A511" s="6">
        <v>561</v>
      </c>
      <c r="B511" s="6" t="s">
        <v>823</v>
      </c>
      <c r="C511" s="6" t="s">
        <v>824</v>
      </c>
      <c r="D511" s="6" t="s">
        <v>77</v>
      </c>
      <c r="E511" s="6" t="s">
        <v>77</v>
      </c>
      <c r="F511" s="6">
        <v>3000</v>
      </c>
      <c r="G511" s="6" t="s">
        <v>1821</v>
      </c>
      <c r="H511" s="6" t="s">
        <v>77</v>
      </c>
      <c r="I511" s="6" t="s">
        <v>77</v>
      </c>
      <c r="J511" s="6" t="s">
        <v>823</v>
      </c>
      <c r="K511" s="6"/>
      <c r="L511" t="str">
        <f t="shared" si="21"/>
        <v>--</v>
      </c>
      <c r="M511" t="str">
        <f t="shared" si="22"/>
        <v>same</v>
      </c>
      <c r="N511" t="str">
        <f t="shared" si="23"/>
        <v>--</v>
      </c>
    </row>
    <row r="512" spans="1:14" x14ac:dyDescent="0.25">
      <c r="A512" s="6">
        <v>562</v>
      </c>
      <c r="B512" s="6" t="s">
        <v>828</v>
      </c>
      <c r="C512" s="6" t="s">
        <v>829</v>
      </c>
      <c r="D512" s="6" t="s">
        <v>77</v>
      </c>
      <c r="E512" s="6" t="s">
        <v>77</v>
      </c>
      <c r="F512" s="6">
        <v>0.27</v>
      </c>
      <c r="G512" s="6" t="s">
        <v>1822</v>
      </c>
      <c r="H512" s="6">
        <v>20</v>
      </c>
      <c r="I512" s="6" t="s">
        <v>1822</v>
      </c>
      <c r="J512" s="6" t="s">
        <v>828</v>
      </c>
      <c r="K512" s="6"/>
      <c r="L512" t="str">
        <f t="shared" si="21"/>
        <v>--</v>
      </c>
      <c r="M512" t="str">
        <f t="shared" si="22"/>
        <v>same</v>
      </c>
      <c r="N512" t="str">
        <f t="shared" si="23"/>
        <v>same</v>
      </c>
    </row>
    <row r="513" spans="1:14" x14ac:dyDescent="0.25">
      <c r="A513" s="6">
        <v>273</v>
      </c>
      <c r="B513" s="6" t="s">
        <v>370</v>
      </c>
      <c r="C513" s="6" t="s">
        <v>371</v>
      </c>
      <c r="D513" s="6" t="s">
        <v>77</v>
      </c>
      <c r="E513" s="6" t="s">
        <v>77</v>
      </c>
      <c r="F513" s="6">
        <v>7000</v>
      </c>
      <c r="G513" s="6" t="s">
        <v>1821</v>
      </c>
      <c r="H513" s="6" t="s">
        <v>77</v>
      </c>
      <c r="I513" s="6" t="s">
        <v>77</v>
      </c>
      <c r="J513" s="6" t="s">
        <v>370</v>
      </c>
      <c r="K513" s="6"/>
      <c r="L513" t="str">
        <f t="shared" si="21"/>
        <v>--</v>
      </c>
      <c r="M513" t="str">
        <f t="shared" si="22"/>
        <v>same</v>
      </c>
      <c r="N513" t="str">
        <f t="shared" si="23"/>
        <v>--</v>
      </c>
    </row>
    <row r="514" spans="1:14" x14ac:dyDescent="0.25">
      <c r="A514" s="6">
        <v>274</v>
      </c>
      <c r="B514" s="6" t="s">
        <v>1550</v>
      </c>
      <c r="C514" s="6" t="s">
        <v>1551</v>
      </c>
      <c r="D514" s="6" t="s">
        <v>77</v>
      </c>
      <c r="E514" s="6" t="s">
        <v>77</v>
      </c>
      <c r="F514" s="6" t="s">
        <v>77</v>
      </c>
      <c r="G514" s="6" t="s">
        <v>77</v>
      </c>
      <c r="H514" s="6" t="s">
        <v>77</v>
      </c>
      <c r="I514" s="6" t="s">
        <v>77</v>
      </c>
      <c r="J514" s="6"/>
      <c r="K514" s="6"/>
      <c r="L514" t="str">
        <f t="shared" ref="L514:L577" si="24">IF($D514="--","--",IF(VLOOKUP($A514,TRVs,5,FALSE)=$D514,"same","change"))</f>
        <v>--</v>
      </c>
      <c r="M514" t="str">
        <f t="shared" ref="M514:M577" si="25">IF($F514="--","--",IF(VLOOKUP($A514,TRVs,7,FALSE)=$F514,"same","change"))</f>
        <v>--</v>
      </c>
      <c r="N514" t="str">
        <f t="shared" ref="N514:N577" si="26">IF($H514="--","--",IF(VLOOKUP($A514,TRVs,9,FALSE)=$H514,"same","change"))</f>
        <v>--</v>
      </c>
    </row>
    <row r="515" spans="1:14" x14ac:dyDescent="0.25">
      <c r="A515" s="6">
        <v>563</v>
      </c>
      <c r="B515" s="6" t="s">
        <v>830</v>
      </c>
      <c r="C515" s="6" t="s">
        <v>831</v>
      </c>
      <c r="D515" s="6">
        <v>0.27027027027027023</v>
      </c>
      <c r="E515" s="6" t="s">
        <v>1821</v>
      </c>
      <c r="F515" s="6">
        <v>30</v>
      </c>
      <c r="G515" s="6" t="s">
        <v>1821</v>
      </c>
      <c r="H515" s="6">
        <v>3100</v>
      </c>
      <c r="I515" s="6" t="s">
        <v>1821</v>
      </c>
      <c r="J515" s="6" t="s">
        <v>830</v>
      </c>
      <c r="K515" s="6"/>
      <c r="L515" t="str">
        <f t="shared" si="24"/>
        <v>same</v>
      </c>
      <c r="M515" t="str">
        <f t="shared" si="25"/>
        <v>same</v>
      </c>
      <c r="N515" t="str">
        <f t="shared" si="26"/>
        <v>change</v>
      </c>
    </row>
    <row r="516" spans="1:14" x14ac:dyDescent="0.25">
      <c r="A516" s="6">
        <v>564</v>
      </c>
      <c r="B516" s="6" t="s">
        <v>1552</v>
      </c>
      <c r="C516" s="6" t="s">
        <v>1553</v>
      </c>
      <c r="D516" s="6" t="s">
        <v>77</v>
      </c>
      <c r="E516" s="6" t="s">
        <v>77</v>
      </c>
      <c r="F516" s="6" t="s">
        <v>77</v>
      </c>
      <c r="G516" s="6" t="s">
        <v>77</v>
      </c>
      <c r="H516" s="6" t="s">
        <v>77</v>
      </c>
      <c r="I516" s="6" t="s">
        <v>77</v>
      </c>
      <c r="J516" s="6"/>
      <c r="K516" s="6"/>
      <c r="L516" t="str">
        <f t="shared" si="24"/>
        <v>--</v>
      </c>
      <c r="M516" t="str">
        <f t="shared" si="25"/>
        <v>--</v>
      </c>
      <c r="N516" t="str">
        <f t="shared" si="26"/>
        <v>--</v>
      </c>
    </row>
    <row r="517" spans="1:14" x14ac:dyDescent="0.25">
      <c r="A517" s="6">
        <v>565</v>
      </c>
      <c r="B517" s="6" t="s">
        <v>1554</v>
      </c>
      <c r="C517" s="6" t="s">
        <v>1555</v>
      </c>
      <c r="D517" s="6" t="s">
        <v>77</v>
      </c>
      <c r="E517" s="6" t="s">
        <v>77</v>
      </c>
      <c r="F517" s="6" t="s">
        <v>77</v>
      </c>
      <c r="G517" s="6" t="s">
        <v>77</v>
      </c>
      <c r="H517" s="6" t="s">
        <v>77</v>
      </c>
      <c r="I517" s="6" t="s">
        <v>77</v>
      </c>
      <c r="J517" s="6"/>
      <c r="K517" s="6"/>
      <c r="L517" t="str">
        <f t="shared" si="24"/>
        <v>--</v>
      </c>
      <c r="M517" t="str">
        <f t="shared" si="25"/>
        <v>--</v>
      </c>
      <c r="N517" t="str">
        <f t="shared" si="26"/>
        <v>--</v>
      </c>
    </row>
    <row r="518" spans="1:14" x14ac:dyDescent="0.25">
      <c r="A518" s="6">
        <v>566</v>
      </c>
      <c r="B518" s="6" t="s">
        <v>1556</v>
      </c>
      <c r="C518" s="6" t="s">
        <v>1557</v>
      </c>
      <c r="D518" s="6" t="s">
        <v>77</v>
      </c>
      <c r="E518" s="6" t="s">
        <v>77</v>
      </c>
      <c r="F518" s="6" t="s">
        <v>77</v>
      </c>
      <c r="G518" s="6" t="s">
        <v>77</v>
      </c>
      <c r="H518" s="6" t="s">
        <v>77</v>
      </c>
      <c r="I518" s="6" t="s">
        <v>77</v>
      </c>
      <c r="J518" s="6"/>
      <c r="K518" s="6"/>
      <c r="L518" t="str">
        <f t="shared" si="24"/>
        <v>--</v>
      </c>
      <c r="M518" t="str">
        <f t="shared" si="25"/>
        <v>--</v>
      </c>
      <c r="N518" t="str">
        <f t="shared" si="26"/>
        <v>--</v>
      </c>
    </row>
    <row r="519" spans="1:14" x14ac:dyDescent="0.25">
      <c r="A519" s="6">
        <v>567</v>
      </c>
      <c r="B519" s="6" t="s">
        <v>1558</v>
      </c>
      <c r="C519" s="6" t="s">
        <v>1559</v>
      </c>
      <c r="D519" s="6" t="s">
        <v>77</v>
      </c>
      <c r="E519" s="6" t="s">
        <v>77</v>
      </c>
      <c r="F519" s="6" t="s">
        <v>77</v>
      </c>
      <c r="G519" s="6" t="s">
        <v>77</v>
      </c>
      <c r="H519" s="6" t="s">
        <v>77</v>
      </c>
      <c r="I519" s="6" t="s">
        <v>77</v>
      </c>
      <c r="J519" s="6"/>
      <c r="K519" s="6"/>
      <c r="L519" t="str">
        <f t="shared" si="24"/>
        <v>--</v>
      </c>
      <c r="M519" t="str">
        <f t="shared" si="25"/>
        <v>--</v>
      </c>
      <c r="N519" t="str">
        <f t="shared" si="26"/>
        <v>--</v>
      </c>
    </row>
    <row r="520" spans="1:14" x14ac:dyDescent="0.25">
      <c r="A520" s="6">
        <v>568</v>
      </c>
      <c r="B520" s="6" t="s">
        <v>1560</v>
      </c>
      <c r="C520" s="6" t="s">
        <v>1561</v>
      </c>
      <c r="D520" s="6" t="s">
        <v>77</v>
      </c>
      <c r="E520" s="6" t="s">
        <v>77</v>
      </c>
      <c r="F520" s="6" t="s">
        <v>77</v>
      </c>
      <c r="G520" s="6" t="s">
        <v>77</v>
      </c>
      <c r="H520" s="6" t="s">
        <v>77</v>
      </c>
      <c r="I520" s="6" t="s">
        <v>77</v>
      </c>
      <c r="J520" s="6"/>
      <c r="K520" s="6"/>
      <c r="L520" t="str">
        <f t="shared" si="24"/>
        <v>--</v>
      </c>
      <c r="M520" t="str">
        <f t="shared" si="25"/>
        <v>--</v>
      </c>
      <c r="N520" t="str">
        <f t="shared" si="26"/>
        <v>--</v>
      </c>
    </row>
    <row r="521" spans="1:14" x14ac:dyDescent="0.25">
      <c r="A521" s="6">
        <v>571</v>
      </c>
      <c r="B521" s="6">
        <v>571</v>
      </c>
      <c r="C521" s="6" t="s">
        <v>1562</v>
      </c>
      <c r="D521" s="6" t="s">
        <v>77</v>
      </c>
      <c r="E521" s="6" t="s">
        <v>77</v>
      </c>
      <c r="F521" s="6" t="s">
        <v>77</v>
      </c>
      <c r="G521" s="6" t="s">
        <v>77</v>
      </c>
      <c r="H521" s="6" t="s">
        <v>77</v>
      </c>
      <c r="I521" s="6" t="s">
        <v>77</v>
      </c>
      <c r="J521" s="6"/>
      <c r="K521" s="6"/>
      <c r="L521" t="str">
        <f t="shared" si="24"/>
        <v>--</v>
      </c>
      <c r="M521" t="str">
        <f t="shared" si="25"/>
        <v>--</v>
      </c>
      <c r="N521" t="str">
        <f t="shared" si="26"/>
        <v>--</v>
      </c>
    </row>
    <row r="522" spans="1:14" x14ac:dyDescent="0.25">
      <c r="A522" s="6">
        <v>572</v>
      </c>
      <c r="B522" s="6">
        <v>572</v>
      </c>
      <c r="C522" s="6" t="s">
        <v>1563</v>
      </c>
      <c r="D522" s="6" t="s">
        <v>77</v>
      </c>
      <c r="E522" s="6" t="s">
        <v>77</v>
      </c>
      <c r="F522" s="6">
        <v>0.03</v>
      </c>
      <c r="G522" s="6" t="s">
        <v>1822</v>
      </c>
      <c r="H522" s="6" t="s">
        <v>77</v>
      </c>
      <c r="I522" s="6" t="s">
        <v>77</v>
      </c>
      <c r="J522" s="6">
        <v>572</v>
      </c>
      <c r="K522" s="6"/>
      <c r="L522" t="str">
        <f t="shared" si="24"/>
        <v>--</v>
      </c>
      <c r="M522" t="str">
        <f t="shared" si="25"/>
        <v>same</v>
      </c>
      <c r="N522" t="str">
        <f t="shared" si="26"/>
        <v>--</v>
      </c>
    </row>
    <row r="523" spans="1:14" x14ac:dyDescent="0.25">
      <c r="A523" s="6">
        <v>573</v>
      </c>
      <c r="B523" s="6" t="s">
        <v>1564</v>
      </c>
      <c r="C523" s="6" t="s">
        <v>1565</v>
      </c>
      <c r="D523" s="6" t="s">
        <v>77</v>
      </c>
      <c r="E523" s="6" t="s">
        <v>77</v>
      </c>
      <c r="F523" s="6" t="s">
        <v>77</v>
      </c>
      <c r="G523" s="6" t="s">
        <v>77</v>
      </c>
      <c r="H523" s="6" t="s">
        <v>77</v>
      </c>
      <c r="I523" s="6" t="s">
        <v>77</v>
      </c>
      <c r="J523" s="6"/>
      <c r="K523" s="6"/>
      <c r="L523" t="str">
        <f t="shared" si="24"/>
        <v>--</v>
      </c>
      <c r="M523" t="str">
        <f t="shared" si="25"/>
        <v>--</v>
      </c>
      <c r="N523" t="str">
        <f t="shared" si="26"/>
        <v>--</v>
      </c>
    </row>
    <row r="524" spans="1:14" x14ac:dyDescent="0.25">
      <c r="A524" s="6">
        <v>353</v>
      </c>
      <c r="B524" s="6">
        <v>353</v>
      </c>
      <c r="C524" s="6" t="s">
        <v>1566</v>
      </c>
      <c r="D524" s="6" t="s">
        <v>77</v>
      </c>
      <c r="E524" s="6" t="s">
        <v>77</v>
      </c>
      <c r="F524" s="6" t="s">
        <v>77</v>
      </c>
      <c r="G524" s="6" t="s">
        <v>77</v>
      </c>
      <c r="H524" s="6" t="s">
        <v>77</v>
      </c>
      <c r="I524" s="6" t="s">
        <v>77</v>
      </c>
      <c r="J524" s="6"/>
      <c r="K524" s="6"/>
      <c r="L524" t="str">
        <f t="shared" si="24"/>
        <v>--</v>
      </c>
      <c r="M524" t="str">
        <f t="shared" si="25"/>
        <v>--</v>
      </c>
      <c r="N524" t="str">
        <f t="shared" si="26"/>
        <v>--</v>
      </c>
    </row>
    <row r="525" spans="1:14" x14ac:dyDescent="0.25">
      <c r="A525" s="6">
        <v>574</v>
      </c>
      <c r="B525" s="6" t="s">
        <v>1567</v>
      </c>
      <c r="C525" s="6" t="s">
        <v>1568</v>
      </c>
      <c r="D525" s="6" t="s">
        <v>77</v>
      </c>
      <c r="E525" s="6" t="s">
        <v>77</v>
      </c>
      <c r="F525" s="6" t="s">
        <v>77</v>
      </c>
      <c r="G525" s="6" t="s">
        <v>77</v>
      </c>
      <c r="H525" s="6" t="s">
        <v>77</v>
      </c>
      <c r="I525" s="6" t="s">
        <v>77</v>
      </c>
      <c r="J525" s="6"/>
      <c r="K525" s="6"/>
      <c r="L525" t="str">
        <f t="shared" si="24"/>
        <v>--</v>
      </c>
      <c r="M525" t="str">
        <f t="shared" si="25"/>
        <v>--</v>
      </c>
      <c r="N525" t="str">
        <f t="shared" si="26"/>
        <v>--</v>
      </c>
    </row>
    <row r="526" spans="1:14" x14ac:dyDescent="0.25">
      <c r="A526" s="6">
        <v>577</v>
      </c>
      <c r="B526" s="6" t="s">
        <v>834</v>
      </c>
      <c r="C526" s="6" t="s">
        <v>835</v>
      </c>
      <c r="D526" s="6" t="s">
        <v>77</v>
      </c>
      <c r="E526" s="6" t="s">
        <v>77</v>
      </c>
      <c r="F526" s="6" t="s">
        <v>77</v>
      </c>
      <c r="G526" s="6" t="s">
        <v>77</v>
      </c>
      <c r="H526" s="6">
        <v>5</v>
      </c>
      <c r="I526" s="6" t="s">
        <v>1821</v>
      </c>
      <c r="J526" s="6" t="s">
        <v>834</v>
      </c>
      <c r="K526" s="6"/>
      <c r="L526" t="str">
        <f t="shared" si="24"/>
        <v>--</v>
      </c>
      <c r="M526" t="str">
        <f t="shared" si="25"/>
        <v>--</v>
      </c>
      <c r="N526" t="str">
        <f t="shared" si="26"/>
        <v>change</v>
      </c>
    </row>
    <row r="527" spans="1:14" x14ac:dyDescent="0.25">
      <c r="A527" s="6">
        <v>575</v>
      </c>
      <c r="B527" s="6" t="s">
        <v>832</v>
      </c>
      <c r="C527" s="6" t="s">
        <v>833</v>
      </c>
      <c r="D527" s="6" t="s">
        <v>77</v>
      </c>
      <c r="E527" s="6" t="s">
        <v>77</v>
      </c>
      <c r="F527" s="6" t="s">
        <v>77</v>
      </c>
      <c r="G527" s="6" t="s">
        <v>1837</v>
      </c>
      <c r="H527" s="6">
        <v>2</v>
      </c>
      <c r="I527" s="6" t="s">
        <v>1823</v>
      </c>
      <c r="J527" s="6" t="s">
        <v>832</v>
      </c>
      <c r="K527" s="6"/>
      <c r="L527" t="str">
        <f t="shared" si="24"/>
        <v>--</v>
      </c>
      <c r="M527" t="str">
        <f t="shared" si="25"/>
        <v>--</v>
      </c>
      <c r="N527" t="str">
        <f t="shared" si="26"/>
        <v>change</v>
      </c>
    </row>
    <row r="528" spans="1:14" x14ac:dyDescent="0.25">
      <c r="A528" s="6">
        <v>578</v>
      </c>
      <c r="B528" s="6" t="s">
        <v>1569</v>
      </c>
      <c r="C528" s="6" t="s">
        <v>1570</v>
      </c>
      <c r="D528" s="6" t="s">
        <v>77</v>
      </c>
      <c r="E528" s="6" t="s">
        <v>77</v>
      </c>
      <c r="F528" s="6" t="s">
        <v>77</v>
      </c>
      <c r="G528" s="6" t="s">
        <v>77</v>
      </c>
      <c r="H528" s="6" t="s">
        <v>77</v>
      </c>
      <c r="I528" s="6" t="s">
        <v>77</v>
      </c>
      <c r="J528" s="6"/>
      <c r="K528" s="6"/>
      <c r="L528" t="str">
        <f t="shared" si="24"/>
        <v>--</v>
      </c>
      <c r="M528" t="str">
        <f t="shared" si="25"/>
        <v>--</v>
      </c>
      <c r="N528" t="str">
        <f t="shared" si="26"/>
        <v>--</v>
      </c>
    </row>
    <row r="529" spans="1:14" x14ac:dyDescent="0.25">
      <c r="A529" s="6">
        <v>579</v>
      </c>
      <c r="B529" s="6" t="s">
        <v>836</v>
      </c>
      <c r="C529" s="6" t="s">
        <v>1571</v>
      </c>
      <c r="D529" s="6" t="s">
        <v>77</v>
      </c>
      <c r="E529" s="6" t="s">
        <v>77</v>
      </c>
      <c r="F529" s="6">
        <v>3</v>
      </c>
      <c r="G529" s="6" t="s">
        <v>1821</v>
      </c>
      <c r="H529" s="6" t="s">
        <v>77</v>
      </c>
      <c r="I529" s="6" t="s">
        <v>77</v>
      </c>
      <c r="J529" s="6" t="s">
        <v>836</v>
      </c>
      <c r="K529" s="6"/>
      <c r="L529" t="str">
        <f t="shared" si="24"/>
        <v>--</v>
      </c>
      <c r="M529" t="str">
        <f t="shared" si="25"/>
        <v>same</v>
      </c>
      <c r="N529" t="str">
        <f t="shared" si="26"/>
        <v>--</v>
      </c>
    </row>
    <row r="530" spans="1:14" x14ac:dyDescent="0.25">
      <c r="A530" s="6">
        <v>580</v>
      </c>
      <c r="B530" s="6" t="s">
        <v>1572</v>
      </c>
      <c r="C530" s="6" t="s">
        <v>1573</v>
      </c>
      <c r="D530" s="6" t="s">
        <v>77</v>
      </c>
      <c r="E530" s="6" t="s">
        <v>77</v>
      </c>
      <c r="F530" s="6" t="s">
        <v>77</v>
      </c>
      <c r="G530" s="6" t="s">
        <v>77</v>
      </c>
      <c r="H530" s="6" t="s">
        <v>77</v>
      </c>
      <c r="I530" s="6" t="s">
        <v>77</v>
      </c>
      <c r="J530" s="6"/>
      <c r="K530" s="6"/>
      <c r="L530" t="str">
        <f t="shared" si="24"/>
        <v>--</v>
      </c>
      <c r="M530" t="str">
        <f t="shared" si="25"/>
        <v>--</v>
      </c>
      <c r="N530" t="str">
        <f t="shared" si="26"/>
        <v>--</v>
      </c>
    </row>
    <row r="531" spans="1:14" x14ac:dyDescent="0.25">
      <c r="A531" s="6">
        <v>354</v>
      </c>
      <c r="B531" s="6">
        <v>354</v>
      </c>
      <c r="C531" s="6" t="s">
        <v>1574</v>
      </c>
      <c r="D531" s="6" t="s">
        <v>77</v>
      </c>
      <c r="E531" s="6" t="s">
        <v>77</v>
      </c>
      <c r="F531" s="6" t="s">
        <v>77</v>
      </c>
      <c r="G531" s="6" t="s">
        <v>77</v>
      </c>
      <c r="H531" s="6" t="s">
        <v>77</v>
      </c>
      <c r="I531" s="6" t="s">
        <v>77</v>
      </c>
      <c r="J531" s="6"/>
      <c r="K531" s="6"/>
      <c r="L531" t="str">
        <f t="shared" si="24"/>
        <v>--</v>
      </c>
      <c r="M531" t="str">
        <f t="shared" si="25"/>
        <v>--</v>
      </c>
      <c r="N531" t="str">
        <f t="shared" si="26"/>
        <v>--</v>
      </c>
    </row>
    <row r="532" spans="1:14" x14ac:dyDescent="0.25">
      <c r="A532" s="6">
        <v>582</v>
      </c>
      <c r="B532" s="6" t="s">
        <v>840</v>
      </c>
      <c r="C532" s="6" t="s">
        <v>841</v>
      </c>
      <c r="D532" s="6" t="s">
        <v>77</v>
      </c>
      <c r="E532" s="6" t="s">
        <v>77</v>
      </c>
      <c r="F532" s="6" t="s">
        <v>77</v>
      </c>
      <c r="G532" s="6" t="s">
        <v>77</v>
      </c>
      <c r="H532" s="6">
        <v>8</v>
      </c>
      <c r="I532" s="6" t="s">
        <v>1821</v>
      </c>
      <c r="J532" s="6" t="s">
        <v>840</v>
      </c>
      <c r="K532" s="6"/>
      <c r="L532" t="str">
        <f t="shared" si="24"/>
        <v>--</v>
      </c>
      <c r="M532" t="str">
        <f t="shared" si="25"/>
        <v>--</v>
      </c>
      <c r="N532" t="str">
        <f t="shared" si="26"/>
        <v>same</v>
      </c>
    </row>
    <row r="533" spans="1:14" x14ac:dyDescent="0.25">
      <c r="A533" s="6">
        <v>583</v>
      </c>
      <c r="B533" s="6" t="s">
        <v>1575</v>
      </c>
      <c r="C533" s="6" t="s">
        <v>1576</v>
      </c>
      <c r="D533" s="6" t="s">
        <v>77</v>
      </c>
      <c r="E533" s="6" t="s">
        <v>77</v>
      </c>
      <c r="F533" s="6" t="s">
        <v>77</v>
      </c>
      <c r="G533" s="6" t="s">
        <v>77</v>
      </c>
      <c r="H533" s="6" t="s">
        <v>77</v>
      </c>
      <c r="I533" s="6" t="s">
        <v>77</v>
      </c>
      <c r="J533" s="6"/>
      <c r="K533" s="6"/>
      <c r="L533" t="str">
        <f t="shared" si="24"/>
        <v>--</v>
      </c>
      <c r="M533" t="str">
        <f t="shared" si="25"/>
        <v>--</v>
      </c>
      <c r="N533" t="str">
        <f t="shared" si="26"/>
        <v>--</v>
      </c>
    </row>
    <row r="534" spans="1:14" x14ac:dyDescent="0.25">
      <c r="A534" s="6">
        <v>584</v>
      </c>
      <c r="B534" s="6" t="s">
        <v>1577</v>
      </c>
      <c r="C534" s="6" t="s">
        <v>1578</v>
      </c>
      <c r="D534" s="6" t="s">
        <v>77</v>
      </c>
      <c r="E534" s="6" t="s">
        <v>77</v>
      </c>
      <c r="F534" s="6" t="s">
        <v>77</v>
      </c>
      <c r="G534" s="6" t="s">
        <v>77</v>
      </c>
      <c r="H534" s="6" t="s">
        <v>77</v>
      </c>
      <c r="I534" s="6" t="s">
        <v>77</v>
      </c>
      <c r="J534" s="6"/>
      <c r="K534" s="6"/>
      <c r="L534" t="str">
        <f t="shared" si="24"/>
        <v>--</v>
      </c>
      <c r="M534" t="str">
        <f t="shared" si="25"/>
        <v>--</v>
      </c>
      <c r="N534" t="str">
        <f t="shared" si="26"/>
        <v>--</v>
      </c>
    </row>
    <row r="535" spans="1:14" x14ac:dyDescent="0.25">
      <c r="A535" s="6">
        <v>585</v>
      </c>
      <c r="B535" s="6" t="s">
        <v>842</v>
      </c>
      <c r="C535" s="6" t="s">
        <v>843</v>
      </c>
      <c r="D535" s="6" t="s">
        <v>77</v>
      </c>
      <c r="E535" s="6" t="s">
        <v>77</v>
      </c>
      <c r="F535" s="6">
        <v>1000</v>
      </c>
      <c r="G535" s="6" t="s">
        <v>1820</v>
      </c>
      <c r="H535" s="6">
        <v>21000</v>
      </c>
      <c r="I535" s="6" t="s">
        <v>1823</v>
      </c>
      <c r="J535" s="6" t="s">
        <v>842</v>
      </c>
      <c r="K535" s="6"/>
      <c r="L535" t="str">
        <f t="shared" si="24"/>
        <v>--</v>
      </c>
      <c r="M535" t="str">
        <f t="shared" si="25"/>
        <v>change</v>
      </c>
      <c r="N535" t="str">
        <f t="shared" si="26"/>
        <v>same</v>
      </c>
    </row>
    <row r="536" spans="1:14" x14ac:dyDescent="0.25">
      <c r="A536" s="6">
        <v>586</v>
      </c>
      <c r="B536" s="6" t="s">
        <v>1579</v>
      </c>
      <c r="C536" s="6" t="s">
        <v>1580</v>
      </c>
      <c r="D536" s="6" t="s">
        <v>77</v>
      </c>
      <c r="E536" s="6" t="s">
        <v>77</v>
      </c>
      <c r="F536" s="6" t="s">
        <v>77</v>
      </c>
      <c r="G536" s="6" t="s">
        <v>77</v>
      </c>
      <c r="H536" s="6" t="s">
        <v>77</v>
      </c>
      <c r="I536" s="6" t="s">
        <v>77</v>
      </c>
      <c r="J536" s="6"/>
      <c r="K536" s="6"/>
      <c r="L536" t="str">
        <f t="shared" si="24"/>
        <v>--</v>
      </c>
      <c r="M536" t="str">
        <f t="shared" si="25"/>
        <v>--</v>
      </c>
      <c r="N536" t="str">
        <f t="shared" si="26"/>
        <v>--</v>
      </c>
    </row>
    <row r="537" spans="1:14" x14ac:dyDescent="0.25">
      <c r="A537" s="6">
        <v>587</v>
      </c>
      <c r="B537" s="6" t="s">
        <v>1581</v>
      </c>
      <c r="C537" s="6" t="s">
        <v>1582</v>
      </c>
      <c r="D537" s="6" t="s">
        <v>77</v>
      </c>
      <c r="E537" s="6" t="s">
        <v>77</v>
      </c>
      <c r="F537" s="6" t="s">
        <v>77</v>
      </c>
      <c r="G537" s="6" t="s">
        <v>77</v>
      </c>
      <c r="H537" s="6" t="s">
        <v>77</v>
      </c>
      <c r="I537" s="6" t="s">
        <v>77</v>
      </c>
      <c r="J537" s="6"/>
      <c r="K537" s="6"/>
      <c r="L537" t="str">
        <f t="shared" si="24"/>
        <v>--</v>
      </c>
      <c r="M537" t="str">
        <f t="shared" si="25"/>
        <v>--</v>
      </c>
      <c r="N537" t="str">
        <f t="shared" si="26"/>
        <v>--</v>
      </c>
    </row>
    <row r="538" spans="1:14" x14ac:dyDescent="0.25">
      <c r="A538" s="6">
        <v>591</v>
      </c>
      <c r="B538" s="6" t="s">
        <v>844</v>
      </c>
      <c r="C538" s="6" t="s">
        <v>845</v>
      </c>
      <c r="D538" s="6" t="s">
        <v>77</v>
      </c>
      <c r="E538" s="6" t="s">
        <v>77</v>
      </c>
      <c r="F538" s="6">
        <v>1</v>
      </c>
      <c r="G538" s="6" t="s">
        <v>1821</v>
      </c>
      <c r="H538" s="6">
        <v>120</v>
      </c>
      <c r="I538" s="6" t="s">
        <v>1821</v>
      </c>
      <c r="J538" s="6" t="s">
        <v>844</v>
      </c>
      <c r="K538" s="6"/>
      <c r="L538" t="str">
        <f t="shared" si="24"/>
        <v>--</v>
      </c>
      <c r="M538" t="str">
        <f t="shared" si="25"/>
        <v>same</v>
      </c>
      <c r="N538" t="str">
        <f t="shared" si="26"/>
        <v>same</v>
      </c>
    </row>
    <row r="539" spans="1:14" x14ac:dyDescent="0.25">
      <c r="A539" s="6">
        <v>588</v>
      </c>
      <c r="B539" s="6" t="s">
        <v>846</v>
      </c>
      <c r="C539" s="6" t="s">
        <v>1583</v>
      </c>
      <c r="D539" s="6" t="s">
        <v>77</v>
      </c>
      <c r="E539" s="6" t="s">
        <v>77</v>
      </c>
      <c r="F539" s="6" t="s">
        <v>77</v>
      </c>
      <c r="G539" s="6" t="s">
        <v>77</v>
      </c>
      <c r="H539" s="6">
        <v>0.7</v>
      </c>
      <c r="I539" s="6" t="s">
        <v>1822</v>
      </c>
      <c r="J539" s="6" t="s">
        <v>846</v>
      </c>
      <c r="K539" s="6"/>
      <c r="L539" t="str">
        <f t="shared" si="24"/>
        <v>--</v>
      </c>
      <c r="M539" t="str">
        <f t="shared" si="25"/>
        <v>--</v>
      </c>
      <c r="N539" t="str">
        <f t="shared" si="26"/>
        <v>same</v>
      </c>
    </row>
    <row r="540" spans="1:14" x14ac:dyDescent="0.25">
      <c r="A540" s="6">
        <v>590</v>
      </c>
      <c r="B540" s="6" t="s">
        <v>1584</v>
      </c>
      <c r="C540" s="6" t="s">
        <v>1585</v>
      </c>
      <c r="D540" s="6" t="s">
        <v>77</v>
      </c>
      <c r="E540" s="6" t="s">
        <v>77</v>
      </c>
      <c r="F540" s="6">
        <v>1</v>
      </c>
      <c r="G540" s="6" t="s">
        <v>1821</v>
      </c>
      <c r="H540" s="6">
        <v>120</v>
      </c>
      <c r="I540" s="6" t="s">
        <v>1821</v>
      </c>
      <c r="J540" s="6" t="s">
        <v>1584</v>
      </c>
      <c r="K540" s="6"/>
      <c r="L540" t="str">
        <f t="shared" si="24"/>
        <v>--</v>
      </c>
      <c r="M540" t="e">
        <f t="shared" si="25"/>
        <v>#N/A</v>
      </c>
      <c r="N540" t="e">
        <f t="shared" si="26"/>
        <v>#N/A</v>
      </c>
    </row>
    <row r="541" spans="1:14" x14ac:dyDescent="0.25">
      <c r="A541" s="6">
        <v>358</v>
      </c>
      <c r="B541" s="6">
        <v>358</v>
      </c>
      <c r="C541" s="6" t="s">
        <v>1586</v>
      </c>
      <c r="D541" s="6" t="s">
        <v>77</v>
      </c>
      <c r="E541" s="6" t="s">
        <v>77</v>
      </c>
      <c r="F541" s="6" t="s">
        <v>77</v>
      </c>
      <c r="G541" s="6" t="s">
        <v>77</v>
      </c>
      <c r="H541" s="6" t="s">
        <v>77</v>
      </c>
      <c r="I541" s="6" t="s">
        <v>77</v>
      </c>
      <c r="J541" s="6"/>
      <c r="K541" s="6"/>
      <c r="L541" t="str">
        <f t="shared" si="24"/>
        <v>--</v>
      </c>
      <c r="M541" t="str">
        <f t="shared" si="25"/>
        <v>--</v>
      </c>
      <c r="N541" t="str">
        <f t="shared" si="26"/>
        <v>--</v>
      </c>
    </row>
    <row r="542" spans="1:14" x14ac:dyDescent="0.25">
      <c r="A542" s="6">
        <v>592</v>
      </c>
      <c r="B542" s="6" t="s">
        <v>1587</v>
      </c>
      <c r="C542" s="6" t="s">
        <v>1588</v>
      </c>
      <c r="D542" s="6" t="s">
        <v>77</v>
      </c>
      <c r="E542" s="6" t="s">
        <v>77</v>
      </c>
      <c r="F542" s="6" t="s">
        <v>77</v>
      </c>
      <c r="G542" s="6" t="s">
        <v>77</v>
      </c>
      <c r="H542" s="6" t="s">
        <v>77</v>
      </c>
      <c r="I542" s="6" t="s">
        <v>77</v>
      </c>
      <c r="J542" s="6"/>
      <c r="K542" s="6"/>
      <c r="L542" t="str">
        <f t="shared" si="24"/>
        <v>--</v>
      </c>
      <c r="M542" t="str">
        <f t="shared" si="25"/>
        <v>--</v>
      </c>
      <c r="N542" t="str">
        <f t="shared" si="26"/>
        <v>--</v>
      </c>
    </row>
    <row r="543" spans="1:14" x14ac:dyDescent="0.25">
      <c r="A543" s="6">
        <v>593</v>
      </c>
      <c r="B543" s="6" t="s">
        <v>1589</v>
      </c>
      <c r="C543" s="6" t="s">
        <v>1590</v>
      </c>
      <c r="D543" s="6" t="s">
        <v>77</v>
      </c>
      <c r="E543" s="6" t="s">
        <v>77</v>
      </c>
      <c r="F543" s="6" t="s">
        <v>77</v>
      </c>
      <c r="G543" s="6" t="s">
        <v>77</v>
      </c>
      <c r="H543" s="6" t="s">
        <v>77</v>
      </c>
      <c r="I543" s="6" t="s">
        <v>77</v>
      </c>
      <c r="J543" s="6"/>
      <c r="K543" s="6"/>
      <c r="L543" t="str">
        <f t="shared" si="24"/>
        <v>--</v>
      </c>
      <c r="M543" t="str">
        <f t="shared" si="25"/>
        <v>--</v>
      </c>
      <c r="N543" t="str">
        <f t="shared" si="26"/>
        <v>--</v>
      </c>
    </row>
    <row r="544" spans="1:14" x14ac:dyDescent="0.25">
      <c r="A544" s="6">
        <v>115</v>
      </c>
      <c r="B544" s="6" t="s">
        <v>853</v>
      </c>
      <c r="C544" s="6" t="s">
        <v>854</v>
      </c>
      <c r="D544" s="6">
        <v>0.13513513513513511</v>
      </c>
      <c r="E544" s="6" t="s">
        <v>1824</v>
      </c>
      <c r="F544" s="6" t="s">
        <v>77</v>
      </c>
      <c r="G544" s="6" t="s">
        <v>77</v>
      </c>
      <c r="H544" s="6" t="s">
        <v>77</v>
      </c>
      <c r="I544" s="6" t="s">
        <v>77</v>
      </c>
      <c r="J544" s="6" t="s">
        <v>853</v>
      </c>
      <c r="K544" s="6"/>
      <c r="L544" t="str">
        <f t="shared" si="24"/>
        <v>same</v>
      </c>
      <c r="M544" t="str">
        <f t="shared" si="25"/>
        <v>--</v>
      </c>
      <c r="N544" t="str">
        <f t="shared" si="26"/>
        <v>--</v>
      </c>
    </row>
    <row r="545" spans="1:14" x14ac:dyDescent="0.25">
      <c r="A545" s="6">
        <v>594</v>
      </c>
      <c r="B545" s="6" t="s">
        <v>855</v>
      </c>
      <c r="C545" s="6" t="s">
        <v>856</v>
      </c>
      <c r="D545" s="6">
        <v>1.7241379310344827E-2</v>
      </c>
      <c r="E545" s="6" t="s">
        <v>1821</v>
      </c>
      <c r="F545" s="6" t="s">
        <v>77</v>
      </c>
      <c r="G545" s="6" t="s">
        <v>77</v>
      </c>
      <c r="H545" s="6" t="s">
        <v>77</v>
      </c>
      <c r="I545" s="6" t="s">
        <v>77</v>
      </c>
      <c r="J545" s="6" t="s">
        <v>855</v>
      </c>
      <c r="K545" s="6"/>
      <c r="L545" t="str">
        <f t="shared" si="24"/>
        <v>same</v>
      </c>
      <c r="M545" t="str">
        <f t="shared" si="25"/>
        <v>--</v>
      </c>
      <c r="N545" t="str">
        <f t="shared" si="26"/>
        <v>--</v>
      </c>
    </row>
    <row r="546" spans="1:14" x14ac:dyDescent="0.25">
      <c r="A546" s="6">
        <v>488</v>
      </c>
      <c r="B546" s="6" t="s">
        <v>851</v>
      </c>
      <c r="C546" s="6" t="s">
        <v>1591</v>
      </c>
      <c r="D546" s="6">
        <v>3.8461538461538458</v>
      </c>
      <c r="E546" s="6" t="s">
        <v>1820</v>
      </c>
      <c r="F546" s="6">
        <v>41</v>
      </c>
      <c r="G546" s="6" t="s">
        <v>1822</v>
      </c>
      <c r="H546" s="6">
        <v>41</v>
      </c>
      <c r="I546" s="6" t="s">
        <v>1822</v>
      </c>
      <c r="J546" s="6" t="s">
        <v>851</v>
      </c>
      <c r="K546" s="6"/>
      <c r="L546" t="str">
        <f t="shared" si="24"/>
        <v>same</v>
      </c>
      <c r="M546" t="str">
        <f t="shared" si="25"/>
        <v>same</v>
      </c>
      <c r="N546" t="str">
        <f t="shared" si="26"/>
        <v>same</v>
      </c>
    </row>
    <row r="547" spans="1:14" x14ac:dyDescent="0.25">
      <c r="A547" s="6">
        <v>128</v>
      </c>
      <c r="B547" s="6" t="s">
        <v>1592</v>
      </c>
      <c r="C547" s="6" t="s">
        <v>1593</v>
      </c>
      <c r="D547" s="6" t="s">
        <v>77</v>
      </c>
      <c r="E547" s="6" t="s">
        <v>77</v>
      </c>
      <c r="F547" s="6" t="s">
        <v>77</v>
      </c>
      <c r="G547" s="6" t="s">
        <v>77</v>
      </c>
      <c r="H547" s="6" t="s">
        <v>77</v>
      </c>
      <c r="I547" s="6" t="s">
        <v>77</v>
      </c>
      <c r="J547" s="6"/>
      <c r="K547" s="6"/>
      <c r="L547" t="str">
        <f t="shared" si="24"/>
        <v>--</v>
      </c>
      <c r="M547" t="str">
        <f t="shared" si="25"/>
        <v>--</v>
      </c>
      <c r="N547" t="str">
        <f t="shared" si="26"/>
        <v>--</v>
      </c>
    </row>
    <row r="548" spans="1:14" x14ac:dyDescent="0.25">
      <c r="A548" s="6">
        <v>245</v>
      </c>
      <c r="B548" s="6" t="s">
        <v>857</v>
      </c>
      <c r="C548" s="6" t="s">
        <v>858</v>
      </c>
      <c r="D548" s="6" t="s">
        <v>77</v>
      </c>
      <c r="E548" s="6" t="s">
        <v>77</v>
      </c>
      <c r="F548" s="6">
        <v>80000</v>
      </c>
      <c r="G548" s="6" t="s">
        <v>1824</v>
      </c>
      <c r="H548" s="6" t="s">
        <v>77</v>
      </c>
      <c r="I548" s="6" t="s">
        <v>77</v>
      </c>
      <c r="J548" s="6" t="s">
        <v>857</v>
      </c>
      <c r="K548" s="6"/>
      <c r="L548" t="str">
        <f t="shared" si="24"/>
        <v>--</v>
      </c>
      <c r="M548" t="str">
        <f t="shared" si="25"/>
        <v>same</v>
      </c>
      <c r="N548" t="str">
        <f t="shared" si="26"/>
        <v>--</v>
      </c>
    </row>
    <row r="549" spans="1:14" x14ac:dyDescent="0.25">
      <c r="A549" s="6">
        <v>595</v>
      </c>
      <c r="B549" s="6" t="s">
        <v>1594</v>
      </c>
      <c r="C549" s="6" t="s">
        <v>1595</v>
      </c>
      <c r="D549" s="6" t="s">
        <v>77</v>
      </c>
      <c r="E549" s="6" t="s">
        <v>77</v>
      </c>
      <c r="F549" s="6" t="s">
        <v>77</v>
      </c>
      <c r="G549" s="6" t="s">
        <v>77</v>
      </c>
      <c r="H549" s="6" t="s">
        <v>77</v>
      </c>
      <c r="I549" s="6" t="s">
        <v>77</v>
      </c>
      <c r="J549" s="6"/>
      <c r="K549" s="6"/>
      <c r="L549" t="str">
        <f t="shared" si="24"/>
        <v>--</v>
      </c>
      <c r="M549" t="str">
        <f t="shared" si="25"/>
        <v>--</v>
      </c>
      <c r="N549" t="str">
        <f t="shared" si="26"/>
        <v>--</v>
      </c>
    </row>
    <row r="550" spans="1:14" x14ac:dyDescent="0.25">
      <c r="A550" s="6">
        <v>596</v>
      </c>
      <c r="B550" s="6" t="s">
        <v>862</v>
      </c>
      <c r="C550" s="6" t="s">
        <v>863</v>
      </c>
      <c r="D550" s="6">
        <v>5.8823529411764712E-4</v>
      </c>
      <c r="E550" s="6" t="s">
        <v>1821</v>
      </c>
      <c r="F550" s="6" t="s">
        <v>77</v>
      </c>
      <c r="G550" s="6" t="s">
        <v>77</v>
      </c>
      <c r="H550" s="6" t="s">
        <v>77</v>
      </c>
      <c r="I550" s="6" t="s">
        <v>77</v>
      </c>
      <c r="J550" s="6" t="s">
        <v>862</v>
      </c>
      <c r="K550" s="6"/>
      <c r="L550" t="str">
        <f t="shared" si="24"/>
        <v>same</v>
      </c>
      <c r="M550" t="str">
        <f t="shared" si="25"/>
        <v>--</v>
      </c>
      <c r="N550" t="str">
        <f t="shared" si="26"/>
        <v>--</v>
      </c>
    </row>
    <row r="551" spans="1:14" x14ac:dyDescent="0.25">
      <c r="A551" s="6">
        <v>597</v>
      </c>
      <c r="B551" s="6" t="s">
        <v>1596</v>
      </c>
      <c r="C551" s="6" t="s">
        <v>1597</v>
      </c>
      <c r="D551" s="6" t="s">
        <v>77</v>
      </c>
      <c r="E551" s="6" t="s">
        <v>77</v>
      </c>
      <c r="F551" s="6" t="s">
        <v>77</v>
      </c>
      <c r="G551" s="6" t="s">
        <v>77</v>
      </c>
      <c r="H551" s="6" t="s">
        <v>77</v>
      </c>
      <c r="I551" s="6" t="s">
        <v>77</v>
      </c>
      <c r="J551" s="6"/>
      <c r="K551" s="6"/>
      <c r="L551" t="str">
        <f t="shared" si="24"/>
        <v>--</v>
      </c>
      <c r="M551" t="str">
        <f t="shared" si="25"/>
        <v>--</v>
      </c>
      <c r="N551" t="str">
        <f t="shared" si="26"/>
        <v>--</v>
      </c>
    </row>
    <row r="552" spans="1:14" x14ac:dyDescent="0.25">
      <c r="A552" s="6">
        <v>598</v>
      </c>
      <c r="B552" s="6" t="s">
        <v>1598</v>
      </c>
      <c r="C552" s="6" t="s">
        <v>1599</v>
      </c>
      <c r="D552" s="6" t="s">
        <v>77</v>
      </c>
      <c r="E552" s="6" t="s">
        <v>77</v>
      </c>
      <c r="F552" s="6" t="s">
        <v>77</v>
      </c>
      <c r="G552" s="6" t="s">
        <v>77</v>
      </c>
      <c r="H552" s="6" t="s">
        <v>77</v>
      </c>
      <c r="I552" s="6" t="s">
        <v>77</v>
      </c>
      <c r="J552" s="6"/>
      <c r="K552" s="6"/>
      <c r="L552" t="str">
        <f t="shared" si="24"/>
        <v>--</v>
      </c>
      <c r="M552" t="str">
        <f t="shared" si="25"/>
        <v>--</v>
      </c>
      <c r="N552" t="str">
        <f t="shared" si="26"/>
        <v>--</v>
      </c>
    </row>
    <row r="553" spans="1:14" x14ac:dyDescent="0.25">
      <c r="A553" s="6">
        <v>599</v>
      </c>
      <c r="B553" s="6" t="s">
        <v>864</v>
      </c>
      <c r="C553" s="6" t="s">
        <v>865</v>
      </c>
      <c r="D553" s="6" t="s">
        <v>77</v>
      </c>
      <c r="E553" s="6" t="s">
        <v>77</v>
      </c>
      <c r="F553" s="6">
        <v>0.1</v>
      </c>
      <c r="G553" s="6" t="s">
        <v>1822</v>
      </c>
      <c r="H553" s="6">
        <v>10</v>
      </c>
      <c r="I553" s="6" t="s">
        <v>1827</v>
      </c>
      <c r="J553" s="6" t="s">
        <v>864</v>
      </c>
      <c r="K553" s="6"/>
      <c r="L553" t="str">
        <f t="shared" si="24"/>
        <v>--</v>
      </c>
      <c r="M553" t="str">
        <f t="shared" si="25"/>
        <v>same</v>
      </c>
      <c r="N553" t="str">
        <f t="shared" si="26"/>
        <v>same</v>
      </c>
    </row>
    <row r="554" spans="1:14" x14ac:dyDescent="0.25">
      <c r="A554" s="6">
        <v>600</v>
      </c>
      <c r="B554" s="6" t="s">
        <v>866</v>
      </c>
      <c r="C554" s="6" t="s">
        <v>867</v>
      </c>
      <c r="D554" s="6" t="s">
        <v>77</v>
      </c>
      <c r="E554" s="6" t="s">
        <v>77</v>
      </c>
      <c r="F554" s="6">
        <v>5000</v>
      </c>
      <c r="G554" s="6" t="s">
        <v>1820</v>
      </c>
      <c r="H554" s="6">
        <v>7500</v>
      </c>
      <c r="I554" s="6" t="s">
        <v>1822</v>
      </c>
      <c r="J554" s="6" t="s">
        <v>866</v>
      </c>
      <c r="K554" s="6"/>
      <c r="L554" t="str">
        <f t="shared" si="24"/>
        <v>--</v>
      </c>
      <c r="M554" t="str">
        <f t="shared" si="25"/>
        <v>change</v>
      </c>
      <c r="N554" t="str">
        <f t="shared" si="26"/>
        <v>same</v>
      </c>
    </row>
    <row r="555" spans="1:14" x14ac:dyDescent="0.25">
      <c r="A555" s="6">
        <v>601</v>
      </c>
      <c r="B555" s="6" t="s">
        <v>413</v>
      </c>
      <c r="C555" s="6" t="s">
        <v>414</v>
      </c>
      <c r="D555" s="6">
        <v>9.0909090909090912E-2</v>
      </c>
      <c r="E555" s="6" t="s">
        <v>1821</v>
      </c>
      <c r="F555" s="6">
        <v>2.1000000000000001E-2</v>
      </c>
      <c r="G555" s="6" t="s">
        <v>1820</v>
      </c>
      <c r="H555" s="6">
        <v>7.0999999999999994E-2</v>
      </c>
      <c r="I555" s="6" t="s">
        <v>1822</v>
      </c>
      <c r="J555" s="6" t="s">
        <v>413</v>
      </c>
      <c r="K555" s="6"/>
      <c r="L555" t="str">
        <f t="shared" si="24"/>
        <v>same</v>
      </c>
      <c r="M555" t="str">
        <f t="shared" si="25"/>
        <v>same</v>
      </c>
      <c r="N555" t="str">
        <f t="shared" si="26"/>
        <v>same</v>
      </c>
    </row>
    <row r="556" spans="1:14" x14ac:dyDescent="0.25">
      <c r="A556" s="6">
        <v>602</v>
      </c>
      <c r="B556" s="6" t="s">
        <v>1600</v>
      </c>
      <c r="C556" s="6" t="s">
        <v>1601</v>
      </c>
      <c r="D556" s="6">
        <v>9.0909090909090912E-2</v>
      </c>
      <c r="E556" s="6" t="s">
        <v>1821</v>
      </c>
      <c r="F556" s="6">
        <v>8.0000000000000002E-3</v>
      </c>
      <c r="G556" s="6" t="s">
        <v>1821</v>
      </c>
      <c r="H556" s="6">
        <v>2</v>
      </c>
      <c r="I556" s="6" t="s">
        <v>1821</v>
      </c>
      <c r="J556" s="6" t="s">
        <v>413</v>
      </c>
      <c r="K556" s="6" t="s">
        <v>1838</v>
      </c>
      <c r="L556" t="e">
        <f t="shared" si="24"/>
        <v>#N/A</v>
      </c>
      <c r="M556" t="e">
        <f t="shared" si="25"/>
        <v>#N/A</v>
      </c>
      <c r="N556" t="e">
        <f t="shared" si="26"/>
        <v>#N/A</v>
      </c>
    </row>
    <row r="557" spans="1:14" x14ac:dyDescent="0.25">
      <c r="A557" s="6">
        <v>603</v>
      </c>
      <c r="B557" s="6" t="s">
        <v>1602</v>
      </c>
      <c r="C557" s="6" t="s">
        <v>1603</v>
      </c>
      <c r="D557" s="6">
        <v>9.0909090909090912E-2</v>
      </c>
      <c r="E557" s="6" t="s">
        <v>1821</v>
      </c>
      <c r="F557" s="6">
        <v>8.0000000000000002E-3</v>
      </c>
      <c r="G557" s="6" t="s">
        <v>1821</v>
      </c>
      <c r="H557" s="6">
        <v>2</v>
      </c>
      <c r="I557" s="6" t="s">
        <v>1821</v>
      </c>
      <c r="J557" s="6" t="s">
        <v>413</v>
      </c>
      <c r="K557" s="6" t="s">
        <v>1838</v>
      </c>
      <c r="L557" t="e">
        <f t="shared" si="24"/>
        <v>#N/A</v>
      </c>
      <c r="M557" t="e">
        <f t="shared" si="25"/>
        <v>#N/A</v>
      </c>
      <c r="N557" t="e">
        <f t="shared" si="26"/>
        <v>#N/A</v>
      </c>
    </row>
    <row r="558" spans="1:14" x14ac:dyDescent="0.25">
      <c r="A558" s="6">
        <v>604</v>
      </c>
      <c r="B558" s="6" t="s">
        <v>1604</v>
      </c>
      <c r="C558" s="6" t="s">
        <v>1605</v>
      </c>
      <c r="D558" s="6" t="s">
        <v>77</v>
      </c>
      <c r="E558" s="6" t="s">
        <v>77</v>
      </c>
      <c r="F558" s="6" t="s">
        <v>77</v>
      </c>
      <c r="G558" s="6" t="s">
        <v>77</v>
      </c>
      <c r="H558" s="6" t="s">
        <v>77</v>
      </c>
      <c r="I558" s="6" t="s">
        <v>77</v>
      </c>
      <c r="J558" s="6"/>
      <c r="K558" s="6"/>
      <c r="L558" t="str">
        <f t="shared" si="24"/>
        <v>--</v>
      </c>
      <c r="M558" t="str">
        <f t="shared" si="25"/>
        <v>--</v>
      </c>
      <c r="N558" t="str">
        <f t="shared" si="26"/>
        <v>--</v>
      </c>
    </row>
    <row r="559" spans="1:14" x14ac:dyDescent="0.25">
      <c r="A559" s="6">
        <v>605</v>
      </c>
      <c r="B559" s="6" t="s">
        <v>1606</v>
      </c>
      <c r="C559" s="6" t="s">
        <v>1607</v>
      </c>
      <c r="D559" s="6" t="s">
        <v>77</v>
      </c>
      <c r="E559" s="6" t="s">
        <v>77</v>
      </c>
      <c r="F559" s="6" t="s">
        <v>77</v>
      </c>
      <c r="G559" s="6" t="s">
        <v>77</v>
      </c>
      <c r="H559" s="6" t="s">
        <v>77</v>
      </c>
      <c r="I559" s="6" t="s">
        <v>77</v>
      </c>
      <c r="J559" s="6"/>
      <c r="K559" s="6"/>
      <c r="L559" t="str">
        <f t="shared" si="24"/>
        <v>--</v>
      </c>
      <c r="M559" t="str">
        <f t="shared" si="25"/>
        <v>--</v>
      </c>
      <c r="N559" t="str">
        <f t="shared" si="26"/>
        <v>--</v>
      </c>
    </row>
    <row r="560" spans="1:14" x14ac:dyDescent="0.25">
      <c r="A560" s="6">
        <v>534</v>
      </c>
      <c r="B560" s="6" t="s">
        <v>1608</v>
      </c>
      <c r="C560" s="6" t="s">
        <v>1609</v>
      </c>
      <c r="D560" s="6" t="s">
        <v>77</v>
      </c>
      <c r="E560" s="6" t="s">
        <v>77</v>
      </c>
      <c r="F560" s="6" t="s">
        <v>77</v>
      </c>
      <c r="G560" s="6" t="s">
        <v>77</v>
      </c>
      <c r="H560" s="6" t="s">
        <v>77</v>
      </c>
      <c r="I560" s="6" t="s">
        <v>77</v>
      </c>
      <c r="J560" s="6"/>
      <c r="K560" s="6"/>
      <c r="L560" t="str">
        <f t="shared" si="24"/>
        <v>--</v>
      </c>
      <c r="M560" t="str">
        <f t="shared" si="25"/>
        <v>--</v>
      </c>
      <c r="N560" t="str">
        <f t="shared" si="26"/>
        <v>--</v>
      </c>
    </row>
    <row r="561" spans="1:14" x14ac:dyDescent="0.25">
      <c r="A561" s="6">
        <v>535</v>
      </c>
      <c r="B561" s="6" t="s">
        <v>1610</v>
      </c>
      <c r="C561" s="6" t="s">
        <v>1611</v>
      </c>
      <c r="D561" s="6" t="s">
        <v>77</v>
      </c>
      <c r="E561" s="6" t="s">
        <v>77</v>
      </c>
      <c r="F561" s="6" t="s">
        <v>77</v>
      </c>
      <c r="G561" s="6" t="s">
        <v>77</v>
      </c>
      <c r="H561" s="6" t="s">
        <v>77</v>
      </c>
      <c r="I561" s="6" t="s">
        <v>77</v>
      </c>
      <c r="J561" s="6"/>
      <c r="K561" s="6"/>
      <c r="L561" t="str">
        <f t="shared" si="24"/>
        <v>--</v>
      </c>
      <c r="M561" t="str">
        <f t="shared" si="25"/>
        <v>--</v>
      </c>
      <c r="N561" t="str">
        <f t="shared" si="26"/>
        <v>--</v>
      </c>
    </row>
    <row r="562" spans="1:14" x14ac:dyDescent="0.25">
      <c r="A562" s="6">
        <v>536</v>
      </c>
      <c r="B562" s="6" t="s">
        <v>1612</v>
      </c>
      <c r="C562" s="6" t="s">
        <v>1613</v>
      </c>
      <c r="D562" s="6" t="s">
        <v>77</v>
      </c>
      <c r="E562" s="6" t="s">
        <v>77</v>
      </c>
      <c r="F562" s="6" t="s">
        <v>77</v>
      </c>
      <c r="G562" s="6" t="s">
        <v>77</v>
      </c>
      <c r="H562" s="6" t="s">
        <v>77</v>
      </c>
      <c r="I562" s="6" t="s">
        <v>77</v>
      </c>
      <c r="J562" s="6"/>
      <c r="K562" s="6"/>
      <c r="L562" t="str">
        <f t="shared" si="24"/>
        <v>--</v>
      </c>
      <c r="M562" t="str">
        <f t="shared" si="25"/>
        <v>--</v>
      </c>
      <c r="N562" t="str">
        <f t="shared" si="26"/>
        <v>--</v>
      </c>
    </row>
    <row r="563" spans="1:14" x14ac:dyDescent="0.25">
      <c r="A563" s="6">
        <v>537</v>
      </c>
      <c r="B563" s="6" t="s">
        <v>1614</v>
      </c>
      <c r="C563" s="6" t="s">
        <v>1615</v>
      </c>
      <c r="D563" s="6" t="s">
        <v>77</v>
      </c>
      <c r="E563" s="6" t="s">
        <v>77</v>
      </c>
      <c r="F563" s="6" t="s">
        <v>77</v>
      </c>
      <c r="G563" s="6" t="s">
        <v>77</v>
      </c>
      <c r="H563" s="6" t="s">
        <v>77</v>
      </c>
      <c r="I563" s="6" t="s">
        <v>77</v>
      </c>
      <c r="J563" s="6"/>
      <c r="K563" s="6"/>
      <c r="L563" t="str">
        <f t="shared" si="24"/>
        <v>--</v>
      </c>
      <c r="M563" t="str">
        <f t="shared" si="25"/>
        <v>--</v>
      </c>
      <c r="N563" t="str">
        <f t="shared" si="26"/>
        <v>--</v>
      </c>
    </row>
    <row r="564" spans="1:14" x14ac:dyDescent="0.25">
      <c r="A564" s="6">
        <v>549</v>
      </c>
      <c r="B564" s="6" t="s">
        <v>1616</v>
      </c>
      <c r="C564" s="6" t="s">
        <v>1617</v>
      </c>
      <c r="D564" s="6" t="s">
        <v>77</v>
      </c>
      <c r="E564" s="6" t="s">
        <v>77</v>
      </c>
      <c r="F564" s="6" t="s">
        <v>77</v>
      </c>
      <c r="G564" s="6" t="s">
        <v>77</v>
      </c>
      <c r="H564" s="6" t="s">
        <v>77</v>
      </c>
      <c r="I564" s="6" t="s">
        <v>77</v>
      </c>
      <c r="J564" s="6"/>
      <c r="K564" s="6"/>
      <c r="L564" t="str">
        <f t="shared" si="24"/>
        <v>--</v>
      </c>
      <c r="M564" t="str">
        <f t="shared" si="25"/>
        <v>--</v>
      </c>
      <c r="N564" t="str">
        <f t="shared" si="26"/>
        <v>--</v>
      </c>
    </row>
    <row r="565" spans="1:14" x14ac:dyDescent="0.25">
      <c r="A565" s="6">
        <v>550</v>
      </c>
      <c r="B565" s="6" t="s">
        <v>1618</v>
      </c>
      <c r="C565" s="6" t="s">
        <v>1619</v>
      </c>
      <c r="D565" s="6" t="s">
        <v>77</v>
      </c>
      <c r="E565" s="6" t="s">
        <v>77</v>
      </c>
      <c r="F565" s="6" t="s">
        <v>77</v>
      </c>
      <c r="G565" s="6" t="s">
        <v>77</v>
      </c>
      <c r="H565" s="6" t="s">
        <v>77</v>
      </c>
      <c r="I565" s="6" t="s">
        <v>77</v>
      </c>
      <c r="J565" s="6"/>
      <c r="K565" s="6"/>
      <c r="L565" t="str">
        <f t="shared" si="24"/>
        <v>--</v>
      </c>
      <c r="M565" t="str">
        <f t="shared" si="25"/>
        <v>--</v>
      </c>
      <c r="N565" t="str">
        <f t="shared" si="26"/>
        <v>--</v>
      </c>
    </row>
    <row r="566" spans="1:14" x14ac:dyDescent="0.25">
      <c r="A566" s="6">
        <v>551</v>
      </c>
      <c r="B566" s="6" t="s">
        <v>1620</v>
      </c>
      <c r="C566" s="6" t="s">
        <v>1621</v>
      </c>
      <c r="D566" s="6" t="s">
        <v>77</v>
      </c>
      <c r="E566" s="6" t="s">
        <v>77</v>
      </c>
      <c r="F566" s="6" t="s">
        <v>77</v>
      </c>
      <c r="G566" s="6" t="s">
        <v>77</v>
      </c>
      <c r="H566" s="6" t="s">
        <v>77</v>
      </c>
      <c r="I566" s="6" t="s">
        <v>77</v>
      </c>
      <c r="J566" s="6"/>
      <c r="K566" s="6"/>
      <c r="L566" t="str">
        <f t="shared" si="24"/>
        <v>--</v>
      </c>
      <c r="M566" t="str">
        <f t="shared" si="25"/>
        <v>--</v>
      </c>
      <c r="N566" t="str">
        <f t="shared" si="26"/>
        <v>--</v>
      </c>
    </row>
    <row r="567" spans="1:14" x14ac:dyDescent="0.25">
      <c r="A567" s="6">
        <v>552</v>
      </c>
      <c r="B567" s="6" t="s">
        <v>1622</v>
      </c>
      <c r="C567" s="6" t="s">
        <v>1623</v>
      </c>
      <c r="D567" s="6" t="s">
        <v>77</v>
      </c>
      <c r="E567" s="6" t="s">
        <v>77</v>
      </c>
      <c r="F567" s="6" t="s">
        <v>77</v>
      </c>
      <c r="G567" s="6" t="s">
        <v>77</v>
      </c>
      <c r="H567" s="6" t="s">
        <v>77</v>
      </c>
      <c r="I567" s="6" t="s">
        <v>77</v>
      </c>
      <c r="J567" s="6"/>
      <c r="K567" s="6"/>
      <c r="L567" t="str">
        <f t="shared" si="24"/>
        <v>--</v>
      </c>
      <c r="M567" t="str">
        <f t="shared" si="25"/>
        <v>--</v>
      </c>
      <c r="N567" t="str">
        <f t="shared" si="26"/>
        <v>--</v>
      </c>
    </row>
    <row r="568" spans="1:14" x14ac:dyDescent="0.25">
      <c r="A568" s="6">
        <v>606</v>
      </c>
      <c r="B568" s="6" t="s">
        <v>868</v>
      </c>
      <c r="C568" s="6" t="s">
        <v>1624</v>
      </c>
      <c r="D568" s="6">
        <v>3.1249999999999997E-3</v>
      </c>
      <c r="E568" s="6" t="s">
        <v>1824</v>
      </c>
      <c r="F568" s="6" t="s">
        <v>77</v>
      </c>
      <c r="G568" s="6" t="s">
        <v>77</v>
      </c>
      <c r="H568" s="6" t="s">
        <v>77</v>
      </c>
      <c r="I568" s="6" t="s">
        <v>77</v>
      </c>
      <c r="J568" s="6" t="s">
        <v>868</v>
      </c>
      <c r="K568" s="6"/>
      <c r="L568" t="str">
        <f t="shared" si="24"/>
        <v>same</v>
      </c>
      <c r="M568" t="str">
        <f t="shared" si="25"/>
        <v>--</v>
      </c>
      <c r="N568" t="str">
        <f t="shared" si="26"/>
        <v>--</v>
      </c>
    </row>
    <row r="569" spans="1:14" x14ac:dyDescent="0.25">
      <c r="A569" s="6">
        <v>512</v>
      </c>
      <c r="B569" s="6" t="s">
        <v>1625</v>
      </c>
      <c r="C569" s="6" t="s">
        <v>1626</v>
      </c>
      <c r="D569" s="6" t="s">
        <v>77</v>
      </c>
      <c r="E569" s="6" t="s">
        <v>77</v>
      </c>
      <c r="F569" s="6" t="s">
        <v>77</v>
      </c>
      <c r="G569" s="6" t="s">
        <v>77</v>
      </c>
      <c r="H569" s="6" t="s">
        <v>77</v>
      </c>
      <c r="I569" s="6" t="s">
        <v>77</v>
      </c>
      <c r="J569" s="6"/>
      <c r="K569" s="6"/>
      <c r="L569" t="str">
        <f t="shared" si="24"/>
        <v>--</v>
      </c>
      <c r="M569" t="str">
        <f t="shared" si="25"/>
        <v>--</v>
      </c>
      <c r="N569" t="str">
        <f t="shared" si="26"/>
        <v>--</v>
      </c>
    </row>
    <row r="570" spans="1:14" x14ac:dyDescent="0.25">
      <c r="A570" s="6">
        <v>113</v>
      </c>
      <c r="B570" s="6" t="s">
        <v>873</v>
      </c>
      <c r="C570" s="6" t="s">
        <v>874</v>
      </c>
      <c r="D570" s="6" t="s">
        <v>77</v>
      </c>
      <c r="E570" s="6" t="s">
        <v>77</v>
      </c>
      <c r="F570" s="6" t="s">
        <v>77</v>
      </c>
      <c r="G570" s="6" t="s">
        <v>77</v>
      </c>
      <c r="H570" s="6" t="s">
        <v>77</v>
      </c>
      <c r="I570" s="6" t="s">
        <v>77</v>
      </c>
      <c r="J570" s="6"/>
      <c r="K570" s="6"/>
      <c r="L570" t="str">
        <f t="shared" si="24"/>
        <v>--</v>
      </c>
      <c r="M570" t="str">
        <f t="shared" si="25"/>
        <v>--</v>
      </c>
      <c r="N570" t="str">
        <f t="shared" si="26"/>
        <v>--</v>
      </c>
    </row>
    <row r="571" spans="1:14" x14ac:dyDescent="0.25">
      <c r="A571" s="6">
        <v>326</v>
      </c>
      <c r="B571" s="6" t="s">
        <v>875</v>
      </c>
      <c r="C571" s="6" t="s">
        <v>1627</v>
      </c>
      <c r="D571" s="6" t="s">
        <v>77</v>
      </c>
      <c r="E571" s="6" t="s">
        <v>77</v>
      </c>
      <c r="F571" s="6">
        <v>5000</v>
      </c>
      <c r="G571" s="6" t="s">
        <v>1820</v>
      </c>
      <c r="H571" s="6">
        <v>11000</v>
      </c>
      <c r="I571" s="6" t="s">
        <v>1822</v>
      </c>
      <c r="J571" s="6" t="s">
        <v>875</v>
      </c>
      <c r="K571" s="6"/>
      <c r="L571" t="str">
        <f t="shared" si="24"/>
        <v>--</v>
      </c>
      <c r="M571" t="str">
        <f t="shared" si="25"/>
        <v>same</v>
      </c>
      <c r="N571" t="str">
        <f t="shared" si="26"/>
        <v>change</v>
      </c>
    </row>
    <row r="572" spans="1:14" x14ac:dyDescent="0.25">
      <c r="A572" s="6">
        <v>607</v>
      </c>
      <c r="B572" s="6" t="s">
        <v>877</v>
      </c>
      <c r="C572" s="6" t="s">
        <v>1628</v>
      </c>
      <c r="D572" s="6">
        <v>6.25E-2</v>
      </c>
      <c r="E572" s="6" t="s">
        <v>1821</v>
      </c>
      <c r="F572" s="6" t="s">
        <v>77</v>
      </c>
      <c r="G572" s="6" t="s">
        <v>77</v>
      </c>
      <c r="H572" s="6" t="s">
        <v>77</v>
      </c>
      <c r="I572" s="6" t="s">
        <v>77</v>
      </c>
      <c r="J572" s="6" t="s">
        <v>877</v>
      </c>
      <c r="K572" s="6"/>
      <c r="L572" t="str">
        <f t="shared" si="24"/>
        <v>same</v>
      </c>
      <c r="M572" t="str">
        <f t="shared" si="25"/>
        <v>--</v>
      </c>
      <c r="N572" t="str">
        <f t="shared" si="26"/>
        <v>--</v>
      </c>
    </row>
    <row r="573" spans="1:14" x14ac:dyDescent="0.25">
      <c r="A573" s="6">
        <v>608</v>
      </c>
      <c r="B573" s="6" t="s">
        <v>879</v>
      </c>
      <c r="C573" s="6" t="s">
        <v>1629</v>
      </c>
      <c r="D573" s="6">
        <v>0.24390243902439024</v>
      </c>
      <c r="E573" s="6" t="s">
        <v>1820</v>
      </c>
      <c r="F573" s="6">
        <v>2.1</v>
      </c>
      <c r="G573" s="6" t="s">
        <v>1822</v>
      </c>
      <c r="H573" s="6">
        <v>2.1</v>
      </c>
      <c r="I573" s="6" t="s">
        <v>1827</v>
      </c>
      <c r="J573" s="6" t="s">
        <v>879</v>
      </c>
      <c r="K573" s="6"/>
      <c r="L573" t="str">
        <f t="shared" si="24"/>
        <v>same</v>
      </c>
      <c r="M573" t="str">
        <f t="shared" si="25"/>
        <v>same</v>
      </c>
      <c r="N573" t="str">
        <f t="shared" si="26"/>
        <v>same</v>
      </c>
    </row>
    <row r="574" spans="1:14" x14ac:dyDescent="0.25">
      <c r="A574" s="6">
        <v>249</v>
      </c>
      <c r="B574" s="6" t="s">
        <v>1630</v>
      </c>
      <c r="C574" s="6" t="s">
        <v>1631</v>
      </c>
      <c r="D574" s="6" t="s">
        <v>77</v>
      </c>
      <c r="E574" s="6" t="s">
        <v>77</v>
      </c>
      <c r="F574" s="6" t="s">
        <v>77</v>
      </c>
      <c r="G574" s="6" t="s">
        <v>77</v>
      </c>
      <c r="H574" s="6" t="s">
        <v>77</v>
      </c>
      <c r="I574" s="6" t="s">
        <v>77</v>
      </c>
      <c r="J574" s="6"/>
      <c r="K574" s="6"/>
      <c r="L574" t="str">
        <f t="shared" si="24"/>
        <v>--</v>
      </c>
      <c r="M574" t="str">
        <f t="shared" si="25"/>
        <v>--</v>
      </c>
      <c r="N574" t="str">
        <f t="shared" si="26"/>
        <v>--</v>
      </c>
    </row>
    <row r="575" spans="1:14" x14ac:dyDescent="0.25">
      <c r="A575" s="6">
        <v>125</v>
      </c>
      <c r="B575" s="6" t="s">
        <v>1632</v>
      </c>
      <c r="C575" s="6" t="s">
        <v>1633</v>
      </c>
      <c r="D575" s="6" t="s">
        <v>77</v>
      </c>
      <c r="E575" s="6" t="s">
        <v>77</v>
      </c>
      <c r="F575" s="6" t="s">
        <v>77</v>
      </c>
      <c r="G575" s="6" t="s">
        <v>77</v>
      </c>
      <c r="H575" s="6" t="s">
        <v>77</v>
      </c>
      <c r="I575" s="6" t="s">
        <v>77</v>
      </c>
      <c r="J575" s="6"/>
      <c r="K575" s="6"/>
      <c r="L575" t="str">
        <f t="shared" si="24"/>
        <v>--</v>
      </c>
      <c r="M575" t="str">
        <f t="shared" si="25"/>
        <v>--</v>
      </c>
      <c r="N575" t="str">
        <f t="shared" si="26"/>
        <v>--</v>
      </c>
    </row>
    <row r="576" spans="1:14" x14ac:dyDescent="0.25">
      <c r="A576" s="6">
        <v>126</v>
      </c>
      <c r="B576" s="6" t="s">
        <v>881</v>
      </c>
      <c r="C576" s="6" t="s">
        <v>882</v>
      </c>
      <c r="D576" s="6">
        <v>4.9999999999999996E-2</v>
      </c>
      <c r="E576" s="6" t="s">
        <v>1821</v>
      </c>
      <c r="F576" s="6" t="s">
        <v>77</v>
      </c>
      <c r="G576" s="6" t="s">
        <v>77</v>
      </c>
      <c r="H576" s="6" t="s">
        <v>77</v>
      </c>
      <c r="I576" s="6" t="s">
        <v>77</v>
      </c>
      <c r="J576" s="6" t="s">
        <v>881</v>
      </c>
      <c r="K576" s="6"/>
      <c r="L576" t="str">
        <f t="shared" si="24"/>
        <v>same</v>
      </c>
      <c r="M576" t="str">
        <f t="shared" si="25"/>
        <v>--</v>
      </c>
      <c r="N576" t="str">
        <f t="shared" si="26"/>
        <v>--</v>
      </c>
    </row>
    <row r="577" spans="1:14" x14ac:dyDescent="0.25">
      <c r="A577" s="6">
        <v>609</v>
      </c>
      <c r="B577" s="6" t="s">
        <v>883</v>
      </c>
      <c r="C577" s="6" t="s">
        <v>884</v>
      </c>
      <c r="D577" s="6" t="s">
        <v>77</v>
      </c>
      <c r="E577" s="6" t="s">
        <v>77</v>
      </c>
      <c r="F577" s="6">
        <v>0.3</v>
      </c>
      <c r="G577" s="6" t="s">
        <v>1824</v>
      </c>
      <c r="H577" s="6">
        <v>1.8</v>
      </c>
      <c r="I577" s="6" t="s">
        <v>1822</v>
      </c>
      <c r="J577" s="6" t="s">
        <v>883</v>
      </c>
      <c r="K577" s="6"/>
      <c r="L577" t="str">
        <f t="shared" si="24"/>
        <v>--</v>
      </c>
      <c r="M577" t="str">
        <f t="shared" si="25"/>
        <v>same</v>
      </c>
      <c r="N577" t="str">
        <f t="shared" si="26"/>
        <v>change</v>
      </c>
    </row>
    <row r="578" spans="1:14" x14ac:dyDescent="0.25">
      <c r="A578" s="6">
        <v>513</v>
      </c>
      <c r="B578" s="6" t="s">
        <v>1634</v>
      </c>
      <c r="C578" s="6" t="s">
        <v>1635</v>
      </c>
      <c r="D578" s="6" t="s">
        <v>77</v>
      </c>
      <c r="E578" s="6" t="s">
        <v>77</v>
      </c>
      <c r="F578" s="6" t="s">
        <v>77</v>
      </c>
      <c r="G578" s="6" t="s">
        <v>77</v>
      </c>
      <c r="H578" s="6" t="s">
        <v>77</v>
      </c>
      <c r="I578" s="6" t="s">
        <v>77</v>
      </c>
      <c r="J578" s="6"/>
      <c r="K578" s="6"/>
      <c r="L578" t="str">
        <f t="shared" ref="L578:L606" si="27">IF($D578="--","--",IF(VLOOKUP($A578,TRVs,5,FALSE)=$D578,"same","change"))</f>
        <v>--</v>
      </c>
      <c r="M578" t="str">
        <f t="shared" ref="M578:M606" si="28">IF($F578="--","--",IF(VLOOKUP($A578,TRVs,7,FALSE)=$F578,"same","change"))</f>
        <v>--</v>
      </c>
      <c r="N578" t="str">
        <f t="shared" ref="N578:N606" si="29">IF($H578="--","--",IF(VLOOKUP($A578,TRVs,9,FALSE)=$H578,"same","change"))</f>
        <v>--</v>
      </c>
    </row>
    <row r="579" spans="1:14" x14ac:dyDescent="0.25">
      <c r="A579" s="6">
        <v>610</v>
      </c>
      <c r="B579" s="6" t="s">
        <v>885</v>
      </c>
      <c r="C579" s="6" t="s">
        <v>886</v>
      </c>
      <c r="D579" s="6" t="s">
        <v>77</v>
      </c>
      <c r="E579" s="6" t="s">
        <v>77</v>
      </c>
      <c r="F579" s="6">
        <v>200</v>
      </c>
      <c r="G579" s="6" t="s">
        <v>1821</v>
      </c>
      <c r="H579" s="6">
        <v>2800</v>
      </c>
      <c r="I579" s="6" t="s">
        <v>1821</v>
      </c>
      <c r="J579" s="6" t="s">
        <v>885</v>
      </c>
      <c r="K579" s="6"/>
      <c r="L579" t="str">
        <f t="shared" si="27"/>
        <v>--</v>
      </c>
      <c r="M579" t="str">
        <f t="shared" si="28"/>
        <v>same</v>
      </c>
      <c r="N579" t="str">
        <f t="shared" si="29"/>
        <v>change</v>
      </c>
    </row>
    <row r="580" spans="1:14" x14ac:dyDescent="0.25">
      <c r="A580" s="6">
        <v>275</v>
      </c>
      <c r="B580" s="6" t="s">
        <v>1636</v>
      </c>
      <c r="C580" s="6" t="s">
        <v>1637</v>
      </c>
      <c r="D580" s="6" t="s">
        <v>77</v>
      </c>
      <c r="E580" s="6" t="s">
        <v>77</v>
      </c>
      <c r="F580" s="6" t="s">
        <v>77</v>
      </c>
      <c r="G580" s="6" t="s">
        <v>77</v>
      </c>
      <c r="H580" s="6" t="s">
        <v>77</v>
      </c>
      <c r="I580" s="6" t="s">
        <v>77</v>
      </c>
      <c r="J580" s="6"/>
      <c r="K580" s="6"/>
      <c r="L580" t="str">
        <f t="shared" si="27"/>
        <v>--</v>
      </c>
      <c r="M580" t="str">
        <f t="shared" si="28"/>
        <v>--</v>
      </c>
      <c r="N580" t="str">
        <f t="shared" si="29"/>
        <v>--</v>
      </c>
    </row>
    <row r="581" spans="1:14" x14ac:dyDescent="0.25">
      <c r="A581" s="6">
        <v>514</v>
      </c>
      <c r="B581" s="6" t="s">
        <v>1638</v>
      </c>
      <c r="C581" s="6" t="s">
        <v>1639</v>
      </c>
      <c r="D581" s="6" t="s">
        <v>77</v>
      </c>
      <c r="E581" s="6" t="s">
        <v>77</v>
      </c>
      <c r="F581" s="6" t="s">
        <v>77</v>
      </c>
      <c r="G581" s="6" t="s">
        <v>77</v>
      </c>
      <c r="H581" s="6" t="s">
        <v>77</v>
      </c>
      <c r="I581" s="6" t="s">
        <v>77</v>
      </c>
      <c r="J581" s="6"/>
      <c r="K581" s="6"/>
      <c r="L581" t="str">
        <f t="shared" si="27"/>
        <v>--</v>
      </c>
      <c r="M581" t="str">
        <f t="shared" si="28"/>
        <v>--</v>
      </c>
      <c r="N581" t="str">
        <f t="shared" si="29"/>
        <v>--</v>
      </c>
    </row>
    <row r="582" spans="1:14" x14ac:dyDescent="0.25">
      <c r="A582" s="6">
        <v>515</v>
      </c>
      <c r="B582" s="6" t="s">
        <v>1640</v>
      </c>
      <c r="C582" s="6" t="s">
        <v>1641</v>
      </c>
      <c r="D582" s="6" t="s">
        <v>77</v>
      </c>
      <c r="E582" s="6" t="s">
        <v>77</v>
      </c>
      <c r="F582" s="6" t="s">
        <v>77</v>
      </c>
      <c r="G582" s="6" t="s">
        <v>77</v>
      </c>
      <c r="H582" s="6" t="s">
        <v>77</v>
      </c>
      <c r="I582" s="6" t="s">
        <v>77</v>
      </c>
      <c r="J582" s="6"/>
      <c r="K582" s="6"/>
      <c r="L582" t="str">
        <f t="shared" si="27"/>
        <v>--</v>
      </c>
      <c r="M582" t="str">
        <f t="shared" si="28"/>
        <v>--</v>
      </c>
      <c r="N582" t="str">
        <f t="shared" si="29"/>
        <v>--</v>
      </c>
    </row>
    <row r="583" spans="1:14" x14ac:dyDescent="0.25">
      <c r="A583" s="6">
        <v>516</v>
      </c>
      <c r="B583" s="6" t="s">
        <v>1642</v>
      </c>
      <c r="C583" s="6" t="s">
        <v>1643</v>
      </c>
      <c r="D583" s="6" t="s">
        <v>77</v>
      </c>
      <c r="E583" s="6" t="s">
        <v>77</v>
      </c>
      <c r="F583" s="6" t="s">
        <v>77</v>
      </c>
      <c r="G583" s="6" t="s">
        <v>77</v>
      </c>
      <c r="H583" s="6" t="s">
        <v>77</v>
      </c>
      <c r="I583" s="6" t="s">
        <v>77</v>
      </c>
      <c r="J583" s="6"/>
      <c r="K583" s="6"/>
      <c r="L583" t="str">
        <f t="shared" si="27"/>
        <v>--</v>
      </c>
      <c r="M583" t="str">
        <f t="shared" si="28"/>
        <v>--</v>
      </c>
      <c r="N583" t="str">
        <f t="shared" si="29"/>
        <v>--</v>
      </c>
    </row>
    <row r="584" spans="1:14" x14ac:dyDescent="0.25">
      <c r="A584" s="6">
        <v>517</v>
      </c>
      <c r="B584" s="6" t="s">
        <v>1644</v>
      </c>
      <c r="C584" s="6" t="s">
        <v>1645</v>
      </c>
      <c r="D584" s="6" t="s">
        <v>77</v>
      </c>
      <c r="E584" s="6" t="s">
        <v>77</v>
      </c>
      <c r="F584" s="6" t="s">
        <v>77</v>
      </c>
      <c r="G584" s="6" t="s">
        <v>77</v>
      </c>
      <c r="H584" s="6" t="s">
        <v>77</v>
      </c>
      <c r="I584" s="6" t="s">
        <v>77</v>
      </c>
      <c r="J584" s="6"/>
      <c r="K584" s="6"/>
      <c r="L584" t="str">
        <f t="shared" si="27"/>
        <v>--</v>
      </c>
      <c r="M584" t="str">
        <f t="shared" si="28"/>
        <v>--</v>
      </c>
      <c r="N584" t="str">
        <f t="shared" si="29"/>
        <v>--</v>
      </c>
    </row>
    <row r="585" spans="1:14" x14ac:dyDescent="0.25">
      <c r="A585" s="6">
        <v>611</v>
      </c>
      <c r="B585" s="6" t="s">
        <v>1646</v>
      </c>
      <c r="C585" s="6" t="s">
        <v>1647</v>
      </c>
      <c r="D585" s="6" t="s">
        <v>77</v>
      </c>
      <c r="E585" s="6" t="s">
        <v>77</v>
      </c>
      <c r="F585" s="6" t="s">
        <v>77</v>
      </c>
      <c r="G585" s="6" t="s">
        <v>77</v>
      </c>
      <c r="H585" s="6" t="s">
        <v>77</v>
      </c>
      <c r="I585" s="6" t="s">
        <v>77</v>
      </c>
      <c r="J585" s="6"/>
      <c r="K585" s="6"/>
      <c r="L585" t="str">
        <f t="shared" si="27"/>
        <v>--</v>
      </c>
      <c r="M585" t="str">
        <f t="shared" si="28"/>
        <v>--</v>
      </c>
      <c r="N585" t="str">
        <f t="shared" si="29"/>
        <v>--</v>
      </c>
    </row>
    <row r="586" spans="1:14" x14ac:dyDescent="0.25">
      <c r="A586" s="6">
        <v>613</v>
      </c>
      <c r="B586" s="6" t="s">
        <v>1648</v>
      </c>
      <c r="C586" s="6" t="s">
        <v>1649</v>
      </c>
      <c r="D586" s="6" t="s">
        <v>77</v>
      </c>
      <c r="E586" s="6" t="s">
        <v>77</v>
      </c>
      <c r="F586" s="6">
        <v>60</v>
      </c>
      <c r="G586" s="6" t="s">
        <v>1824</v>
      </c>
      <c r="H586" s="6" t="s">
        <v>77</v>
      </c>
      <c r="I586" s="6" t="s">
        <v>77</v>
      </c>
      <c r="J586" s="6" t="s">
        <v>1648</v>
      </c>
      <c r="K586" s="6"/>
      <c r="L586" t="str">
        <f t="shared" si="27"/>
        <v>--</v>
      </c>
      <c r="M586" t="e">
        <f t="shared" si="28"/>
        <v>#N/A</v>
      </c>
      <c r="N586" t="str">
        <f t="shared" si="29"/>
        <v>--</v>
      </c>
    </row>
    <row r="587" spans="1:14" x14ac:dyDescent="0.25">
      <c r="A587" s="6">
        <v>614</v>
      </c>
      <c r="B587" s="6" t="s">
        <v>1650</v>
      </c>
      <c r="C587" s="6" t="s">
        <v>1651</v>
      </c>
      <c r="D587" s="6" t="s">
        <v>77</v>
      </c>
      <c r="E587" s="6" t="s">
        <v>77</v>
      </c>
      <c r="F587" s="6">
        <v>60</v>
      </c>
      <c r="G587" s="6" t="s">
        <v>1824</v>
      </c>
      <c r="H587" s="6" t="s">
        <v>77</v>
      </c>
      <c r="I587" s="6" t="s">
        <v>77</v>
      </c>
      <c r="J587" s="6" t="s">
        <v>1650</v>
      </c>
      <c r="K587" s="6"/>
      <c r="L587" t="str">
        <f t="shared" si="27"/>
        <v>--</v>
      </c>
      <c r="M587" t="e">
        <f t="shared" si="28"/>
        <v>#N/A</v>
      </c>
      <c r="N587" t="str">
        <f t="shared" si="29"/>
        <v>--</v>
      </c>
    </row>
    <row r="588" spans="1:14" x14ac:dyDescent="0.25">
      <c r="A588" s="6">
        <v>615</v>
      </c>
      <c r="B588" s="6" t="s">
        <v>1652</v>
      </c>
      <c r="C588" s="6" t="s">
        <v>1653</v>
      </c>
      <c r="D588" s="6" t="s">
        <v>77</v>
      </c>
      <c r="E588" s="6" t="s">
        <v>77</v>
      </c>
      <c r="F588" s="6">
        <v>60</v>
      </c>
      <c r="G588" s="6" t="s">
        <v>1824</v>
      </c>
      <c r="H588" s="6" t="s">
        <v>77</v>
      </c>
      <c r="I588" s="6" t="s">
        <v>77</v>
      </c>
      <c r="J588" s="6" t="s">
        <v>1652</v>
      </c>
      <c r="K588" s="6"/>
      <c r="L588" t="str">
        <f t="shared" si="27"/>
        <v>--</v>
      </c>
      <c r="M588" t="e">
        <f t="shared" si="28"/>
        <v>#N/A</v>
      </c>
      <c r="N588" t="str">
        <f t="shared" si="29"/>
        <v>--</v>
      </c>
    </row>
    <row r="589" spans="1:14" x14ac:dyDescent="0.25">
      <c r="A589" s="6">
        <v>616</v>
      </c>
      <c r="B589" s="6" t="s">
        <v>1654</v>
      </c>
      <c r="C589" s="6" t="s">
        <v>1655</v>
      </c>
      <c r="D589" s="6" t="s">
        <v>77</v>
      </c>
      <c r="E589" s="6" t="s">
        <v>77</v>
      </c>
      <c r="F589" s="6" t="s">
        <v>77</v>
      </c>
      <c r="G589" s="6" t="s">
        <v>77</v>
      </c>
      <c r="H589" s="6" t="s">
        <v>77</v>
      </c>
      <c r="I589" s="6" t="s">
        <v>77</v>
      </c>
      <c r="J589" s="6"/>
      <c r="K589" s="6"/>
      <c r="L589" t="str">
        <f t="shared" si="27"/>
        <v>--</v>
      </c>
      <c r="M589" t="str">
        <f t="shared" si="28"/>
        <v>--</v>
      </c>
      <c r="N589" t="str">
        <f t="shared" si="29"/>
        <v>--</v>
      </c>
    </row>
    <row r="590" spans="1:14" x14ac:dyDescent="0.25">
      <c r="A590" s="6">
        <v>617</v>
      </c>
      <c r="B590" s="6" t="s">
        <v>1656</v>
      </c>
      <c r="C590" s="6" t="s">
        <v>1657</v>
      </c>
      <c r="D590" s="6" t="s">
        <v>77</v>
      </c>
      <c r="E590" s="6" t="s">
        <v>77</v>
      </c>
      <c r="F590" s="6" t="s">
        <v>77</v>
      </c>
      <c r="G590" s="6" t="s">
        <v>77</v>
      </c>
      <c r="H590" s="6" t="s">
        <v>77</v>
      </c>
      <c r="I590" s="6" t="s">
        <v>77</v>
      </c>
      <c r="J590" s="6"/>
      <c r="K590" s="6"/>
      <c r="L590" t="str">
        <f t="shared" si="27"/>
        <v>--</v>
      </c>
      <c r="M590" t="str">
        <f t="shared" si="28"/>
        <v>--</v>
      </c>
      <c r="N590" t="str">
        <f t="shared" si="29"/>
        <v>--</v>
      </c>
    </row>
    <row r="591" spans="1:14" x14ac:dyDescent="0.25">
      <c r="A591" s="6">
        <v>618</v>
      </c>
      <c r="B591" s="6" t="s">
        <v>1658</v>
      </c>
      <c r="C591" s="6" t="s">
        <v>1659</v>
      </c>
      <c r="D591" s="6" t="s">
        <v>77</v>
      </c>
      <c r="E591" s="6" t="s">
        <v>77</v>
      </c>
      <c r="F591" s="6" t="s">
        <v>77</v>
      </c>
      <c r="G591" s="6" t="s">
        <v>77</v>
      </c>
      <c r="H591" s="6" t="s">
        <v>77</v>
      </c>
      <c r="I591" s="6" t="s">
        <v>77</v>
      </c>
      <c r="J591" s="6"/>
      <c r="K591" s="6"/>
      <c r="L591" t="str">
        <f t="shared" si="27"/>
        <v>--</v>
      </c>
      <c r="M591" t="str">
        <f t="shared" si="28"/>
        <v>--</v>
      </c>
      <c r="N591" t="str">
        <f t="shared" si="29"/>
        <v>--</v>
      </c>
    </row>
    <row r="592" spans="1:14" x14ac:dyDescent="0.25">
      <c r="A592" s="6">
        <v>619</v>
      </c>
      <c r="B592" s="6" t="s">
        <v>895</v>
      </c>
      <c r="C592" s="6" t="s">
        <v>1660</v>
      </c>
      <c r="D592" s="6">
        <v>3.4482758620689655E-3</v>
      </c>
      <c r="E592" s="6" t="s">
        <v>1821</v>
      </c>
      <c r="F592" s="6" t="s">
        <v>77</v>
      </c>
      <c r="G592" s="6" t="s">
        <v>77</v>
      </c>
      <c r="H592" s="6" t="s">
        <v>77</v>
      </c>
      <c r="I592" s="6" t="s">
        <v>77</v>
      </c>
      <c r="J592" s="6" t="s">
        <v>895</v>
      </c>
      <c r="K592" s="6"/>
      <c r="L592" t="str">
        <f t="shared" si="27"/>
        <v>same</v>
      </c>
      <c r="M592" t="str">
        <f t="shared" si="28"/>
        <v>--</v>
      </c>
      <c r="N592" t="str">
        <f t="shared" si="29"/>
        <v>--</v>
      </c>
    </row>
    <row r="593" spans="1:14" x14ac:dyDescent="0.25">
      <c r="A593" s="6">
        <v>620</v>
      </c>
      <c r="B593" s="6" t="s">
        <v>897</v>
      </c>
      <c r="C593" s="6" t="s">
        <v>1661</v>
      </c>
      <c r="D593" s="6" t="s">
        <v>77</v>
      </c>
      <c r="E593" s="6" t="s">
        <v>77</v>
      </c>
      <c r="F593" s="6">
        <v>0.1</v>
      </c>
      <c r="G593" s="6" t="s">
        <v>1822</v>
      </c>
      <c r="H593" s="6">
        <v>0.8</v>
      </c>
      <c r="I593" s="6" t="s">
        <v>1822</v>
      </c>
      <c r="J593" s="6" t="s">
        <v>897</v>
      </c>
      <c r="K593" s="6"/>
      <c r="L593" t="str">
        <f t="shared" si="27"/>
        <v>--</v>
      </c>
      <c r="M593" t="str">
        <f t="shared" si="28"/>
        <v>same</v>
      </c>
      <c r="N593" t="str">
        <f t="shared" si="29"/>
        <v>same</v>
      </c>
    </row>
    <row r="594" spans="1:14" x14ac:dyDescent="0.25">
      <c r="A594" s="17">
        <v>620</v>
      </c>
      <c r="B594" s="6" t="s">
        <v>1662</v>
      </c>
      <c r="C594" s="6" t="s">
        <v>1663</v>
      </c>
      <c r="D594" s="6">
        <v>1.2048192771084337E-4</v>
      </c>
      <c r="E594" s="6" t="s">
        <v>1825</v>
      </c>
      <c r="F594" s="6">
        <v>7.0000000000000001E-3</v>
      </c>
      <c r="G594" s="6" t="s">
        <v>1825</v>
      </c>
      <c r="H594" s="6">
        <v>30</v>
      </c>
      <c r="I594" s="6" t="s">
        <v>1821</v>
      </c>
      <c r="J594" s="6" t="s">
        <v>1662</v>
      </c>
      <c r="K594" s="6"/>
      <c r="L594" t="str">
        <f t="shared" si="27"/>
        <v>same</v>
      </c>
      <c r="M594" t="str">
        <f t="shared" si="28"/>
        <v>change</v>
      </c>
      <c r="N594" t="str">
        <f t="shared" si="29"/>
        <v>change</v>
      </c>
    </row>
    <row r="595" spans="1:14" x14ac:dyDescent="0.25">
      <c r="A595" s="6">
        <v>622</v>
      </c>
      <c r="B595" s="6" t="s">
        <v>899</v>
      </c>
      <c r="C595" s="6" t="s">
        <v>900</v>
      </c>
      <c r="D595" s="6" t="s">
        <v>77</v>
      </c>
      <c r="E595" s="6" t="s">
        <v>77</v>
      </c>
      <c r="F595" s="6">
        <v>200</v>
      </c>
      <c r="G595" s="6" t="s">
        <v>1821</v>
      </c>
      <c r="H595" s="6">
        <v>200</v>
      </c>
      <c r="I595" s="6" t="s">
        <v>77</v>
      </c>
      <c r="J595" s="6" t="s">
        <v>899</v>
      </c>
      <c r="K595" s="6"/>
      <c r="L595" t="str">
        <f t="shared" si="27"/>
        <v>--</v>
      </c>
      <c r="M595" t="str">
        <f t="shared" si="28"/>
        <v>change</v>
      </c>
      <c r="N595" t="str">
        <f t="shared" si="29"/>
        <v>change</v>
      </c>
    </row>
    <row r="596" spans="1:14" x14ac:dyDescent="0.25">
      <c r="A596" s="6">
        <v>623</v>
      </c>
      <c r="B596" s="6" t="s">
        <v>901</v>
      </c>
      <c r="C596" s="6" t="s">
        <v>902</v>
      </c>
      <c r="D596" s="6" t="s">
        <v>77</v>
      </c>
      <c r="E596" s="6" t="s">
        <v>77</v>
      </c>
      <c r="F596" s="6">
        <v>3</v>
      </c>
      <c r="G596" s="6" t="s">
        <v>1824</v>
      </c>
      <c r="H596" s="6" t="s">
        <v>77</v>
      </c>
      <c r="I596" s="6" t="s">
        <v>77</v>
      </c>
      <c r="J596" s="6" t="s">
        <v>901</v>
      </c>
      <c r="K596" s="6"/>
      <c r="L596" t="str">
        <f t="shared" si="27"/>
        <v>--</v>
      </c>
      <c r="M596" t="str">
        <f t="shared" si="28"/>
        <v>same</v>
      </c>
      <c r="N596" t="str">
        <f t="shared" si="29"/>
        <v>--</v>
      </c>
    </row>
    <row r="597" spans="1:14" x14ac:dyDescent="0.25">
      <c r="A597" s="6">
        <v>624</v>
      </c>
      <c r="B597" s="6" t="s">
        <v>903</v>
      </c>
      <c r="C597" s="6" t="s">
        <v>904</v>
      </c>
      <c r="D597" s="6">
        <v>0.11363636363636362</v>
      </c>
      <c r="E597" s="6" t="s">
        <v>1820</v>
      </c>
      <c r="F597" s="6">
        <v>100</v>
      </c>
      <c r="G597" s="6" t="s">
        <v>1824</v>
      </c>
      <c r="H597" s="6">
        <v>1300</v>
      </c>
      <c r="I597" s="6" t="s">
        <v>1822</v>
      </c>
      <c r="J597" s="6" t="s">
        <v>903</v>
      </c>
      <c r="K597" s="6"/>
      <c r="L597" t="str">
        <f t="shared" si="27"/>
        <v>same</v>
      </c>
      <c r="M597" t="str">
        <f t="shared" si="28"/>
        <v>same</v>
      </c>
      <c r="N597" t="str">
        <f t="shared" si="29"/>
        <v>same</v>
      </c>
    </row>
    <row r="598" spans="1:14" x14ac:dyDescent="0.25">
      <c r="A598" s="6">
        <v>625</v>
      </c>
      <c r="B598" s="6" t="s">
        <v>905</v>
      </c>
      <c r="C598" s="6" t="s">
        <v>906</v>
      </c>
      <c r="D598" s="6" t="s">
        <v>77</v>
      </c>
      <c r="E598" s="6" t="s">
        <v>77</v>
      </c>
      <c r="F598" s="6" t="s">
        <v>77</v>
      </c>
      <c r="G598" s="6" t="s">
        <v>77</v>
      </c>
      <c r="H598" s="6" t="s">
        <v>77</v>
      </c>
      <c r="I598" s="6" t="s">
        <v>77</v>
      </c>
      <c r="J598" s="6"/>
      <c r="K598" s="6"/>
      <c r="L598" t="str">
        <f t="shared" si="27"/>
        <v>--</v>
      </c>
      <c r="M598" t="str">
        <f t="shared" si="28"/>
        <v>--</v>
      </c>
      <c r="N598" t="str">
        <f t="shared" si="29"/>
        <v>--</v>
      </c>
    </row>
    <row r="599" spans="1:14" x14ac:dyDescent="0.25">
      <c r="A599" s="6">
        <v>626</v>
      </c>
      <c r="B599" s="6" t="s">
        <v>1664</v>
      </c>
      <c r="C599" s="6" t="s">
        <v>1665</v>
      </c>
      <c r="D599" s="6" t="s">
        <v>77</v>
      </c>
      <c r="E599" s="6" t="s">
        <v>77</v>
      </c>
      <c r="F599" s="6" t="s">
        <v>77</v>
      </c>
      <c r="G599" s="6" t="s">
        <v>77</v>
      </c>
      <c r="H599" s="6" t="s">
        <v>77</v>
      </c>
      <c r="I599" s="6" t="s">
        <v>77</v>
      </c>
      <c r="J599" s="6"/>
      <c r="K599" s="6"/>
      <c r="L599" t="str">
        <f t="shared" si="27"/>
        <v>--</v>
      </c>
      <c r="M599" t="str">
        <f t="shared" si="28"/>
        <v>--</v>
      </c>
      <c r="N599" t="str">
        <f t="shared" si="29"/>
        <v>--</v>
      </c>
    </row>
    <row r="600" spans="1:14" x14ac:dyDescent="0.25">
      <c r="A600" s="6">
        <v>627</v>
      </c>
      <c r="B600" s="6" t="s">
        <v>907</v>
      </c>
      <c r="C600" s="6" t="s">
        <v>908</v>
      </c>
      <c r="D600" s="6" t="s">
        <v>77</v>
      </c>
      <c r="E600" s="6" t="s">
        <v>77</v>
      </c>
      <c r="F600" s="6">
        <v>200</v>
      </c>
      <c r="G600" s="6" t="s">
        <v>1824</v>
      </c>
      <c r="H600" s="6">
        <v>200</v>
      </c>
      <c r="I600" s="6" t="s">
        <v>77</v>
      </c>
      <c r="J600" s="6" t="s">
        <v>907</v>
      </c>
      <c r="K600" s="6"/>
      <c r="L600" t="str">
        <f t="shared" si="27"/>
        <v>--</v>
      </c>
      <c r="M600" t="str">
        <f t="shared" si="28"/>
        <v>change</v>
      </c>
      <c r="N600" t="str">
        <f t="shared" si="29"/>
        <v>change</v>
      </c>
    </row>
    <row r="601" spans="1:14" x14ac:dyDescent="0.25">
      <c r="A601" s="6">
        <v>628</v>
      </c>
      <c r="B601" s="6" t="s">
        <v>909</v>
      </c>
      <c r="C601" s="6" t="s">
        <v>910</v>
      </c>
      <c r="D601" s="6" t="s">
        <v>77</v>
      </c>
      <c r="E601" s="6" t="s">
        <v>77</v>
      </c>
      <c r="F601" s="6">
        <v>220</v>
      </c>
      <c r="G601" s="6" t="s">
        <v>1820</v>
      </c>
      <c r="H601" s="6">
        <v>8700</v>
      </c>
      <c r="I601" s="6" t="s">
        <v>1822</v>
      </c>
      <c r="J601" s="6" t="s">
        <v>909</v>
      </c>
      <c r="K601" s="6"/>
      <c r="L601" t="str">
        <f t="shared" si="27"/>
        <v>--</v>
      </c>
      <c r="M601" t="str">
        <f t="shared" si="28"/>
        <v>same</v>
      </c>
      <c r="N601" t="str">
        <f t="shared" si="29"/>
        <v>same</v>
      </c>
    </row>
    <row r="602" spans="1:14" x14ac:dyDescent="0.25">
      <c r="A602" s="6">
        <v>629</v>
      </c>
      <c r="B602" s="6" t="s">
        <v>1678</v>
      </c>
      <c r="C602" s="6" t="s">
        <v>1666</v>
      </c>
      <c r="D602" s="6" t="s">
        <v>77</v>
      </c>
      <c r="E602" s="6" t="s">
        <v>77</v>
      </c>
      <c r="F602" s="6">
        <v>200</v>
      </c>
      <c r="G602" s="6" t="s">
        <v>1820</v>
      </c>
      <c r="H602" s="6">
        <v>8700</v>
      </c>
      <c r="I602" s="6" t="s">
        <v>1822</v>
      </c>
      <c r="J602" s="6" t="s">
        <v>909</v>
      </c>
      <c r="K602" s="6" t="s">
        <v>1839</v>
      </c>
      <c r="L602" t="str">
        <f t="shared" si="27"/>
        <v>--</v>
      </c>
      <c r="M602" t="e">
        <f t="shared" si="28"/>
        <v>#N/A</v>
      </c>
      <c r="N602" t="e">
        <f t="shared" si="29"/>
        <v>#N/A</v>
      </c>
    </row>
    <row r="603" spans="1:14" x14ac:dyDescent="0.25">
      <c r="A603" s="6">
        <v>630</v>
      </c>
      <c r="B603" s="6" t="s">
        <v>1679</v>
      </c>
      <c r="C603" s="6" t="s">
        <v>1667</v>
      </c>
      <c r="D603" s="6" t="s">
        <v>77</v>
      </c>
      <c r="E603" s="6" t="s">
        <v>77</v>
      </c>
      <c r="F603" s="6">
        <v>200</v>
      </c>
      <c r="G603" s="6" t="s">
        <v>1820</v>
      </c>
      <c r="H603" s="6">
        <v>8700</v>
      </c>
      <c r="I603" s="6" t="s">
        <v>1822</v>
      </c>
      <c r="J603" s="6" t="s">
        <v>909</v>
      </c>
      <c r="K603" s="6" t="s">
        <v>1839</v>
      </c>
      <c r="L603" t="str">
        <f t="shared" si="27"/>
        <v>--</v>
      </c>
      <c r="M603" t="e">
        <f t="shared" si="28"/>
        <v>#N/A</v>
      </c>
      <c r="N603" t="e">
        <f t="shared" si="29"/>
        <v>#N/A</v>
      </c>
    </row>
    <row r="604" spans="1:14" x14ac:dyDescent="0.25">
      <c r="A604" s="6">
        <v>631</v>
      </c>
      <c r="B604" s="6" t="s">
        <v>1680</v>
      </c>
      <c r="C604" s="6" t="s">
        <v>1668</v>
      </c>
      <c r="D604" s="6" t="s">
        <v>77</v>
      </c>
      <c r="E604" s="6" t="s">
        <v>77</v>
      </c>
      <c r="F604" s="6">
        <v>200</v>
      </c>
      <c r="G604" s="6" t="s">
        <v>1820</v>
      </c>
      <c r="H604" s="6">
        <v>8700</v>
      </c>
      <c r="I604" s="6" t="s">
        <v>1822</v>
      </c>
      <c r="J604" s="6" t="s">
        <v>909</v>
      </c>
      <c r="K604" s="6" t="s">
        <v>1839</v>
      </c>
      <c r="L604" t="str">
        <f t="shared" si="27"/>
        <v>--</v>
      </c>
      <c r="M604" t="e">
        <f t="shared" si="28"/>
        <v>#N/A</v>
      </c>
      <c r="N604" t="e">
        <f t="shared" si="29"/>
        <v>#N/A</v>
      </c>
    </row>
    <row r="605" spans="1:14" x14ac:dyDescent="0.25">
      <c r="A605" s="6">
        <v>632</v>
      </c>
      <c r="B605" s="6" t="s">
        <v>1669</v>
      </c>
      <c r="C605" s="6" t="s">
        <v>1670</v>
      </c>
      <c r="D605" s="6" t="s">
        <v>77</v>
      </c>
      <c r="E605" s="6" t="s">
        <v>77</v>
      </c>
      <c r="F605" s="6" t="s">
        <v>77</v>
      </c>
      <c r="G605" s="6" t="s">
        <v>77</v>
      </c>
      <c r="H605" s="6" t="s">
        <v>77</v>
      </c>
      <c r="I605" s="6" t="s">
        <v>77</v>
      </c>
      <c r="J605" s="6"/>
      <c r="K605" s="6"/>
      <c r="L605" t="str">
        <f t="shared" si="27"/>
        <v>--</v>
      </c>
      <c r="M605" t="str">
        <f t="shared" si="28"/>
        <v>--</v>
      </c>
      <c r="N605" t="str">
        <f t="shared" si="29"/>
        <v>--</v>
      </c>
    </row>
    <row r="606" spans="1:14" x14ac:dyDescent="0.25">
      <c r="A606" s="6">
        <v>633</v>
      </c>
      <c r="B606" s="6" t="s">
        <v>1671</v>
      </c>
      <c r="C606" s="6" t="s">
        <v>1672</v>
      </c>
      <c r="D606" s="6" t="s">
        <v>77</v>
      </c>
      <c r="E606" s="6" t="s">
        <v>77</v>
      </c>
      <c r="F606" s="6" t="s">
        <v>77</v>
      </c>
      <c r="G606" s="6" t="s">
        <v>77</v>
      </c>
      <c r="H606" s="6" t="s">
        <v>77</v>
      </c>
      <c r="I606" s="6" t="s">
        <v>77</v>
      </c>
      <c r="J606" s="6"/>
      <c r="K606" s="6"/>
      <c r="L606" t="str">
        <f t="shared" si="27"/>
        <v>--</v>
      </c>
      <c r="M606" t="str">
        <f t="shared" si="28"/>
        <v>--</v>
      </c>
      <c r="N606" t="str">
        <f t="shared" si="29"/>
        <v>--</v>
      </c>
    </row>
  </sheetData>
  <autoFilter ref="A1:N606" xr:uid="{3AAAC225-5CB9-4BB6-870A-8E818D7FEAF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E11BD-6663-471F-949A-3AC701238D12}">
  <sheetPr codeName="Sheet13"/>
  <dimension ref="A2:AG383"/>
  <sheetViews>
    <sheetView topLeftCell="F347" workbookViewId="0">
      <selection activeCell="K6" sqref="K6"/>
    </sheetView>
  </sheetViews>
  <sheetFormatPr defaultColWidth="9.140625" defaultRowHeight="15" x14ac:dyDescent="0.25"/>
  <cols>
    <col min="1" max="3" width="10.140625" style="1" customWidth="1"/>
    <col min="4" max="4" width="67.85546875" style="1" customWidth="1"/>
    <col min="5" max="5" width="20.7109375" style="1" bestFit="1" customWidth="1"/>
    <col min="6" max="6" width="10.28515625" style="1" bestFit="1" customWidth="1"/>
    <col min="7" max="7" width="12.42578125" style="1" customWidth="1"/>
    <col min="8" max="8" width="11.42578125" style="1" customWidth="1"/>
    <col min="9" max="9" width="13.28515625" style="1" customWidth="1"/>
    <col min="10" max="10" width="13.5703125" style="1" customWidth="1"/>
    <col min="11" max="11" width="8.85546875" style="1" customWidth="1"/>
    <col min="12" max="12" width="12.5703125" style="1" customWidth="1"/>
    <col min="13" max="13" width="10.28515625" style="1" customWidth="1"/>
    <col min="14" max="14" width="11.140625" style="1" customWidth="1"/>
    <col min="15" max="15" width="9.28515625" style="1" customWidth="1"/>
    <col min="16" max="16" width="12.42578125" style="1" customWidth="1"/>
    <col min="17" max="17" width="12.5703125" style="1" customWidth="1"/>
    <col min="18" max="18" width="8" style="1" customWidth="1"/>
    <col min="19" max="19" width="12.5703125" style="1" customWidth="1"/>
    <col min="20" max="20" width="10.28515625" style="1" customWidth="1"/>
    <col min="21" max="21" width="14" style="1" bestFit="1" customWidth="1"/>
    <col min="22" max="22" width="9.85546875" style="1" customWidth="1"/>
    <col min="23" max="23" width="12.85546875" style="1" customWidth="1"/>
    <col min="24" max="24" width="14" style="1" customWidth="1"/>
    <col min="25" max="25" width="8.42578125" style="1" customWidth="1"/>
    <col min="26" max="26" width="13.85546875" style="1" customWidth="1"/>
    <col min="27" max="27" width="5.140625" style="1" customWidth="1"/>
    <col min="28" max="28" width="14" style="1" bestFit="1" customWidth="1"/>
    <col min="29" max="32" width="9.140625" style="1"/>
    <col min="33" max="33" width="9.42578125" style="1" bestFit="1" customWidth="1"/>
    <col min="34" max="16384" width="9.140625" style="1"/>
  </cols>
  <sheetData>
    <row r="2" spans="1:33" ht="26.25" x14ac:dyDescent="0.4">
      <c r="C2" s="68" t="s">
        <v>1840</v>
      </c>
    </row>
    <row r="4" spans="1:33" x14ac:dyDescent="0.25">
      <c r="A4" s="120" t="s">
        <v>62</v>
      </c>
      <c r="B4" s="121" t="s">
        <v>929</v>
      </c>
      <c r="C4" s="121" t="s">
        <v>1697</v>
      </c>
      <c r="D4" s="121" t="s">
        <v>65</v>
      </c>
      <c r="E4" s="122" t="s">
        <v>66</v>
      </c>
      <c r="F4" s="144" t="s">
        <v>1841</v>
      </c>
      <c r="G4" s="140" t="s">
        <v>1842</v>
      </c>
      <c r="H4" s="117" t="s">
        <v>67</v>
      </c>
      <c r="I4" s="117"/>
      <c r="J4" s="117"/>
      <c r="K4" s="117"/>
      <c r="L4" s="117"/>
      <c r="M4" s="117"/>
      <c r="N4" s="117"/>
      <c r="O4" s="118" t="s">
        <v>68</v>
      </c>
      <c r="P4" s="118"/>
      <c r="Q4" s="118"/>
      <c r="R4" s="118"/>
      <c r="S4" s="118"/>
      <c r="T4" s="118"/>
      <c r="U4" s="118"/>
      <c r="V4" s="119" t="s">
        <v>69</v>
      </c>
      <c r="W4" s="119"/>
      <c r="X4" s="119"/>
      <c r="Y4" s="119"/>
      <c r="Z4" s="119"/>
      <c r="AA4" s="119"/>
      <c r="AB4" s="119"/>
      <c r="AC4" s="141" t="s">
        <v>1843</v>
      </c>
      <c r="AD4" s="143" t="s">
        <v>1844</v>
      </c>
      <c r="AG4" s="123" t="s">
        <v>1845</v>
      </c>
    </row>
    <row r="5" spans="1:33" ht="60" x14ac:dyDescent="0.25">
      <c r="A5" s="120"/>
      <c r="B5" s="121"/>
      <c r="C5" s="121"/>
      <c r="D5" s="121"/>
      <c r="E5" s="122"/>
      <c r="F5" s="145"/>
      <c r="G5" s="140"/>
      <c r="H5" s="2" t="s">
        <v>1846</v>
      </c>
      <c r="I5" s="2" t="s">
        <v>71</v>
      </c>
      <c r="J5" s="2" t="s">
        <v>1847</v>
      </c>
      <c r="K5" s="69" t="s">
        <v>1848</v>
      </c>
      <c r="L5" s="2" t="s">
        <v>1849</v>
      </c>
      <c r="M5" s="2" t="s">
        <v>1850</v>
      </c>
      <c r="N5" s="2" t="s">
        <v>1851</v>
      </c>
      <c r="O5" s="3" t="s">
        <v>1846</v>
      </c>
      <c r="P5" s="3" t="s">
        <v>71</v>
      </c>
      <c r="Q5" s="3" t="s">
        <v>1847</v>
      </c>
      <c r="R5" s="3" t="s">
        <v>1848</v>
      </c>
      <c r="S5" s="3" t="s">
        <v>1849</v>
      </c>
      <c r="T5" s="3" t="s">
        <v>1850</v>
      </c>
      <c r="U5" s="3" t="s">
        <v>1851</v>
      </c>
      <c r="V5" s="4" t="s">
        <v>1846</v>
      </c>
      <c r="W5" s="4" t="s">
        <v>71</v>
      </c>
      <c r="X5" s="4" t="s">
        <v>1847</v>
      </c>
      <c r="Y5" s="4" t="s">
        <v>1848</v>
      </c>
      <c r="Z5" s="4" t="s">
        <v>1849</v>
      </c>
      <c r="AA5" s="4" t="s">
        <v>1850</v>
      </c>
      <c r="AB5" s="4" t="s">
        <v>1851</v>
      </c>
      <c r="AC5" s="142"/>
      <c r="AD5" s="143"/>
      <c r="AE5" s="1" t="s">
        <v>1852</v>
      </c>
      <c r="AF5" s="1" t="s">
        <v>1853</v>
      </c>
      <c r="AG5" s="123"/>
    </row>
    <row r="6" spans="1:33" x14ac:dyDescent="0.25">
      <c r="A6" s="5">
        <v>1</v>
      </c>
      <c r="B6" s="6">
        <v>1</v>
      </c>
      <c r="C6" s="6" t="s">
        <v>72</v>
      </c>
      <c r="D6" s="6" t="s">
        <v>73</v>
      </c>
      <c r="E6" s="5"/>
      <c r="F6" s="5"/>
      <c r="G6" s="6" t="s">
        <v>924</v>
      </c>
      <c r="H6" s="5">
        <v>0.37</v>
      </c>
      <c r="I6" s="5" t="s">
        <v>74</v>
      </c>
      <c r="J6" s="5" t="s">
        <v>925</v>
      </c>
      <c r="K6" s="5">
        <v>0.45</v>
      </c>
      <c r="L6" s="5" t="s">
        <v>1854</v>
      </c>
      <c r="M6" s="70">
        <f>IF(H6="--","--",(H6-K6)/K6)</f>
        <v>-0.17777777777777781</v>
      </c>
      <c r="N6" s="5" t="s">
        <v>1705</v>
      </c>
      <c r="O6" s="5">
        <v>140</v>
      </c>
      <c r="P6" s="5" t="s">
        <v>74</v>
      </c>
      <c r="Q6" s="5" t="s">
        <v>925</v>
      </c>
      <c r="R6" s="5">
        <v>140</v>
      </c>
      <c r="S6" s="5" t="s">
        <v>74</v>
      </c>
      <c r="T6" s="70">
        <f t="shared" ref="T6:T69" si="0">IF(O6="--","--",(O6-R6)/R6)</f>
        <v>0</v>
      </c>
      <c r="U6" s="5" t="str">
        <f>IF(ISERROR(T6),"New TRV",IF(T6=0,"No Change",IF(T6="--","No TRV","Yes ("&amp;ROUND(T6*100,0)&amp;"%)")))</f>
        <v>No Change</v>
      </c>
      <c r="V6" s="5">
        <v>470</v>
      </c>
      <c r="W6" s="5" t="s">
        <v>74</v>
      </c>
      <c r="X6" s="5" t="s">
        <v>924</v>
      </c>
      <c r="Y6" s="5">
        <v>470</v>
      </c>
      <c r="Z6" s="5" t="s">
        <v>74</v>
      </c>
      <c r="AA6" s="70">
        <f t="shared" ref="AA6:AA69" si="1">IF(V6="--","--",(V6-Y6)/Y6)</f>
        <v>0</v>
      </c>
      <c r="AB6" s="5" t="str">
        <f>IF(ISERROR(AA6),"New TRV",IF(AA6=0,"No Change",IF(AA6="--","No TRV","Yes ("&amp;ROUND(AA6*100,0)&amp;"%)")))</f>
        <v>No Change</v>
      </c>
      <c r="AC6" s="5" t="str">
        <f>IF(ISERROR(#REF!),"New TRV",IF(#REF!=0,"No Change",IF(#REF!="--","No TRV","Yes ("&amp;ROUND(#REF!*100,0)&amp;"%)")))</f>
        <v>New TRV</v>
      </c>
      <c r="AD6" s="5" t="str">
        <f>IF(ISERROR(#REF!),"New TRV",IF(#REF!=0,"No Change",IF(#REF!="--","No TRV","Yes ("&amp;ROUND(#REF!*100,0)&amp;"%)")))</f>
        <v>New TRV</v>
      </c>
      <c r="AE6" s="5" t="str">
        <f t="shared" ref="AE6:AF6" si="2">IF(ISERROR(Y6),"New TRV",IF(Y6=0,"No Change",IF(Y6="--","No TRV","Yes ("&amp;ROUND(Y6*100,0)&amp;"%)")))</f>
        <v>Yes (47000%)</v>
      </c>
      <c r="AF6" s="5" t="e">
        <f t="shared" si="2"/>
        <v>#VALUE!</v>
      </c>
      <c r="AG6" s="71">
        <v>45672</v>
      </c>
    </row>
    <row r="7" spans="1:33" x14ac:dyDescent="0.25">
      <c r="A7" s="5">
        <v>2</v>
      </c>
      <c r="B7" s="6">
        <v>2</v>
      </c>
      <c r="C7" s="6" t="s">
        <v>75</v>
      </c>
      <c r="D7" s="6" t="s">
        <v>76</v>
      </c>
      <c r="E7" s="5"/>
      <c r="F7" s="5"/>
      <c r="G7" s="6" t="s">
        <v>924</v>
      </c>
      <c r="H7" s="5">
        <v>0.05</v>
      </c>
      <c r="I7" s="5" t="s">
        <v>74</v>
      </c>
      <c r="J7" s="5" t="s">
        <v>924</v>
      </c>
      <c r="K7" s="5">
        <v>0.05</v>
      </c>
      <c r="L7" s="5" t="s">
        <v>74</v>
      </c>
      <c r="M7" s="70">
        <f t="shared" ref="M7:M70" si="3">IF(H7="--","--",(H7-K7)/K7)</f>
        <v>0</v>
      </c>
      <c r="N7" s="5" t="str">
        <f>IF(ISERROR(M7),"New TRV",IF(M7=0,"No Change",IF(M7="--","No TRV","Yes ("&amp;ROUND(M7*100,0)&amp;"%)")))</f>
        <v>No Change</v>
      </c>
      <c r="O7" s="5" t="s">
        <v>77</v>
      </c>
      <c r="P7" s="5" t="s">
        <v>77</v>
      </c>
      <c r="Q7" s="5" t="s">
        <v>924</v>
      </c>
      <c r="R7" s="5" t="s">
        <v>77</v>
      </c>
      <c r="S7" s="5" t="s">
        <v>77</v>
      </c>
      <c r="T7" s="70" t="str">
        <f t="shared" si="0"/>
        <v>--</v>
      </c>
      <c r="U7" s="5" t="str">
        <f t="shared" ref="U7:U70" si="4">IF(ISERROR(T7),"New TRV",IF(T7=0,"No Change",IF(T7="--","No TRV","Yes ("&amp;ROUND(T7*100,0)&amp;"%)")))</f>
        <v>No TRV</v>
      </c>
      <c r="V7" s="5" t="s">
        <v>77</v>
      </c>
      <c r="W7" s="5" t="s">
        <v>77</v>
      </c>
      <c r="X7" s="5" t="s">
        <v>924</v>
      </c>
      <c r="Y7" s="5" t="s">
        <v>77</v>
      </c>
      <c r="Z7" s="5" t="s">
        <v>77</v>
      </c>
      <c r="AA7" s="70" t="str">
        <f t="shared" si="1"/>
        <v>--</v>
      </c>
      <c r="AB7" s="5" t="str">
        <f t="shared" ref="AB7:AB70" si="5">IF(ISERROR(AA7),"New TRV",IF(AA7=0,"No Change",IF(AA7="--","No TRV","Yes ("&amp;ROUND(AA7*100,0)&amp;"%)")))</f>
        <v>No TRV</v>
      </c>
      <c r="AC7" s="7" t="str">
        <f t="shared" ref="AC7:AC70" si="6">IF(OR(I7="DEQ",P7="DEQ",W7="DEQ"),"Yes","No")</f>
        <v>No</v>
      </c>
      <c r="AD7" s="5"/>
      <c r="AE7" s="1" t="str">
        <f t="shared" ref="AE7:AE70" si="7">IF(OR(N7="New TRV", U7="New TRV",AB7="new TRV"),"A new","No New")</f>
        <v>No New</v>
      </c>
      <c r="AF7" s="1" t="str">
        <f t="shared" ref="AF7:AF70" si="8">IF(OR(K7&lt;&gt;"--",R7&lt;&gt;"--",Y7&lt;&gt;"--"),"Yes","No")</f>
        <v>Yes</v>
      </c>
      <c r="AG7" s="71">
        <v>45672</v>
      </c>
    </row>
    <row r="8" spans="1:33" x14ac:dyDescent="0.25">
      <c r="A8" s="5">
        <v>3</v>
      </c>
      <c r="B8" s="6">
        <v>634</v>
      </c>
      <c r="C8" s="6" t="s">
        <v>78</v>
      </c>
      <c r="D8" s="6" t="s">
        <v>79</v>
      </c>
      <c r="E8" s="5"/>
      <c r="F8" s="5"/>
      <c r="G8" s="72" t="s">
        <v>925</v>
      </c>
      <c r="H8" s="5" t="s">
        <v>77</v>
      </c>
      <c r="I8" s="5" t="s">
        <v>77</v>
      </c>
      <c r="J8" s="5" t="s">
        <v>924</v>
      </c>
      <c r="K8" s="5" t="s">
        <v>77</v>
      </c>
      <c r="L8" s="5" t="s">
        <v>77</v>
      </c>
      <c r="M8" s="70" t="str">
        <f t="shared" si="3"/>
        <v>--</v>
      </c>
      <c r="N8" s="5" t="str">
        <f t="shared" ref="N8:N71" si="9">IF(ISERROR(M8),"New TRV",IF(M8=0,"No Change",IF(M8="--","No TRV","Yes ("&amp;ROUND(M8*100,0)&amp;"%)")))</f>
        <v>No TRV</v>
      </c>
      <c r="O8" s="8">
        <v>3200</v>
      </c>
      <c r="P8" s="5" t="s">
        <v>37</v>
      </c>
      <c r="Q8" s="5" t="s">
        <v>924</v>
      </c>
      <c r="R8" s="5">
        <v>31000</v>
      </c>
      <c r="S8" s="5" t="s">
        <v>29</v>
      </c>
      <c r="T8" s="70">
        <f t="shared" si="0"/>
        <v>-0.89677419354838706</v>
      </c>
      <c r="U8" s="8" t="str">
        <f t="shared" si="4"/>
        <v>Yes (-90%)</v>
      </c>
      <c r="V8" s="5">
        <v>19000</v>
      </c>
      <c r="W8" s="5" t="s">
        <v>29</v>
      </c>
      <c r="X8" s="5" t="s">
        <v>924</v>
      </c>
      <c r="Y8" s="5">
        <v>62000</v>
      </c>
      <c r="Z8" s="5" t="s">
        <v>1855</v>
      </c>
      <c r="AA8" s="70">
        <f t="shared" si="1"/>
        <v>-0.69354838709677424</v>
      </c>
      <c r="AB8" s="5" t="str">
        <f t="shared" si="5"/>
        <v>Yes (-69%)</v>
      </c>
      <c r="AC8" s="7" t="str">
        <f t="shared" si="6"/>
        <v>Yes</v>
      </c>
      <c r="AD8" s="5"/>
      <c r="AE8" s="1" t="str">
        <f t="shared" si="7"/>
        <v>No New</v>
      </c>
      <c r="AF8" s="1" t="str">
        <f t="shared" si="8"/>
        <v>Yes</v>
      </c>
      <c r="AG8" s="73">
        <v>45859</v>
      </c>
    </row>
    <row r="9" spans="1:33" x14ac:dyDescent="0.25">
      <c r="A9" s="5">
        <v>4</v>
      </c>
      <c r="B9" s="9">
        <v>3</v>
      </c>
      <c r="C9" s="9" t="s">
        <v>80</v>
      </c>
      <c r="D9" s="9" t="s">
        <v>81</v>
      </c>
      <c r="E9" s="5"/>
      <c r="F9" s="5"/>
      <c r="G9" s="9" t="s">
        <v>924</v>
      </c>
      <c r="H9" s="5" t="s">
        <v>77</v>
      </c>
      <c r="I9" s="5" t="s">
        <v>77</v>
      </c>
      <c r="J9" s="5" t="s">
        <v>924</v>
      </c>
      <c r="K9" s="5" t="s">
        <v>77</v>
      </c>
      <c r="L9" s="5" t="s">
        <v>77</v>
      </c>
      <c r="M9" s="70" t="str">
        <f t="shared" si="3"/>
        <v>--</v>
      </c>
      <c r="N9" s="5" t="str">
        <f t="shared" si="9"/>
        <v>No TRV</v>
      </c>
      <c r="O9" s="5">
        <v>60</v>
      </c>
      <c r="P9" s="5" t="s">
        <v>82</v>
      </c>
      <c r="Q9" s="5" t="s">
        <v>924</v>
      </c>
      <c r="R9" s="5">
        <v>60</v>
      </c>
      <c r="S9" s="5" t="s">
        <v>82</v>
      </c>
      <c r="T9" s="70">
        <f t="shared" si="0"/>
        <v>0</v>
      </c>
      <c r="U9" s="5" t="str">
        <f t="shared" si="4"/>
        <v>No Change</v>
      </c>
      <c r="V9" s="5" t="s">
        <v>77</v>
      </c>
      <c r="W9" s="5" t="s">
        <v>77</v>
      </c>
      <c r="X9" s="5" t="s">
        <v>924</v>
      </c>
      <c r="Y9" s="5" t="s">
        <v>77</v>
      </c>
      <c r="Z9" s="5" t="s">
        <v>77</v>
      </c>
      <c r="AA9" s="70" t="str">
        <f t="shared" si="1"/>
        <v>--</v>
      </c>
      <c r="AB9" s="5" t="str">
        <f t="shared" si="5"/>
        <v>No TRV</v>
      </c>
      <c r="AC9" s="7" t="str">
        <f t="shared" si="6"/>
        <v>No</v>
      </c>
      <c r="AD9" s="5"/>
      <c r="AE9" s="1" t="str">
        <f t="shared" si="7"/>
        <v>No New</v>
      </c>
      <c r="AF9" s="1" t="str">
        <f t="shared" si="8"/>
        <v>Yes</v>
      </c>
      <c r="AG9" s="71">
        <v>45672</v>
      </c>
    </row>
    <row r="10" spans="1:33" x14ac:dyDescent="0.25">
      <c r="A10" s="5">
        <v>6</v>
      </c>
      <c r="B10" s="9">
        <v>5</v>
      </c>
      <c r="C10" s="9" t="s">
        <v>83</v>
      </c>
      <c r="D10" s="9" t="s">
        <v>84</v>
      </c>
      <c r="E10" s="5"/>
      <c r="F10" s="5"/>
      <c r="G10" s="72" t="s">
        <v>925</v>
      </c>
      <c r="H10" s="5" t="s">
        <v>77</v>
      </c>
      <c r="I10" s="5" t="s">
        <v>77</v>
      </c>
      <c r="J10" s="5" t="s">
        <v>924</v>
      </c>
      <c r="K10" s="5" t="s">
        <v>77</v>
      </c>
      <c r="L10" s="5" t="s">
        <v>77</v>
      </c>
      <c r="M10" s="70" t="str">
        <f t="shared" si="3"/>
        <v>--</v>
      </c>
      <c r="N10" s="5" t="str">
        <f t="shared" si="9"/>
        <v>No TRV</v>
      </c>
      <c r="O10" s="5">
        <v>0.9</v>
      </c>
      <c r="P10" s="5" t="s">
        <v>29</v>
      </c>
      <c r="Q10" s="5" t="s">
        <v>925</v>
      </c>
      <c r="R10" s="5">
        <v>0.35</v>
      </c>
      <c r="S10" s="5" t="s">
        <v>1854</v>
      </c>
      <c r="T10" s="70">
        <f t="shared" si="0"/>
        <v>1.5714285714285716</v>
      </c>
      <c r="U10" s="5" t="str">
        <f t="shared" si="4"/>
        <v>Yes (157%)</v>
      </c>
      <c r="V10" s="8">
        <v>2.5</v>
      </c>
      <c r="W10" s="5" t="s">
        <v>74</v>
      </c>
      <c r="X10" s="5" t="s">
        <v>925</v>
      </c>
      <c r="Y10" s="5">
        <v>6.9</v>
      </c>
      <c r="Z10" s="5" t="s">
        <v>29</v>
      </c>
      <c r="AA10" s="70">
        <f t="shared" si="1"/>
        <v>-0.63768115942028991</v>
      </c>
      <c r="AB10" s="8" t="str">
        <f>IF(ISERROR(AA10),"New TRV",IF(AA10=0,"No Change",IF(AA10="--","No TRV","Yes ("&amp;ROUND(AA10*100,0)&amp;"%)")))</f>
        <v>Yes (-64%)</v>
      </c>
      <c r="AC10" s="7" t="str">
        <f t="shared" si="6"/>
        <v>No</v>
      </c>
      <c r="AD10" s="5"/>
      <c r="AE10" s="1" t="str">
        <f t="shared" si="7"/>
        <v>No New</v>
      </c>
      <c r="AF10" s="1" t="str">
        <f t="shared" si="8"/>
        <v>Yes</v>
      </c>
      <c r="AG10" s="73">
        <v>45859</v>
      </c>
    </row>
    <row r="11" spans="1:33" x14ac:dyDescent="0.25">
      <c r="A11" s="5">
        <v>7</v>
      </c>
      <c r="B11" s="9">
        <v>6</v>
      </c>
      <c r="C11" s="9" t="s">
        <v>85</v>
      </c>
      <c r="D11" s="9" t="s">
        <v>86</v>
      </c>
      <c r="E11" s="5"/>
      <c r="F11" s="5">
        <v>13</v>
      </c>
      <c r="G11" s="9" t="s">
        <v>924</v>
      </c>
      <c r="H11" s="5">
        <v>0.01</v>
      </c>
      <c r="I11" s="5" t="s">
        <v>82</v>
      </c>
      <c r="J11" s="5" t="s">
        <v>925</v>
      </c>
      <c r="K11" s="5">
        <v>0.01</v>
      </c>
      <c r="L11" s="5" t="s">
        <v>82</v>
      </c>
      <c r="M11" s="70">
        <f t="shared" si="3"/>
        <v>0</v>
      </c>
      <c r="N11" s="5" t="str">
        <f t="shared" si="9"/>
        <v>No Change</v>
      </c>
      <c r="O11" s="5">
        <v>6</v>
      </c>
      <c r="P11" s="5" t="s">
        <v>82</v>
      </c>
      <c r="Q11" s="5" t="s">
        <v>924</v>
      </c>
      <c r="R11" s="5">
        <v>6</v>
      </c>
      <c r="S11" s="5" t="s">
        <v>82</v>
      </c>
      <c r="T11" s="70">
        <f t="shared" si="0"/>
        <v>0</v>
      </c>
      <c r="U11" s="5" t="str">
        <f t="shared" si="4"/>
        <v>No Change</v>
      </c>
      <c r="V11" s="5" t="s">
        <v>77</v>
      </c>
      <c r="W11" s="5" t="s">
        <v>77</v>
      </c>
      <c r="X11" s="5" t="s">
        <v>924</v>
      </c>
      <c r="Y11" s="5" t="s">
        <v>77</v>
      </c>
      <c r="Z11" s="5" t="s">
        <v>77</v>
      </c>
      <c r="AA11" s="70" t="str">
        <f t="shared" si="1"/>
        <v>--</v>
      </c>
      <c r="AB11" s="5" t="str">
        <f t="shared" si="5"/>
        <v>No TRV</v>
      </c>
      <c r="AC11" s="7" t="str">
        <f t="shared" si="6"/>
        <v>No</v>
      </c>
      <c r="AD11" s="5"/>
      <c r="AE11" s="1" t="str">
        <f t="shared" si="7"/>
        <v>No New</v>
      </c>
      <c r="AF11" s="1" t="str">
        <f t="shared" si="8"/>
        <v>Yes</v>
      </c>
      <c r="AG11" s="71">
        <v>45672</v>
      </c>
    </row>
    <row r="12" spans="1:33" x14ac:dyDescent="0.25">
      <c r="A12" s="5">
        <v>8</v>
      </c>
      <c r="B12" s="9">
        <v>7</v>
      </c>
      <c r="C12" s="9" t="s">
        <v>87</v>
      </c>
      <c r="D12" s="9" t="s">
        <v>88</v>
      </c>
      <c r="E12" s="5"/>
      <c r="F12" s="5"/>
      <c r="G12" s="9" t="s">
        <v>924</v>
      </c>
      <c r="H12" s="5" t="s">
        <v>77</v>
      </c>
      <c r="I12" s="5" t="s">
        <v>77</v>
      </c>
      <c r="J12" s="5" t="s">
        <v>924</v>
      </c>
      <c r="K12" s="5" t="s">
        <v>77</v>
      </c>
      <c r="L12" s="5" t="s">
        <v>77</v>
      </c>
      <c r="M12" s="70" t="str">
        <f t="shared" si="3"/>
        <v>--</v>
      </c>
      <c r="N12" s="5" t="str">
        <f t="shared" si="9"/>
        <v>No TRV</v>
      </c>
      <c r="O12" s="5">
        <v>0.2</v>
      </c>
      <c r="P12" s="5" t="s">
        <v>89</v>
      </c>
      <c r="Q12" s="5" t="s">
        <v>925</v>
      </c>
      <c r="R12" s="5">
        <v>1</v>
      </c>
      <c r="S12" s="5" t="s">
        <v>82</v>
      </c>
      <c r="T12" s="70">
        <f t="shared" si="0"/>
        <v>-0.8</v>
      </c>
      <c r="U12" s="5" t="str">
        <f t="shared" si="4"/>
        <v>Yes (-80%)</v>
      </c>
      <c r="V12" s="5">
        <v>590</v>
      </c>
      <c r="W12" s="5" t="s">
        <v>37</v>
      </c>
      <c r="X12" s="5" t="s">
        <v>925</v>
      </c>
      <c r="Y12" s="5">
        <v>6000</v>
      </c>
      <c r="Z12" s="5" t="s">
        <v>74</v>
      </c>
      <c r="AA12" s="70">
        <f t="shared" si="1"/>
        <v>-0.90166666666666662</v>
      </c>
      <c r="AB12" s="5" t="str">
        <f t="shared" si="5"/>
        <v>Yes (-90%)</v>
      </c>
      <c r="AC12" s="7" t="str">
        <f t="shared" si="6"/>
        <v>Yes</v>
      </c>
      <c r="AD12" s="5" t="s">
        <v>925</v>
      </c>
      <c r="AE12" s="1" t="str">
        <f t="shared" si="7"/>
        <v>No New</v>
      </c>
      <c r="AF12" s="1" t="str">
        <f t="shared" si="8"/>
        <v>Yes</v>
      </c>
      <c r="AG12" s="71">
        <v>45672</v>
      </c>
    </row>
    <row r="13" spans="1:33" x14ac:dyDescent="0.25">
      <c r="A13" s="5">
        <v>9</v>
      </c>
      <c r="B13" s="9">
        <v>8</v>
      </c>
      <c r="C13" s="9" t="s">
        <v>90</v>
      </c>
      <c r="D13" s="9" t="s">
        <v>91</v>
      </c>
      <c r="E13" s="5"/>
      <c r="F13" s="5"/>
      <c r="G13" s="9" t="s">
        <v>924</v>
      </c>
      <c r="H13" s="5">
        <v>3.3999999999999998E-3</v>
      </c>
      <c r="I13" s="5" t="s">
        <v>74</v>
      </c>
      <c r="J13" s="5" t="s">
        <v>925</v>
      </c>
      <c r="K13" s="5">
        <v>1.4999999999999999E-2</v>
      </c>
      <c r="L13" s="5" t="s">
        <v>1854</v>
      </c>
      <c r="M13" s="70">
        <f t="shared" si="3"/>
        <v>-0.77333333333333332</v>
      </c>
      <c r="N13" s="5" t="str">
        <f t="shared" si="9"/>
        <v>Yes (-77%)</v>
      </c>
      <c r="O13" s="5">
        <v>5</v>
      </c>
      <c r="P13" s="5" t="s">
        <v>74</v>
      </c>
      <c r="Q13" s="5" t="s">
        <v>925</v>
      </c>
      <c r="R13" s="5">
        <v>5</v>
      </c>
      <c r="S13" s="5" t="s">
        <v>74</v>
      </c>
      <c r="T13" s="70">
        <f t="shared" si="0"/>
        <v>0</v>
      </c>
      <c r="U13" s="5" t="str">
        <f t="shared" si="4"/>
        <v>No Change</v>
      </c>
      <c r="V13" s="5" t="s">
        <v>77</v>
      </c>
      <c r="W13" s="5" t="s">
        <v>77</v>
      </c>
      <c r="X13" s="5" t="s">
        <v>924</v>
      </c>
      <c r="Y13" s="5">
        <v>220</v>
      </c>
      <c r="Z13" s="5" t="s">
        <v>29</v>
      </c>
      <c r="AA13" s="70" t="str">
        <f t="shared" si="1"/>
        <v>--</v>
      </c>
      <c r="AB13" s="5" t="str">
        <f t="shared" si="5"/>
        <v>No TRV</v>
      </c>
      <c r="AC13" s="7" t="str">
        <f t="shared" si="6"/>
        <v>No</v>
      </c>
      <c r="AD13" s="5"/>
      <c r="AE13" s="1" t="str">
        <f t="shared" si="7"/>
        <v>No New</v>
      </c>
      <c r="AF13" s="1" t="str">
        <f t="shared" si="8"/>
        <v>Yes</v>
      </c>
      <c r="AG13" s="71">
        <v>45672</v>
      </c>
    </row>
    <row r="14" spans="1:33" x14ac:dyDescent="0.25">
      <c r="A14" s="5">
        <v>11</v>
      </c>
      <c r="B14" s="5" t="s">
        <v>92</v>
      </c>
      <c r="C14" s="5" t="s">
        <v>93</v>
      </c>
      <c r="D14" s="5" t="s">
        <v>94</v>
      </c>
      <c r="E14" s="5"/>
      <c r="F14" s="5"/>
      <c r="G14" s="5" t="s">
        <v>924</v>
      </c>
      <c r="H14" s="5" t="s">
        <v>77</v>
      </c>
      <c r="I14" s="5" t="s">
        <v>77</v>
      </c>
      <c r="J14" s="5" t="s">
        <v>924</v>
      </c>
      <c r="K14" s="5" t="s">
        <v>77</v>
      </c>
      <c r="L14" s="5" t="s">
        <v>77</v>
      </c>
      <c r="M14" s="70" t="str">
        <f t="shared" si="3"/>
        <v>--</v>
      </c>
      <c r="N14" s="5" t="str">
        <f t="shared" si="9"/>
        <v>No TRV</v>
      </c>
      <c r="O14" s="5">
        <v>6</v>
      </c>
      <c r="P14" s="5" t="s">
        <v>89</v>
      </c>
      <c r="Q14" s="5" t="s">
        <v>924</v>
      </c>
      <c r="R14" s="5" t="s">
        <v>77</v>
      </c>
      <c r="S14" s="5" t="s">
        <v>77</v>
      </c>
      <c r="T14" s="70" t="e">
        <f t="shared" si="0"/>
        <v>#VALUE!</v>
      </c>
      <c r="U14" s="5" t="str">
        <f t="shared" si="4"/>
        <v>New TRV</v>
      </c>
      <c r="V14" s="5" t="s">
        <v>77</v>
      </c>
      <c r="W14" s="5" t="s">
        <v>77</v>
      </c>
      <c r="X14" s="5" t="s">
        <v>924</v>
      </c>
      <c r="Y14" s="5" t="s">
        <v>77</v>
      </c>
      <c r="Z14" s="5" t="s">
        <v>77</v>
      </c>
      <c r="AA14" s="70" t="str">
        <f t="shared" si="1"/>
        <v>--</v>
      </c>
      <c r="AB14" s="5" t="str">
        <f t="shared" si="5"/>
        <v>No TRV</v>
      </c>
      <c r="AC14" s="7" t="str">
        <f t="shared" si="6"/>
        <v>No</v>
      </c>
      <c r="AD14" s="5"/>
      <c r="AE14" s="1" t="str">
        <f t="shared" si="7"/>
        <v>A new</v>
      </c>
      <c r="AF14" s="1" t="str">
        <f t="shared" si="8"/>
        <v>No</v>
      </c>
      <c r="AG14" s="71">
        <v>45672</v>
      </c>
    </row>
    <row r="15" spans="1:33" x14ac:dyDescent="0.25">
      <c r="A15" s="5">
        <v>13</v>
      </c>
      <c r="B15" s="9">
        <v>11</v>
      </c>
      <c r="C15" s="9" t="s">
        <v>95</v>
      </c>
      <c r="D15" s="9" t="s">
        <v>96</v>
      </c>
      <c r="E15" s="5"/>
      <c r="F15" s="5"/>
      <c r="G15" s="9" t="s">
        <v>924</v>
      </c>
      <c r="H15" s="5">
        <v>2.0000000000000001E-4</v>
      </c>
      <c r="I15" s="5" t="s">
        <v>82</v>
      </c>
      <c r="J15" s="5" t="s">
        <v>925</v>
      </c>
      <c r="K15" s="5">
        <v>2.0000000000000001E-4</v>
      </c>
      <c r="L15" s="5" t="s">
        <v>82</v>
      </c>
      <c r="M15" s="70">
        <f t="shared" si="3"/>
        <v>0</v>
      </c>
      <c r="N15" s="5" t="str">
        <f t="shared" si="9"/>
        <v>No Change</v>
      </c>
      <c r="O15" s="5" t="s">
        <v>77</v>
      </c>
      <c r="P15" s="5" t="s">
        <v>77</v>
      </c>
      <c r="Q15" s="5" t="s">
        <v>924</v>
      </c>
      <c r="R15" s="5" t="s">
        <v>77</v>
      </c>
      <c r="S15" s="5" t="s">
        <v>77</v>
      </c>
      <c r="T15" s="70" t="str">
        <f t="shared" si="0"/>
        <v>--</v>
      </c>
      <c r="U15" s="5" t="str">
        <f t="shared" si="4"/>
        <v>No TRV</v>
      </c>
      <c r="V15" s="5" t="s">
        <v>77</v>
      </c>
      <c r="W15" s="5" t="s">
        <v>77</v>
      </c>
      <c r="X15" s="5" t="s">
        <v>924</v>
      </c>
      <c r="Y15" s="5" t="s">
        <v>77</v>
      </c>
      <c r="Z15" s="5" t="s">
        <v>77</v>
      </c>
      <c r="AA15" s="70" t="str">
        <f t="shared" si="1"/>
        <v>--</v>
      </c>
      <c r="AB15" s="5" t="str">
        <f t="shared" si="5"/>
        <v>No TRV</v>
      </c>
      <c r="AC15" s="7" t="str">
        <f t="shared" si="6"/>
        <v>No</v>
      </c>
      <c r="AD15" s="5"/>
      <c r="AE15" s="1" t="str">
        <f t="shared" si="7"/>
        <v>No New</v>
      </c>
      <c r="AF15" s="1" t="str">
        <f t="shared" si="8"/>
        <v>Yes</v>
      </c>
      <c r="AG15" s="71">
        <v>45672</v>
      </c>
    </row>
    <row r="16" spans="1:33" x14ac:dyDescent="0.25">
      <c r="A16" s="5">
        <v>14</v>
      </c>
      <c r="B16" s="9">
        <v>12</v>
      </c>
      <c r="C16" s="9" t="s">
        <v>97</v>
      </c>
      <c r="D16" s="9" t="s">
        <v>98</v>
      </c>
      <c r="E16" s="5"/>
      <c r="F16" s="5"/>
      <c r="G16" s="9" t="s">
        <v>924</v>
      </c>
      <c r="H16" s="5">
        <v>0.17</v>
      </c>
      <c r="I16" s="5" t="s">
        <v>74</v>
      </c>
      <c r="J16" s="5" t="s">
        <v>924</v>
      </c>
      <c r="K16" s="5">
        <v>0.17</v>
      </c>
      <c r="L16" s="5" t="s">
        <v>74</v>
      </c>
      <c r="M16" s="70">
        <f t="shared" si="3"/>
        <v>0</v>
      </c>
      <c r="N16" s="5" t="str">
        <f t="shared" si="9"/>
        <v>No Change</v>
      </c>
      <c r="O16" s="5">
        <v>1</v>
      </c>
      <c r="P16" s="5" t="s">
        <v>82</v>
      </c>
      <c r="Q16" s="5" t="s">
        <v>924</v>
      </c>
      <c r="R16" s="5">
        <v>1</v>
      </c>
      <c r="S16" s="5" t="s">
        <v>82</v>
      </c>
      <c r="T16" s="70">
        <f t="shared" si="0"/>
        <v>0</v>
      </c>
      <c r="U16" s="5" t="str">
        <f t="shared" si="4"/>
        <v>No Change</v>
      </c>
      <c r="V16" s="5" t="s">
        <v>77</v>
      </c>
      <c r="W16" s="5" t="s">
        <v>77</v>
      </c>
      <c r="X16" s="5" t="s">
        <v>924</v>
      </c>
      <c r="Y16" s="5" t="s">
        <v>77</v>
      </c>
      <c r="Z16" s="5" t="s">
        <v>77</v>
      </c>
      <c r="AA16" s="70" t="str">
        <f t="shared" si="1"/>
        <v>--</v>
      </c>
      <c r="AB16" s="5" t="str">
        <f t="shared" si="5"/>
        <v>No TRV</v>
      </c>
      <c r="AC16" s="7" t="str">
        <f t="shared" si="6"/>
        <v>No</v>
      </c>
      <c r="AD16" s="5"/>
      <c r="AE16" s="1" t="str">
        <f t="shared" si="7"/>
        <v>No New</v>
      </c>
      <c r="AF16" s="1" t="str">
        <f t="shared" si="8"/>
        <v>Yes</v>
      </c>
      <c r="AG16" s="71">
        <v>45672</v>
      </c>
    </row>
    <row r="17" spans="1:33" x14ac:dyDescent="0.25">
      <c r="A17" s="5">
        <v>15</v>
      </c>
      <c r="B17" s="9">
        <v>13</v>
      </c>
      <c r="C17" s="9" t="s">
        <v>99</v>
      </c>
      <c r="D17" s="9" t="s">
        <v>100</v>
      </c>
      <c r="E17" s="5" t="s">
        <v>101</v>
      </c>
      <c r="F17" s="5"/>
      <c r="G17" s="9" t="s">
        <v>924</v>
      </c>
      <c r="H17" s="5" t="s">
        <v>77</v>
      </c>
      <c r="I17" s="5" t="s">
        <v>77</v>
      </c>
      <c r="J17" s="5" t="s">
        <v>924</v>
      </c>
      <c r="K17" s="5" t="s">
        <v>77</v>
      </c>
      <c r="L17" s="5" t="s">
        <v>77</v>
      </c>
      <c r="M17" s="70" t="str">
        <f t="shared" si="3"/>
        <v>--</v>
      </c>
      <c r="N17" s="5" t="str">
        <f t="shared" si="9"/>
        <v>No TRV</v>
      </c>
      <c r="O17" s="5">
        <v>5</v>
      </c>
      <c r="P17" s="5" t="s">
        <v>89</v>
      </c>
      <c r="Q17" s="5" t="s">
        <v>924</v>
      </c>
      <c r="R17" s="5">
        <v>5</v>
      </c>
      <c r="S17" s="5" t="s">
        <v>89</v>
      </c>
      <c r="T17" s="70">
        <f t="shared" si="0"/>
        <v>0</v>
      </c>
      <c r="U17" s="5" t="str">
        <f t="shared" si="4"/>
        <v>No Change</v>
      </c>
      <c r="V17" s="5" t="s">
        <v>77</v>
      </c>
      <c r="W17" s="5" t="s">
        <v>77</v>
      </c>
      <c r="X17" s="5" t="s">
        <v>924</v>
      </c>
      <c r="Y17" s="5" t="s">
        <v>77</v>
      </c>
      <c r="Z17" s="5" t="s">
        <v>77</v>
      </c>
      <c r="AA17" s="70" t="str">
        <f t="shared" si="1"/>
        <v>--</v>
      </c>
      <c r="AB17" s="5" t="str">
        <f t="shared" si="5"/>
        <v>No TRV</v>
      </c>
      <c r="AC17" s="7" t="str">
        <f t="shared" si="6"/>
        <v>No</v>
      </c>
      <c r="AD17" s="5"/>
      <c r="AE17" s="1" t="str">
        <f t="shared" si="7"/>
        <v>No New</v>
      </c>
      <c r="AF17" s="1" t="str">
        <f t="shared" si="8"/>
        <v>Yes</v>
      </c>
      <c r="AG17" s="71">
        <v>45672</v>
      </c>
    </row>
    <row r="18" spans="1:33" x14ac:dyDescent="0.25">
      <c r="A18" s="5">
        <v>511</v>
      </c>
      <c r="B18" s="9">
        <v>434</v>
      </c>
      <c r="C18" s="9" t="s">
        <v>739</v>
      </c>
      <c r="D18" s="9" t="s">
        <v>740</v>
      </c>
      <c r="E18" s="5"/>
      <c r="F18" s="5"/>
      <c r="G18" s="9" t="s">
        <v>924</v>
      </c>
      <c r="H18" s="5">
        <v>0.11</v>
      </c>
      <c r="I18" s="5" t="s">
        <v>74</v>
      </c>
      <c r="J18" s="5" t="s">
        <v>924</v>
      </c>
      <c r="K18" s="5">
        <v>0.11</v>
      </c>
      <c r="L18" s="5" t="s">
        <v>74</v>
      </c>
      <c r="M18" s="70">
        <f t="shared" si="3"/>
        <v>0</v>
      </c>
      <c r="N18" s="5" t="str">
        <f t="shared" si="9"/>
        <v>No Change</v>
      </c>
      <c r="O18" s="5" t="s">
        <v>77</v>
      </c>
      <c r="P18" s="5" t="s">
        <v>77</v>
      </c>
      <c r="Q18" s="5" t="s">
        <v>924</v>
      </c>
      <c r="R18" s="5" t="s">
        <v>77</v>
      </c>
      <c r="S18" s="5" t="s">
        <v>77</v>
      </c>
      <c r="T18" s="70" t="str">
        <f t="shared" si="0"/>
        <v>--</v>
      </c>
      <c r="U18" s="5" t="str">
        <f t="shared" si="4"/>
        <v>No TRV</v>
      </c>
      <c r="V18" s="5" t="s">
        <v>77</v>
      </c>
      <c r="W18" s="5" t="s">
        <v>77</v>
      </c>
      <c r="X18" s="5" t="s">
        <v>924</v>
      </c>
      <c r="Y18" s="5" t="s">
        <v>77</v>
      </c>
      <c r="Z18" s="5" t="s">
        <v>77</v>
      </c>
      <c r="AA18" s="70" t="str">
        <f t="shared" si="1"/>
        <v>--</v>
      </c>
      <c r="AB18" s="5" t="str">
        <f t="shared" si="5"/>
        <v>No TRV</v>
      </c>
      <c r="AC18" s="7" t="str">
        <f t="shared" si="6"/>
        <v>No</v>
      </c>
      <c r="AD18" s="5"/>
      <c r="AE18" s="1" t="str">
        <f t="shared" si="7"/>
        <v>No New</v>
      </c>
      <c r="AF18" s="1" t="str">
        <f t="shared" si="8"/>
        <v>Yes</v>
      </c>
      <c r="AG18" s="71">
        <v>45672</v>
      </c>
    </row>
    <row r="19" spans="1:33" x14ac:dyDescent="0.25">
      <c r="A19" s="5">
        <v>25</v>
      </c>
      <c r="B19" s="9">
        <v>26</v>
      </c>
      <c r="C19" s="9" t="s">
        <v>102</v>
      </c>
      <c r="D19" s="9" t="s">
        <v>103</v>
      </c>
      <c r="E19" s="5"/>
      <c r="F19" s="5"/>
      <c r="G19" s="9" t="s">
        <v>924</v>
      </c>
      <c r="H19" s="5" t="s">
        <v>77</v>
      </c>
      <c r="I19" s="5" t="s">
        <v>77</v>
      </c>
      <c r="J19" s="5" t="s">
        <v>924</v>
      </c>
      <c r="K19" s="5" t="s">
        <v>77</v>
      </c>
      <c r="L19" s="5" t="s">
        <v>77</v>
      </c>
      <c r="M19" s="70" t="str">
        <f t="shared" si="3"/>
        <v>--</v>
      </c>
      <c r="N19" s="5" t="str">
        <f t="shared" si="9"/>
        <v>No TRV</v>
      </c>
      <c r="O19" s="5">
        <v>500</v>
      </c>
      <c r="P19" s="5" t="s">
        <v>82</v>
      </c>
      <c r="Q19" s="5" t="s">
        <v>925</v>
      </c>
      <c r="R19" s="5">
        <v>500</v>
      </c>
      <c r="S19" s="5" t="s">
        <v>1854</v>
      </c>
      <c r="T19" s="70">
        <f t="shared" si="0"/>
        <v>0</v>
      </c>
      <c r="U19" s="5" t="str">
        <f t="shared" si="4"/>
        <v>No Change</v>
      </c>
      <c r="V19" s="5">
        <v>1200</v>
      </c>
      <c r="W19" s="5" t="s">
        <v>29</v>
      </c>
      <c r="X19" s="5" t="s">
        <v>925</v>
      </c>
      <c r="Y19" s="5">
        <v>1200</v>
      </c>
      <c r="Z19" s="5" t="s">
        <v>29</v>
      </c>
      <c r="AA19" s="70">
        <f t="shared" si="1"/>
        <v>0</v>
      </c>
      <c r="AB19" s="5" t="str">
        <f t="shared" si="5"/>
        <v>No Change</v>
      </c>
      <c r="AC19" s="7" t="str">
        <f t="shared" si="6"/>
        <v>No</v>
      </c>
      <c r="AD19" s="5"/>
      <c r="AE19" s="1" t="str">
        <f t="shared" si="7"/>
        <v>No New</v>
      </c>
      <c r="AF19" s="1" t="str">
        <f t="shared" si="8"/>
        <v>Yes</v>
      </c>
      <c r="AG19" s="71">
        <v>45672</v>
      </c>
    </row>
    <row r="20" spans="1:33" x14ac:dyDescent="0.25">
      <c r="A20" s="5">
        <v>29</v>
      </c>
      <c r="B20" s="9">
        <v>30</v>
      </c>
      <c r="C20" s="9" t="s">
        <v>104</v>
      </c>
      <c r="D20" s="9" t="s">
        <v>105</v>
      </c>
      <c r="E20" s="5"/>
      <c r="F20" s="5"/>
      <c r="G20" s="9" t="s">
        <v>924</v>
      </c>
      <c r="H20" s="5">
        <v>0.63</v>
      </c>
      <c r="I20" s="5" t="s">
        <v>74</v>
      </c>
      <c r="J20" s="5" t="s">
        <v>924</v>
      </c>
      <c r="K20" s="5">
        <v>0.63</v>
      </c>
      <c r="L20" s="5" t="s">
        <v>74</v>
      </c>
      <c r="M20" s="70">
        <f t="shared" si="3"/>
        <v>0</v>
      </c>
      <c r="N20" s="5" t="str">
        <f t="shared" si="9"/>
        <v>No Change</v>
      </c>
      <c r="O20" s="5">
        <v>1</v>
      </c>
      <c r="P20" s="5" t="s">
        <v>82</v>
      </c>
      <c r="Q20" s="5" t="s">
        <v>924</v>
      </c>
      <c r="R20" s="5">
        <v>1</v>
      </c>
      <c r="S20" s="5" t="s">
        <v>82</v>
      </c>
      <c r="T20" s="70">
        <f t="shared" si="0"/>
        <v>0</v>
      </c>
      <c r="U20" s="5" t="str">
        <f t="shared" si="4"/>
        <v>No Change</v>
      </c>
      <c r="V20" s="5" t="s">
        <v>77</v>
      </c>
      <c r="W20" s="5" t="s">
        <v>77</v>
      </c>
      <c r="X20" s="5" t="s">
        <v>924</v>
      </c>
      <c r="Y20" s="5" t="s">
        <v>77</v>
      </c>
      <c r="Z20" s="5" t="s">
        <v>77</v>
      </c>
      <c r="AA20" s="70" t="str">
        <f t="shared" si="1"/>
        <v>--</v>
      </c>
      <c r="AB20" s="5" t="str">
        <f t="shared" si="5"/>
        <v>No TRV</v>
      </c>
      <c r="AC20" s="7" t="str">
        <f t="shared" si="6"/>
        <v>No</v>
      </c>
      <c r="AD20" s="5"/>
      <c r="AE20" s="1" t="str">
        <f t="shared" si="7"/>
        <v>No New</v>
      </c>
      <c r="AF20" s="1" t="str">
        <f t="shared" si="8"/>
        <v>Yes</v>
      </c>
      <c r="AG20" s="71">
        <v>45672</v>
      </c>
    </row>
    <row r="21" spans="1:33" x14ac:dyDescent="0.25">
      <c r="A21" s="5">
        <v>32</v>
      </c>
      <c r="B21" s="9">
        <v>33</v>
      </c>
      <c r="C21" s="9" t="s">
        <v>106</v>
      </c>
      <c r="D21" s="9" t="s">
        <v>107</v>
      </c>
      <c r="E21" s="5" t="s">
        <v>101</v>
      </c>
      <c r="F21" s="5"/>
      <c r="G21" s="9" t="s">
        <v>924</v>
      </c>
      <c r="H21" s="5" t="s">
        <v>77</v>
      </c>
      <c r="I21" s="5" t="s">
        <v>77</v>
      </c>
      <c r="J21" s="5" t="s">
        <v>924</v>
      </c>
      <c r="K21" s="5" t="s">
        <v>77</v>
      </c>
      <c r="L21" s="5" t="s">
        <v>77</v>
      </c>
      <c r="M21" s="70" t="str">
        <f t="shared" si="3"/>
        <v>--</v>
      </c>
      <c r="N21" s="5" t="str">
        <f t="shared" si="9"/>
        <v>No TRV</v>
      </c>
      <c r="O21" s="5">
        <v>0.3</v>
      </c>
      <c r="P21" s="5" t="s">
        <v>29</v>
      </c>
      <c r="Q21" s="5" t="s">
        <v>925</v>
      </c>
      <c r="R21" s="5">
        <v>0.3</v>
      </c>
      <c r="S21" s="5" t="s">
        <v>29</v>
      </c>
      <c r="T21" s="70">
        <f t="shared" si="0"/>
        <v>0</v>
      </c>
      <c r="U21" s="5" t="str">
        <f t="shared" si="4"/>
        <v>No Change</v>
      </c>
      <c r="V21" s="5">
        <v>1</v>
      </c>
      <c r="W21" s="5" t="s">
        <v>29</v>
      </c>
      <c r="X21" s="5" t="s">
        <v>924</v>
      </c>
      <c r="Y21" s="5">
        <v>1</v>
      </c>
      <c r="Z21" s="5" t="s">
        <v>29</v>
      </c>
      <c r="AA21" s="70">
        <f t="shared" si="1"/>
        <v>0</v>
      </c>
      <c r="AB21" s="5" t="str">
        <f t="shared" si="5"/>
        <v>No Change</v>
      </c>
      <c r="AC21" s="7" t="str">
        <f t="shared" si="6"/>
        <v>No</v>
      </c>
      <c r="AD21" s="5"/>
      <c r="AE21" s="1" t="str">
        <f t="shared" si="7"/>
        <v>No New</v>
      </c>
      <c r="AF21" s="1" t="str">
        <f t="shared" si="8"/>
        <v>Yes</v>
      </c>
      <c r="AG21" s="71">
        <v>45672</v>
      </c>
    </row>
    <row r="22" spans="1:33" x14ac:dyDescent="0.25">
      <c r="A22" s="5">
        <v>33</v>
      </c>
      <c r="B22" s="9">
        <v>36</v>
      </c>
      <c r="C22" s="9" t="s">
        <v>108</v>
      </c>
      <c r="D22" s="9" t="s">
        <v>109</v>
      </c>
      <c r="E22" s="5"/>
      <c r="F22" s="5"/>
      <c r="G22" s="9" t="s">
        <v>924</v>
      </c>
      <c r="H22" s="5">
        <v>0.14000000000000001</v>
      </c>
      <c r="I22" s="5" t="s">
        <v>82</v>
      </c>
      <c r="J22" s="5" t="s">
        <v>925</v>
      </c>
      <c r="K22" s="5">
        <v>0.14000000000000001</v>
      </c>
      <c r="L22" s="5" t="s">
        <v>82</v>
      </c>
      <c r="M22" s="70">
        <f t="shared" si="3"/>
        <v>0</v>
      </c>
      <c r="N22" s="5" t="str">
        <f t="shared" si="9"/>
        <v>No Change</v>
      </c>
      <c r="O22" s="5" t="s">
        <v>77</v>
      </c>
      <c r="P22" s="5" t="s">
        <v>77</v>
      </c>
      <c r="Q22" s="5" t="s">
        <v>924</v>
      </c>
      <c r="R22" s="5" t="s">
        <v>77</v>
      </c>
      <c r="S22" s="5" t="s">
        <v>77</v>
      </c>
      <c r="T22" s="70" t="str">
        <f t="shared" si="0"/>
        <v>--</v>
      </c>
      <c r="U22" s="5" t="str">
        <f t="shared" si="4"/>
        <v>No TRV</v>
      </c>
      <c r="V22" s="5" t="s">
        <v>77</v>
      </c>
      <c r="W22" s="5" t="s">
        <v>77</v>
      </c>
      <c r="X22" s="5" t="s">
        <v>924</v>
      </c>
      <c r="Y22" s="5" t="s">
        <v>77</v>
      </c>
      <c r="Z22" s="5" t="s">
        <v>77</v>
      </c>
      <c r="AA22" s="70" t="str">
        <f t="shared" si="1"/>
        <v>--</v>
      </c>
      <c r="AB22" s="5" t="str">
        <f t="shared" si="5"/>
        <v>No TRV</v>
      </c>
      <c r="AC22" s="7" t="str">
        <f t="shared" si="6"/>
        <v>No</v>
      </c>
      <c r="AD22" s="5"/>
      <c r="AE22" s="1" t="str">
        <f t="shared" si="7"/>
        <v>No New</v>
      </c>
      <c r="AF22" s="1" t="str">
        <f t="shared" si="8"/>
        <v>Yes</v>
      </c>
      <c r="AG22" s="71">
        <v>45672</v>
      </c>
    </row>
    <row r="23" spans="1:33" x14ac:dyDescent="0.25">
      <c r="A23" s="5">
        <v>34</v>
      </c>
      <c r="B23" s="9">
        <v>37</v>
      </c>
      <c r="C23" s="9" t="s">
        <v>110</v>
      </c>
      <c r="D23" s="9" t="s">
        <v>111</v>
      </c>
      <c r="E23" s="5" t="s">
        <v>101</v>
      </c>
      <c r="F23" s="5"/>
      <c r="G23" s="9" t="s">
        <v>924</v>
      </c>
      <c r="H23" s="5">
        <v>2.3000000000000001E-4</v>
      </c>
      <c r="I23" s="5" t="s">
        <v>82</v>
      </c>
      <c r="J23" s="5" t="s">
        <v>925</v>
      </c>
      <c r="K23" s="5">
        <v>2.3000000000000001E-4</v>
      </c>
      <c r="L23" s="5" t="s">
        <v>1854</v>
      </c>
      <c r="M23" s="70">
        <f t="shared" si="3"/>
        <v>0</v>
      </c>
      <c r="N23" s="5" t="str">
        <f t="shared" si="9"/>
        <v>No Change</v>
      </c>
      <c r="O23" s="5">
        <v>1.4999999999999999E-2</v>
      </c>
      <c r="P23" s="5" t="s">
        <v>74</v>
      </c>
      <c r="Q23" s="5" t="s">
        <v>924</v>
      </c>
      <c r="R23" s="5">
        <v>1.4999999999999999E-2</v>
      </c>
      <c r="S23" s="5" t="s">
        <v>74</v>
      </c>
      <c r="T23" s="70">
        <f t="shared" si="0"/>
        <v>0</v>
      </c>
      <c r="U23" s="5" t="str">
        <f t="shared" si="4"/>
        <v>No Change</v>
      </c>
      <c r="V23" s="5">
        <v>0.2</v>
      </c>
      <c r="W23" s="5" t="s">
        <v>74</v>
      </c>
      <c r="X23" s="5" t="s">
        <v>924</v>
      </c>
      <c r="Y23" s="5">
        <v>0.2</v>
      </c>
      <c r="Z23" s="5" t="s">
        <v>1855</v>
      </c>
      <c r="AA23" s="70">
        <f t="shared" si="1"/>
        <v>0</v>
      </c>
      <c r="AB23" s="5" t="str">
        <f t="shared" si="5"/>
        <v>No Change</v>
      </c>
      <c r="AC23" s="7" t="str">
        <f t="shared" si="6"/>
        <v>No</v>
      </c>
      <c r="AD23" s="5"/>
      <c r="AE23" s="1" t="str">
        <f t="shared" si="7"/>
        <v>No New</v>
      </c>
      <c r="AF23" s="1" t="str">
        <f t="shared" si="8"/>
        <v>Yes</v>
      </c>
      <c r="AG23" s="71">
        <v>45672</v>
      </c>
    </row>
    <row r="24" spans="1:33" x14ac:dyDescent="0.25">
      <c r="A24" s="5">
        <v>35</v>
      </c>
      <c r="B24" s="9">
        <v>39</v>
      </c>
      <c r="C24" s="9" t="s">
        <v>112</v>
      </c>
      <c r="D24" s="9" t="s">
        <v>113</v>
      </c>
      <c r="E24" s="5" t="s">
        <v>101</v>
      </c>
      <c r="F24" s="5"/>
      <c r="G24" s="9" t="s">
        <v>924</v>
      </c>
      <c r="H24" s="5" t="s">
        <v>77</v>
      </c>
      <c r="I24" s="5" t="s">
        <v>77</v>
      </c>
      <c r="J24" s="5" t="s">
        <v>924</v>
      </c>
      <c r="K24" s="5" t="s">
        <v>77</v>
      </c>
      <c r="L24" s="5" t="s">
        <v>77</v>
      </c>
      <c r="M24" s="70" t="str">
        <f t="shared" si="3"/>
        <v>--</v>
      </c>
      <c r="N24" s="5" t="str">
        <f t="shared" si="9"/>
        <v>No TRV</v>
      </c>
      <c r="O24" s="5">
        <v>1.4999999999999999E-2</v>
      </c>
      <c r="P24" s="5" t="s">
        <v>74</v>
      </c>
      <c r="Q24" s="5" t="s">
        <v>925</v>
      </c>
      <c r="R24" s="5">
        <v>1.4999999999999999E-2</v>
      </c>
      <c r="S24" s="5" t="s">
        <v>74</v>
      </c>
      <c r="T24" s="70">
        <f t="shared" si="0"/>
        <v>0</v>
      </c>
      <c r="U24" s="5" t="str">
        <f t="shared" si="4"/>
        <v>No Change</v>
      </c>
      <c r="V24" s="5">
        <v>0.2</v>
      </c>
      <c r="W24" s="5" t="s">
        <v>74</v>
      </c>
      <c r="X24" s="5" t="s">
        <v>924</v>
      </c>
      <c r="Y24" s="5">
        <v>0.2</v>
      </c>
      <c r="Z24" s="5" t="s">
        <v>74</v>
      </c>
      <c r="AA24" s="70">
        <f t="shared" si="1"/>
        <v>0</v>
      </c>
      <c r="AB24" s="5" t="str">
        <f t="shared" si="5"/>
        <v>No Change</v>
      </c>
      <c r="AC24" s="7" t="str">
        <f t="shared" si="6"/>
        <v>No</v>
      </c>
      <c r="AD24" s="5"/>
      <c r="AE24" s="1" t="str">
        <f t="shared" si="7"/>
        <v>No New</v>
      </c>
      <c r="AF24" s="1" t="str">
        <f t="shared" si="8"/>
        <v>Yes</v>
      </c>
      <c r="AG24" s="71">
        <v>45672</v>
      </c>
    </row>
    <row r="25" spans="1:33" x14ac:dyDescent="0.25">
      <c r="A25" s="5">
        <v>36</v>
      </c>
      <c r="B25" s="9">
        <v>356</v>
      </c>
      <c r="C25" s="9" t="s">
        <v>114</v>
      </c>
      <c r="D25" s="9" t="s">
        <v>115</v>
      </c>
      <c r="E25" s="5"/>
      <c r="F25" s="5">
        <v>1</v>
      </c>
      <c r="G25" s="9" t="s">
        <v>924</v>
      </c>
      <c r="H25" s="5">
        <v>4.3000000000000003E-6</v>
      </c>
      <c r="I25" s="5" t="s">
        <v>82</v>
      </c>
      <c r="J25" s="5" t="s">
        <v>925</v>
      </c>
      <c r="K25" s="5">
        <v>4.3000000000000003E-6</v>
      </c>
      <c r="L25" s="5" t="s">
        <v>82</v>
      </c>
      <c r="M25" s="70">
        <f t="shared" si="3"/>
        <v>0</v>
      </c>
      <c r="N25" s="5" t="str">
        <f t="shared" si="9"/>
        <v>No Change</v>
      </c>
      <c r="O25" s="5" t="s">
        <v>77</v>
      </c>
      <c r="P25" s="5" t="s">
        <v>77</v>
      </c>
      <c r="Q25" s="5" t="s">
        <v>924</v>
      </c>
      <c r="R25" s="5" t="s">
        <v>77</v>
      </c>
      <c r="S25" s="5" t="s">
        <v>77</v>
      </c>
      <c r="T25" s="70" t="str">
        <f t="shared" si="0"/>
        <v>--</v>
      </c>
      <c r="U25" s="5" t="str">
        <f t="shared" si="4"/>
        <v>No TRV</v>
      </c>
      <c r="V25" s="5" t="s">
        <v>77</v>
      </c>
      <c r="W25" s="5" t="s">
        <v>77</v>
      </c>
      <c r="X25" s="5" t="s">
        <v>924</v>
      </c>
      <c r="Y25" s="5" t="s">
        <v>77</v>
      </c>
      <c r="Z25" s="5" t="s">
        <v>77</v>
      </c>
      <c r="AA25" s="70" t="str">
        <f t="shared" si="1"/>
        <v>--</v>
      </c>
      <c r="AB25" s="5" t="str">
        <f t="shared" si="5"/>
        <v>No TRV</v>
      </c>
      <c r="AC25" s="7" t="str">
        <f t="shared" si="6"/>
        <v>No</v>
      </c>
      <c r="AD25" s="5"/>
      <c r="AE25" s="1" t="str">
        <f t="shared" si="7"/>
        <v>No New</v>
      </c>
      <c r="AF25" s="1" t="str">
        <f t="shared" si="8"/>
        <v>Yes</v>
      </c>
      <c r="AG25" s="71">
        <v>45672</v>
      </c>
    </row>
    <row r="26" spans="1:33" x14ac:dyDescent="0.25">
      <c r="A26" s="5">
        <v>40</v>
      </c>
      <c r="B26" s="5" t="s">
        <v>116</v>
      </c>
      <c r="C26" s="5" t="s">
        <v>117</v>
      </c>
      <c r="D26" s="5" t="s">
        <v>118</v>
      </c>
      <c r="E26" s="5"/>
      <c r="F26" s="5"/>
      <c r="G26" s="5" t="s">
        <v>924</v>
      </c>
      <c r="H26" s="5" t="s">
        <v>77</v>
      </c>
      <c r="I26" s="5" t="s">
        <v>77</v>
      </c>
      <c r="J26" s="5" t="s">
        <v>924</v>
      </c>
      <c r="K26" s="5" t="s">
        <v>77</v>
      </c>
      <c r="L26" s="5" t="s">
        <v>77</v>
      </c>
      <c r="M26" s="70" t="str">
        <f t="shared" si="3"/>
        <v>--</v>
      </c>
      <c r="N26" s="5" t="str">
        <f t="shared" si="9"/>
        <v>No TRV</v>
      </c>
      <c r="O26" s="5">
        <v>10</v>
      </c>
      <c r="P26" s="5" t="s">
        <v>29</v>
      </c>
      <c r="Q26" s="5" t="s">
        <v>924</v>
      </c>
      <c r="R26" s="5" t="s">
        <v>77</v>
      </c>
      <c r="S26" s="5" t="s">
        <v>77</v>
      </c>
      <c r="T26" s="70" t="e">
        <f t="shared" si="0"/>
        <v>#VALUE!</v>
      </c>
      <c r="U26" s="5" t="str">
        <f t="shared" si="4"/>
        <v>New TRV</v>
      </c>
      <c r="V26" s="5">
        <v>20</v>
      </c>
      <c r="W26" s="5" t="s">
        <v>29</v>
      </c>
      <c r="X26" s="5" t="s">
        <v>924</v>
      </c>
      <c r="Y26" s="5" t="s">
        <v>77</v>
      </c>
      <c r="Z26" s="5" t="s">
        <v>77</v>
      </c>
      <c r="AA26" s="70" t="e">
        <f t="shared" si="1"/>
        <v>#VALUE!</v>
      </c>
      <c r="AB26" s="5" t="str">
        <f t="shared" si="5"/>
        <v>New TRV</v>
      </c>
      <c r="AC26" s="7" t="str">
        <f t="shared" si="6"/>
        <v>No</v>
      </c>
      <c r="AD26" s="5"/>
      <c r="AE26" s="1" t="str">
        <f t="shared" si="7"/>
        <v>A new</v>
      </c>
      <c r="AF26" s="1" t="str">
        <f t="shared" si="8"/>
        <v>No</v>
      </c>
      <c r="AG26" s="71">
        <v>45672</v>
      </c>
    </row>
    <row r="27" spans="1:33" x14ac:dyDescent="0.25">
      <c r="A27" s="5">
        <v>42</v>
      </c>
      <c r="B27" s="9">
        <v>44</v>
      </c>
      <c r="C27" s="9" t="s">
        <v>119</v>
      </c>
      <c r="D27" s="9" t="s">
        <v>120</v>
      </c>
      <c r="E27" s="5"/>
      <c r="F27" s="5"/>
      <c r="G27" s="9" t="s">
        <v>924</v>
      </c>
      <c r="H27" s="5">
        <v>3.2000000000000001E-2</v>
      </c>
      <c r="I27" s="5" t="s">
        <v>82</v>
      </c>
      <c r="J27" s="5" t="s">
        <v>924</v>
      </c>
      <c r="K27" s="5">
        <v>3.2000000000000001E-2</v>
      </c>
      <c r="L27" s="5" t="s">
        <v>82</v>
      </c>
      <c r="M27" s="70">
        <f t="shared" si="3"/>
        <v>0</v>
      </c>
      <c r="N27" s="5" t="str">
        <f t="shared" si="9"/>
        <v>No Change</v>
      </c>
      <c r="O27" s="5" t="s">
        <v>77</v>
      </c>
      <c r="P27" s="5" t="s">
        <v>77</v>
      </c>
      <c r="Q27" s="5" t="s">
        <v>924</v>
      </c>
      <c r="R27" s="5" t="s">
        <v>77</v>
      </c>
      <c r="S27" s="5" t="s">
        <v>77</v>
      </c>
      <c r="T27" s="70" t="str">
        <f t="shared" si="0"/>
        <v>--</v>
      </c>
      <c r="U27" s="5" t="str">
        <f t="shared" si="4"/>
        <v>No TRV</v>
      </c>
      <c r="V27" s="5" t="s">
        <v>77</v>
      </c>
      <c r="W27" s="5" t="s">
        <v>77</v>
      </c>
      <c r="X27" s="5" t="s">
        <v>924</v>
      </c>
      <c r="Y27" s="5" t="s">
        <v>77</v>
      </c>
      <c r="Z27" s="5" t="s">
        <v>77</v>
      </c>
      <c r="AA27" s="70" t="str">
        <f t="shared" si="1"/>
        <v>--</v>
      </c>
      <c r="AB27" s="5" t="str">
        <f t="shared" si="5"/>
        <v>No TRV</v>
      </c>
      <c r="AC27" s="7" t="str">
        <f t="shared" si="6"/>
        <v>No</v>
      </c>
      <c r="AD27" s="5"/>
      <c r="AE27" s="1" t="str">
        <f t="shared" si="7"/>
        <v>No New</v>
      </c>
      <c r="AF27" s="1" t="str">
        <f t="shared" si="8"/>
        <v>Yes</v>
      </c>
      <c r="AG27" s="71">
        <v>45672</v>
      </c>
    </row>
    <row r="28" spans="1:33" x14ac:dyDescent="0.25">
      <c r="A28" s="5">
        <v>44</v>
      </c>
      <c r="B28" s="9">
        <v>46</v>
      </c>
      <c r="C28" s="9" t="s">
        <v>121</v>
      </c>
      <c r="D28" s="9" t="s">
        <v>122</v>
      </c>
      <c r="E28" s="5"/>
      <c r="F28" s="5"/>
      <c r="G28" s="72" t="s">
        <v>925</v>
      </c>
      <c r="H28" s="5">
        <v>0.13</v>
      </c>
      <c r="I28" s="5" t="s">
        <v>82</v>
      </c>
      <c r="J28" s="5" t="s">
        <v>925</v>
      </c>
      <c r="K28" s="5">
        <v>0.13</v>
      </c>
      <c r="L28" s="5" t="s">
        <v>1854</v>
      </c>
      <c r="M28" s="70">
        <f t="shared" si="3"/>
        <v>0</v>
      </c>
      <c r="N28" s="5" t="str">
        <f t="shared" si="9"/>
        <v>No Change</v>
      </c>
      <c r="O28" s="8">
        <v>6</v>
      </c>
      <c r="P28" s="8" t="s">
        <v>29</v>
      </c>
      <c r="Q28" s="5" t="s">
        <v>925</v>
      </c>
      <c r="R28" s="5">
        <v>3</v>
      </c>
      <c r="S28" s="5" t="s">
        <v>74</v>
      </c>
      <c r="T28" s="70">
        <f t="shared" si="0"/>
        <v>1</v>
      </c>
      <c r="U28" s="8" t="str">
        <f t="shared" si="4"/>
        <v>Yes (100%)</v>
      </c>
      <c r="V28" s="8">
        <v>30</v>
      </c>
      <c r="W28" s="5" t="s">
        <v>29</v>
      </c>
      <c r="X28" s="5" t="s">
        <v>925</v>
      </c>
      <c r="Y28" s="5">
        <v>29</v>
      </c>
      <c r="Z28" s="5" t="s">
        <v>29</v>
      </c>
      <c r="AA28" s="70">
        <f t="shared" si="1"/>
        <v>3.4482758620689655E-2</v>
      </c>
      <c r="AB28" s="8" t="str">
        <f t="shared" si="5"/>
        <v>Yes (3%)</v>
      </c>
      <c r="AC28" s="7" t="str">
        <f t="shared" si="6"/>
        <v>No</v>
      </c>
      <c r="AD28" s="5"/>
      <c r="AE28" s="1" t="str">
        <f t="shared" si="7"/>
        <v>No New</v>
      </c>
      <c r="AF28" s="1" t="str">
        <f t="shared" si="8"/>
        <v>Yes</v>
      </c>
      <c r="AG28" s="73">
        <v>45859</v>
      </c>
    </row>
    <row r="29" spans="1:33" x14ac:dyDescent="0.25">
      <c r="A29" s="5">
        <v>45</v>
      </c>
      <c r="B29" s="9">
        <v>47</v>
      </c>
      <c r="C29" s="9" t="s">
        <v>123</v>
      </c>
      <c r="D29" s="9" t="s">
        <v>124</v>
      </c>
      <c r="E29" s="5" t="s">
        <v>125</v>
      </c>
      <c r="F29" s="5">
        <v>13</v>
      </c>
      <c r="G29" s="9" t="s">
        <v>924</v>
      </c>
      <c r="H29" s="5">
        <v>7.0999999999999998E-6</v>
      </c>
      <c r="I29" s="5" t="s">
        <v>74</v>
      </c>
      <c r="J29" s="5" t="s">
        <v>925</v>
      </c>
      <c r="K29" s="5">
        <v>7.0999999999999998E-6</v>
      </c>
      <c r="L29" s="5" t="s">
        <v>74</v>
      </c>
      <c r="M29" s="70">
        <f t="shared" si="3"/>
        <v>0</v>
      </c>
      <c r="N29" s="5" t="str">
        <f t="shared" si="9"/>
        <v>No Change</v>
      </c>
      <c r="O29" s="5" t="s">
        <v>77</v>
      </c>
      <c r="P29" s="5" t="s">
        <v>77</v>
      </c>
      <c r="Q29" s="5" t="s">
        <v>924</v>
      </c>
      <c r="R29" s="5" t="s">
        <v>77</v>
      </c>
      <c r="S29" s="5" t="s">
        <v>77</v>
      </c>
      <c r="T29" s="70" t="str">
        <f t="shared" si="0"/>
        <v>--</v>
      </c>
      <c r="U29" s="5" t="str">
        <f t="shared" si="4"/>
        <v>No TRV</v>
      </c>
      <c r="V29" s="5" t="s">
        <v>77</v>
      </c>
      <c r="W29" s="5" t="s">
        <v>77</v>
      </c>
      <c r="X29" s="5" t="s">
        <v>924</v>
      </c>
      <c r="Y29" s="5" t="s">
        <v>77</v>
      </c>
      <c r="Z29" s="5" t="s">
        <v>77</v>
      </c>
      <c r="AA29" s="70" t="str">
        <f t="shared" si="1"/>
        <v>--</v>
      </c>
      <c r="AB29" s="5" t="str">
        <f t="shared" si="5"/>
        <v>No TRV</v>
      </c>
      <c r="AC29" s="7" t="str">
        <f t="shared" si="6"/>
        <v>No</v>
      </c>
      <c r="AD29" s="5"/>
      <c r="AE29" s="1" t="str">
        <f t="shared" si="7"/>
        <v>No New</v>
      </c>
      <c r="AF29" s="1" t="str">
        <f t="shared" si="8"/>
        <v>Yes</v>
      </c>
      <c r="AG29" s="71">
        <v>45672</v>
      </c>
    </row>
    <row r="30" spans="1:33" x14ac:dyDescent="0.25">
      <c r="A30" s="5">
        <v>46</v>
      </c>
      <c r="B30" s="9">
        <v>49</v>
      </c>
      <c r="C30" s="9" t="s">
        <v>126</v>
      </c>
      <c r="D30" s="9" t="s">
        <v>127</v>
      </c>
      <c r="E30" s="5" t="s">
        <v>125</v>
      </c>
      <c r="F30" s="5"/>
      <c r="G30" s="9" t="s">
        <v>924</v>
      </c>
      <c r="H30" s="5">
        <v>7.0999999999999998E-6</v>
      </c>
      <c r="I30" s="5" t="s">
        <v>74</v>
      </c>
      <c r="J30" s="5" t="s">
        <v>924</v>
      </c>
      <c r="K30" s="5">
        <v>7.0999999999999998E-6</v>
      </c>
      <c r="L30" s="5" t="s">
        <v>74</v>
      </c>
      <c r="M30" s="70">
        <f t="shared" si="3"/>
        <v>0</v>
      </c>
      <c r="N30" s="5" t="str">
        <f t="shared" si="9"/>
        <v>No Change</v>
      </c>
      <c r="O30" s="5" t="s">
        <v>77</v>
      </c>
      <c r="P30" s="5" t="s">
        <v>77</v>
      </c>
      <c r="Q30" s="5" t="s">
        <v>924</v>
      </c>
      <c r="R30" s="5" t="s">
        <v>77</v>
      </c>
      <c r="S30" s="5" t="s">
        <v>77</v>
      </c>
      <c r="T30" s="70" t="str">
        <f t="shared" si="0"/>
        <v>--</v>
      </c>
      <c r="U30" s="5" t="str">
        <f t="shared" si="4"/>
        <v>No TRV</v>
      </c>
      <c r="V30" s="5" t="s">
        <v>77</v>
      </c>
      <c r="W30" s="5" t="s">
        <v>77</v>
      </c>
      <c r="X30" s="5" t="s">
        <v>924</v>
      </c>
      <c r="Y30" s="5" t="s">
        <v>77</v>
      </c>
      <c r="Z30" s="5" t="s">
        <v>77</v>
      </c>
      <c r="AA30" s="70" t="str">
        <f t="shared" si="1"/>
        <v>--</v>
      </c>
      <c r="AB30" s="5" t="str">
        <f t="shared" si="5"/>
        <v>No TRV</v>
      </c>
      <c r="AC30" s="7" t="str">
        <f t="shared" si="6"/>
        <v>No</v>
      </c>
      <c r="AD30" s="5"/>
      <c r="AE30" s="1" t="str">
        <f t="shared" si="7"/>
        <v>No New</v>
      </c>
      <c r="AF30" s="1" t="str">
        <f t="shared" si="8"/>
        <v>Yes</v>
      </c>
      <c r="AG30" s="71">
        <v>45672</v>
      </c>
    </row>
    <row r="31" spans="1:33" x14ac:dyDescent="0.25">
      <c r="A31" s="5">
        <v>47</v>
      </c>
      <c r="B31" s="9">
        <v>50</v>
      </c>
      <c r="C31" s="9" t="s">
        <v>128</v>
      </c>
      <c r="D31" s="9" t="s">
        <v>129</v>
      </c>
      <c r="E31" s="5" t="s">
        <v>125</v>
      </c>
      <c r="F31" s="5"/>
      <c r="G31" s="9" t="s">
        <v>924</v>
      </c>
      <c r="H31" s="5">
        <v>7.0999999999999998E-6</v>
      </c>
      <c r="I31" s="5" t="s">
        <v>74</v>
      </c>
      <c r="J31" s="5" t="s">
        <v>924</v>
      </c>
      <c r="K31" s="5">
        <v>7.0999999999999998E-6</v>
      </c>
      <c r="L31" s="5" t="s">
        <v>74</v>
      </c>
      <c r="M31" s="70">
        <f t="shared" si="3"/>
        <v>0</v>
      </c>
      <c r="N31" s="5" t="str">
        <f t="shared" si="9"/>
        <v>No Change</v>
      </c>
      <c r="O31" s="5" t="s">
        <v>77</v>
      </c>
      <c r="P31" s="5" t="s">
        <v>77</v>
      </c>
      <c r="Q31" s="5" t="s">
        <v>924</v>
      </c>
      <c r="R31" s="5" t="s">
        <v>77</v>
      </c>
      <c r="S31" s="5" t="s">
        <v>77</v>
      </c>
      <c r="T31" s="70" t="str">
        <f t="shared" si="0"/>
        <v>--</v>
      </c>
      <c r="U31" s="5" t="str">
        <f t="shared" si="4"/>
        <v>No TRV</v>
      </c>
      <c r="V31" s="5" t="s">
        <v>77</v>
      </c>
      <c r="W31" s="5" t="s">
        <v>77</v>
      </c>
      <c r="X31" s="5" t="s">
        <v>924</v>
      </c>
      <c r="Y31" s="5" t="s">
        <v>77</v>
      </c>
      <c r="Z31" s="5" t="s">
        <v>77</v>
      </c>
      <c r="AA31" s="70" t="str">
        <f t="shared" si="1"/>
        <v>--</v>
      </c>
      <c r="AB31" s="5" t="str">
        <f t="shared" si="5"/>
        <v>No TRV</v>
      </c>
      <c r="AC31" s="7" t="str">
        <f t="shared" si="6"/>
        <v>No</v>
      </c>
      <c r="AD31" s="5"/>
      <c r="AE31" s="1" t="str">
        <f t="shared" si="7"/>
        <v>No New</v>
      </c>
      <c r="AF31" s="1" t="str">
        <f t="shared" si="8"/>
        <v>Yes</v>
      </c>
      <c r="AG31" s="71">
        <v>45672</v>
      </c>
    </row>
    <row r="32" spans="1:33" x14ac:dyDescent="0.25">
      <c r="A32" s="5">
        <v>48</v>
      </c>
      <c r="B32" s="9">
        <v>51</v>
      </c>
      <c r="C32" s="9" t="s">
        <v>130</v>
      </c>
      <c r="D32" s="9" t="s">
        <v>131</v>
      </c>
      <c r="E32" s="5" t="s">
        <v>125</v>
      </c>
      <c r="F32" s="5"/>
      <c r="G32" s="9" t="s">
        <v>924</v>
      </c>
      <c r="H32" s="5">
        <v>7.0999999999999998E-6</v>
      </c>
      <c r="I32" s="5" t="s">
        <v>74</v>
      </c>
      <c r="J32" s="5" t="s">
        <v>924</v>
      </c>
      <c r="K32" s="5">
        <v>7.0999999999999998E-6</v>
      </c>
      <c r="L32" s="5" t="s">
        <v>74</v>
      </c>
      <c r="M32" s="70">
        <f t="shared" si="3"/>
        <v>0</v>
      </c>
      <c r="N32" s="5" t="str">
        <f t="shared" si="9"/>
        <v>No Change</v>
      </c>
      <c r="O32" s="5" t="s">
        <v>77</v>
      </c>
      <c r="P32" s="5" t="s">
        <v>77</v>
      </c>
      <c r="Q32" s="5" t="s">
        <v>924</v>
      </c>
      <c r="R32" s="5" t="s">
        <v>77</v>
      </c>
      <c r="S32" s="5" t="s">
        <v>77</v>
      </c>
      <c r="T32" s="70" t="str">
        <f t="shared" si="0"/>
        <v>--</v>
      </c>
      <c r="U32" s="5" t="str">
        <f t="shared" si="4"/>
        <v>No TRV</v>
      </c>
      <c r="V32" s="5" t="s">
        <v>77</v>
      </c>
      <c r="W32" s="5" t="s">
        <v>77</v>
      </c>
      <c r="X32" s="5" t="s">
        <v>924</v>
      </c>
      <c r="Y32" s="5" t="s">
        <v>77</v>
      </c>
      <c r="Z32" s="5" t="s">
        <v>77</v>
      </c>
      <c r="AA32" s="70" t="str">
        <f t="shared" si="1"/>
        <v>--</v>
      </c>
      <c r="AB32" s="5" t="str">
        <f t="shared" si="5"/>
        <v>No TRV</v>
      </c>
      <c r="AC32" s="7" t="str">
        <f t="shared" si="6"/>
        <v>No</v>
      </c>
      <c r="AD32" s="5"/>
      <c r="AE32" s="1" t="str">
        <f t="shared" si="7"/>
        <v>No New</v>
      </c>
      <c r="AF32" s="1" t="str">
        <f t="shared" si="8"/>
        <v>Yes</v>
      </c>
      <c r="AG32" s="71">
        <v>45672</v>
      </c>
    </row>
    <row r="33" spans="1:33" x14ac:dyDescent="0.25">
      <c r="A33" s="5">
        <v>53</v>
      </c>
      <c r="B33" s="9">
        <v>56</v>
      </c>
      <c r="C33" s="9" t="s">
        <v>132</v>
      </c>
      <c r="D33" s="9" t="s">
        <v>133</v>
      </c>
      <c r="E33" s="5"/>
      <c r="F33" s="5"/>
      <c r="G33" s="9" t="s">
        <v>924</v>
      </c>
      <c r="H33" s="5">
        <v>0.02</v>
      </c>
      <c r="I33" s="5" t="s">
        <v>74</v>
      </c>
      <c r="J33" s="5" t="s">
        <v>924</v>
      </c>
      <c r="K33" s="5">
        <v>0.02</v>
      </c>
      <c r="L33" s="5" t="s">
        <v>74</v>
      </c>
      <c r="M33" s="70">
        <f t="shared" si="3"/>
        <v>0</v>
      </c>
      <c r="N33" s="5" t="str">
        <f t="shared" si="9"/>
        <v>No Change</v>
      </c>
      <c r="O33" s="5">
        <v>1</v>
      </c>
      <c r="P33" s="5" t="s">
        <v>89</v>
      </c>
      <c r="Q33" s="5" t="s">
        <v>924</v>
      </c>
      <c r="R33" s="5">
        <v>1</v>
      </c>
      <c r="S33" s="5" t="s">
        <v>89</v>
      </c>
      <c r="T33" s="70">
        <f t="shared" si="0"/>
        <v>0</v>
      </c>
      <c r="U33" s="5" t="str">
        <f t="shared" si="4"/>
        <v>No Change</v>
      </c>
      <c r="V33" s="5">
        <v>14</v>
      </c>
      <c r="W33" s="5" t="s">
        <v>37</v>
      </c>
      <c r="X33" s="5" t="s">
        <v>925</v>
      </c>
      <c r="Y33" s="5">
        <v>240</v>
      </c>
      <c r="Z33" s="5" t="s">
        <v>74</v>
      </c>
      <c r="AA33" s="70">
        <f t="shared" si="1"/>
        <v>-0.94166666666666665</v>
      </c>
      <c r="AB33" s="5" t="str">
        <f t="shared" si="5"/>
        <v>Yes (-94%)</v>
      </c>
      <c r="AC33" s="7" t="str">
        <f t="shared" si="6"/>
        <v>Yes</v>
      </c>
      <c r="AD33" s="5" t="s">
        <v>925</v>
      </c>
      <c r="AE33" s="1" t="str">
        <f t="shared" si="7"/>
        <v>No New</v>
      </c>
      <c r="AF33" s="1" t="str">
        <f t="shared" si="8"/>
        <v>Yes</v>
      </c>
      <c r="AG33" s="71">
        <v>45672</v>
      </c>
    </row>
    <row r="34" spans="1:33" x14ac:dyDescent="0.25">
      <c r="A34" s="5">
        <v>55</v>
      </c>
      <c r="B34" s="9">
        <v>58</v>
      </c>
      <c r="C34" s="9" t="s">
        <v>134</v>
      </c>
      <c r="D34" s="9" t="s">
        <v>135</v>
      </c>
      <c r="E34" s="5" t="s">
        <v>101</v>
      </c>
      <c r="F34" s="5"/>
      <c r="G34" s="9" t="s">
        <v>924</v>
      </c>
      <c r="H34" s="5">
        <v>4.2000000000000002E-4</v>
      </c>
      <c r="I34" s="5" t="s">
        <v>74</v>
      </c>
      <c r="J34" s="5" t="s">
        <v>925</v>
      </c>
      <c r="K34" s="5">
        <v>4.2000000000000002E-4</v>
      </c>
      <c r="L34" s="5" t="s">
        <v>1854</v>
      </c>
      <c r="M34" s="70">
        <f t="shared" si="3"/>
        <v>0</v>
      </c>
      <c r="N34" s="5" t="str">
        <f t="shared" si="9"/>
        <v>No Change</v>
      </c>
      <c r="O34" s="5">
        <v>1E-3</v>
      </c>
      <c r="P34" s="5" t="s">
        <v>29</v>
      </c>
      <c r="Q34" s="5" t="s">
        <v>925</v>
      </c>
      <c r="R34" s="5">
        <v>7.0000000000000001E-3</v>
      </c>
      <c r="S34" s="5" t="s">
        <v>74</v>
      </c>
      <c r="T34" s="70">
        <f t="shared" si="0"/>
        <v>-0.8571428571428571</v>
      </c>
      <c r="U34" s="5" t="str">
        <f t="shared" si="4"/>
        <v>Yes (-86%)</v>
      </c>
      <c r="V34" s="5" t="s">
        <v>77</v>
      </c>
      <c r="W34" s="5" t="s">
        <v>77</v>
      </c>
      <c r="X34" s="5" t="s">
        <v>924</v>
      </c>
      <c r="Y34" s="5">
        <v>0.02</v>
      </c>
      <c r="Z34" s="5" t="s">
        <v>1855</v>
      </c>
      <c r="AA34" s="70" t="str">
        <f t="shared" si="1"/>
        <v>--</v>
      </c>
      <c r="AB34" s="5" t="str">
        <f t="shared" si="5"/>
        <v>No TRV</v>
      </c>
      <c r="AC34" s="7" t="str">
        <f t="shared" si="6"/>
        <v>No</v>
      </c>
      <c r="AD34" s="5"/>
      <c r="AE34" s="1" t="str">
        <f t="shared" si="7"/>
        <v>No New</v>
      </c>
      <c r="AF34" s="1" t="str">
        <f t="shared" si="8"/>
        <v>Yes</v>
      </c>
      <c r="AG34" s="71">
        <v>45672</v>
      </c>
    </row>
    <row r="35" spans="1:33" x14ac:dyDescent="0.25">
      <c r="A35" s="5">
        <v>56</v>
      </c>
      <c r="B35" s="5">
        <v>62</v>
      </c>
      <c r="C35" s="5" t="s">
        <v>136</v>
      </c>
      <c r="D35" s="5" t="s">
        <v>137</v>
      </c>
      <c r="E35" s="5"/>
      <c r="F35" s="5"/>
      <c r="G35" s="5" t="s">
        <v>924</v>
      </c>
      <c r="H35" s="5" t="s">
        <v>77</v>
      </c>
      <c r="I35" s="5" t="s">
        <v>77</v>
      </c>
      <c r="J35" s="5" t="s">
        <v>924</v>
      </c>
      <c r="K35" s="5" t="s">
        <v>77</v>
      </c>
      <c r="L35" s="5" t="s">
        <v>77</v>
      </c>
      <c r="M35" s="70" t="str">
        <f t="shared" si="3"/>
        <v>--</v>
      </c>
      <c r="N35" s="5" t="str">
        <f t="shared" si="9"/>
        <v>No TRV</v>
      </c>
      <c r="O35" s="5">
        <v>0.4</v>
      </c>
      <c r="P35" s="5" t="s">
        <v>89</v>
      </c>
      <c r="Q35" s="5" t="s">
        <v>924</v>
      </c>
      <c r="R35" s="5" t="s">
        <v>77</v>
      </c>
      <c r="S35" s="5" t="s">
        <v>77</v>
      </c>
      <c r="T35" s="70" t="e">
        <f t="shared" si="0"/>
        <v>#VALUE!</v>
      </c>
      <c r="U35" s="5" t="str">
        <f t="shared" si="4"/>
        <v>New TRV</v>
      </c>
      <c r="V35" s="5" t="s">
        <v>77</v>
      </c>
      <c r="W35" s="5" t="s">
        <v>77</v>
      </c>
      <c r="X35" s="5" t="s">
        <v>924</v>
      </c>
      <c r="Y35" s="5" t="s">
        <v>77</v>
      </c>
      <c r="Z35" s="5" t="s">
        <v>77</v>
      </c>
      <c r="AA35" s="70" t="str">
        <f t="shared" si="1"/>
        <v>--</v>
      </c>
      <c r="AB35" s="5" t="str">
        <f t="shared" si="5"/>
        <v>No TRV</v>
      </c>
      <c r="AC35" s="7" t="str">
        <f t="shared" si="6"/>
        <v>No</v>
      </c>
      <c r="AD35" s="5"/>
      <c r="AE35" s="1" t="str">
        <f t="shared" si="7"/>
        <v>A new</v>
      </c>
      <c r="AF35" s="1" t="str">
        <f t="shared" si="8"/>
        <v>No</v>
      </c>
      <c r="AG35" s="71">
        <v>45672</v>
      </c>
    </row>
    <row r="36" spans="1:33" x14ac:dyDescent="0.25">
      <c r="A36" s="5">
        <v>104</v>
      </c>
      <c r="B36" s="9">
        <v>63</v>
      </c>
      <c r="C36" s="9" t="s">
        <v>197</v>
      </c>
      <c r="D36" s="9" t="s">
        <v>198</v>
      </c>
      <c r="E36" s="5"/>
      <c r="F36" s="5"/>
      <c r="G36" s="9" t="s">
        <v>924</v>
      </c>
      <c r="H36" s="5">
        <v>1.4E-3</v>
      </c>
      <c r="I36" s="5" t="s">
        <v>74</v>
      </c>
      <c r="J36" s="5" t="s">
        <v>925</v>
      </c>
      <c r="K36" s="5">
        <v>1.4E-3</v>
      </c>
      <c r="L36" s="5" t="s">
        <v>74</v>
      </c>
      <c r="M36" s="70">
        <f t="shared" si="3"/>
        <v>0</v>
      </c>
      <c r="N36" s="5" t="str">
        <f t="shared" si="9"/>
        <v>No Change</v>
      </c>
      <c r="O36" s="5" t="s">
        <v>77</v>
      </c>
      <c r="P36" s="5" t="s">
        <v>77</v>
      </c>
      <c r="Q36" s="5" t="s">
        <v>924</v>
      </c>
      <c r="R36" s="5" t="s">
        <v>77</v>
      </c>
      <c r="S36" s="5" t="s">
        <v>77</v>
      </c>
      <c r="T36" s="70" t="str">
        <f t="shared" si="0"/>
        <v>--</v>
      </c>
      <c r="U36" s="5" t="str">
        <f t="shared" si="4"/>
        <v>No TRV</v>
      </c>
      <c r="V36" s="5">
        <v>170</v>
      </c>
      <c r="W36" s="5" t="s">
        <v>37</v>
      </c>
      <c r="X36" s="5" t="s">
        <v>925</v>
      </c>
      <c r="Y36" s="5">
        <v>120</v>
      </c>
      <c r="Z36" s="5" t="s">
        <v>1856</v>
      </c>
      <c r="AA36" s="70">
        <f t="shared" si="1"/>
        <v>0.41666666666666669</v>
      </c>
      <c r="AB36" s="5" t="str">
        <f t="shared" si="5"/>
        <v>Yes (42%)</v>
      </c>
      <c r="AC36" s="7" t="str">
        <f t="shared" si="6"/>
        <v>Yes</v>
      </c>
      <c r="AD36" s="5"/>
      <c r="AE36" s="1" t="str">
        <f t="shared" si="7"/>
        <v>No New</v>
      </c>
      <c r="AF36" s="1" t="str">
        <f t="shared" si="8"/>
        <v>Yes</v>
      </c>
      <c r="AG36" s="71">
        <v>45672</v>
      </c>
    </row>
    <row r="37" spans="1:33" x14ac:dyDescent="0.25">
      <c r="A37" s="5">
        <v>107</v>
      </c>
      <c r="B37" s="9">
        <v>64</v>
      </c>
      <c r="C37" s="9" t="s">
        <v>203</v>
      </c>
      <c r="D37" s="9" t="s">
        <v>204</v>
      </c>
      <c r="E37" s="5"/>
      <c r="F37" s="5"/>
      <c r="G37" s="9" t="s">
        <v>924</v>
      </c>
      <c r="H37" s="5">
        <v>7.7000000000000001E-5</v>
      </c>
      <c r="I37" s="5" t="s">
        <v>74</v>
      </c>
      <c r="J37" s="5" t="s">
        <v>925</v>
      </c>
      <c r="K37" s="5">
        <v>7.7000000000000001E-5</v>
      </c>
      <c r="L37" s="5" t="s">
        <v>74</v>
      </c>
      <c r="M37" s="70">
        <f t="shared" si="3"/>
        <v>0</v>
      </c>
      <c r="N37" s="5" t="str">
        <f t="shared" si="9"/>
        <v>No Change</v>
      </c>
      <c r="O37" s="5" t="s">
        <v>77</v>
      </c>
      <c r="P37" s="5" t="s">
        <v>77</v>
      </c>
      <c r="Q37" s="5" t="s">
        <v>924</v>
      </c>
      <c r="R37" s="5" t="s">
        <v>77</v>
      </c>
      <c r="S37" s="5" t="s">
        <v>77</v>
      </c>
      <c r="T37" s="70" t="str">
        <f t="shared" si="0"/>
        <v>--</v>
      </c>
      <c r="U37" s="5" t="str">
        <f t="shared" si="4"/>
        <v>No TRV</v>
      </c>
      <c r="V37" s="5">
        <v>2</v>
      </c>
      <c r="W37" s="5" t="s">
        <v>37</v>
      </c>
      <c r="X37" s="5" t="s">
        <v>925</v>
      </c>
      <c r="Y37" s="5">
        <v>1.4</v>
      </c>
      <c r="Z37" s="5" t="s">
        <v>1856</v>
      </c>
      <c r="AA37" s="70">
        <f t="shared" si="1"/>
        <v>0.42857142857142866</v>
      </c>
      <c r="AB37" s="5" t="str">
        <f t="shared" si="5"/>
        <v>Yes (43%)</v>
      </c>
      <c r="AC37" s="7" t="str">
        <f t="shared" si="6"/>
        <v>Yes</v>
      </c>
      <c r="AD37" s="5"/>
      <c r="AE37" s="1" t="str">
        <f t="shared" si="7"/>
        <v>No New</v>
      </c>
      <c r="AF37" s="1" t="str">
        <f t="shared" si="8"/>
        <v>Yes</v>
      </c>
      <c r="AG37" s="71">
        <v>45672</v>
      </c>
    </row>
    <row r="38" spans="1:33" x14ac:dyDescent="0.25">
      <c r="A38" s="5">
        <v>57</v>
      </c>
      <c r="B38" s="5" t="s">
        <v>138</v>
      </c>
      <c r="C38" s="5" t="s">
        <v>139</v>
      </c>
      <c r="D38" s="5" t="s">
        <v>140</v>
      </c>
      <c r="E38" s="5"/>
      <c r="F38" s="10">
        <v>2</v>
      </c>
      <c r="G38" s="5" t="s">
        <v>924</v>
      </c>
      <c r="H38" s="5" t="s">
        <v>77</v>
      </c>
      <c r="I38" s="5" t="s">
        <v>77</v>
      </c>
      <c r="J38" s="5" t="s">
        <v>924</v>
      </c>
      <c r="K38" s="5" t="s">
        <v>77</v>
      </c>
      <c r="L38" s="5" t="s">
        <v>77</v>
      </c>
      <c r="M38" s="70" t="str">
        <f t="shared" si="3"/>
        <v>--</v>
      </c>
      <c r="N38" s="5" t="str">
        <f t="shared" si="9"/>
        <v>No TRV</v>
      </c>
      <c r="O38" s="5">
        <v>9.6</v>
      </c>
      <c r="P38" s="5" t="s">
        <v>37</v>
      </c>
      <c r="Q38" s="5" t="s">
        <v>925</v>
      </c>
      <c r="R38" s="5" t="s">
        <v>77</v>
      </c>
      <c r="S38" s="5" t="s">
        <v>77</v>
      </c>
      <c r="T38" s="70" t="e">
        <f t="shared" si="0"/>
        <v>#VALUE!</v>
      </c>
      <c r="U38" s="5" t="str">
        <f t="shared" si="4"/>
        <v>New TRV</v>
      </c>
      <c r="V38" s="8">
        <v>94</v>
      </c>
      <c r="W38" s="5" t="s">
        <v>37</v>
      </c>
      <c r="X38" s="5" t="s">
        <v>924</v>
      </c>
      <c r="Y38" s="5" t="s">
        <v>77</v>
      </c>
      <c r="Z38" s="5" t="s">
        <v>77</v>
      </c>
      <c r="AA38" s="70" t="e">
        <f t="shared" si="1"/>
        <v>#VALUE!</v>
      </c>
      <c r="AB38" s="5" t="str">
        <f t="shared" si="5"/>
        <v>New TRV</v>
      </c>
      <c r="AC38" s="7" t="str">
        <f t="shared" si="6"/>
        <v>Yes</v>
      </c>
      <c r="AD38" s="5"/>
      <c r="AE38" s="1" t="str">
        <f t="shared" si="7"/>
        <v>A new</v>
      </c>
      <c r="AF38" s="1" t="str">
        <f t="shared" si="8"/>
        <v>No</v>
      </c>
      <c r="AG38" s="71">
        <v>45672</v>
      </c>
    </row>
    <row r="39" spans="1:33" x14ac:dyDescent="0.25">
      <c r="A39" s="5">
        <v>59</v>
      </c>
      <c r="B39" s="5" t="s">
        <v>141</v>
      </c>
      <c r="C39" s="5" t="s">
        <v>142</v>
      </c>
      <c r="D39" s="5" t="s">
        <v>143</v>
      </c>
      <c r="E39" s="5"/>
      <c r="F39" s="5"/>
      <c r="G39" s="5" t="s">
        <v>924</v>
      </c>
      <c r="H39" s="5" t="s">
        <v>77</v>
      </c>
      <c r="I39" s="5" t="s">
        <v>77</v>
      </c>
      <c r="J39" s="5" t="s">
        <v>924</v>
      </c>
      <c r="K39" s="5" t="s">
        <v>77</v>
      </c>
      <c r="L39" s="5" t="s">
        <v>77</v>
      </c>
      <c r="M39" s="70" t="str">
        <f t="shared" si="3"/>
        <v>--</v>
      </c>
      <c r="N39" s="5" t="str">
        <f t="shared" si="9"/>
        <v>No TRV</v>
      </c>
      <c r="O39" s="5">
        <v>60</v>
      </c>
      <c r="P39" s="5" t="s">
        <v>82</v>
      </c>
      <c r="Q39" s="5" t="s">
        <v>924</v>
      </c>
      <c r="R39" s="5" t="s">
        <v>77</v>
      </c>
      <c r="S39" s="5" t="s">
        <v>77</v>
      </c>
      <c r="T39" s="70" t="e">
        <f t="shared" si="0"/>
        <v>#VALUE!</v>
      </c>
      <c r="U39" s="5" t="str">
        <f t="shared" si="4"/>
        <v>New TRV</v>
      </c>
      <c r="V39" s="5" t="s">
        <v>77</v>
      </c>
      <c r="W39" s="5" t="s">
        <v>77</v>
      </c>
      <c r="X39" s="5" t="s">
        <v>924</v>
      </c>
      <c r="Y39" s="5" t="s">
        <v>77</v>
      </c>
      <c r="Z39" s="5" t="s">
        <v>77</v>
      </c>
      <c r="AA39" s="70" t="str">
        <f t="shared" si="1"/>
        <v>--</v>
      </c>
      <c r="AB39" s="5" t="str">
        <f t="shared" si="5"/>
        <v>No TRV</v>
      </c>
      <c r="AC39" s="7" t="str">
        <f t="shared" si="6"/>
        <v>No</v>
      </c>
      <c r="AD39" s="5"/>
      <c r="AE39" s="1" t="str">
        <f t="shared" si="7"/>
        <v>A new</v>
      </c>
      <c r="AF39" s="1" t="str">
        <f t="shared" si="8"/>
        <v>No</v>
      </c>
      <c r="AG39" s="71">
        <v>45672</v>
      </c>
    </row>
    <row r="40" spans="1:33" x14ac:dyDescent="0.25">
      <c r="A40" s="5">
        <v>62</v>
      </c>
      <c r="B40" s="9">
        <v>324</v>
      </c>
      <c r="C40" s="9" t="s">
        <v>148</v>
      </c>
      <c r="D40" s="9" t="s">
        <v>149</v>
      </c>
      <c r="E40" s="5"/>
      <c r="F40" s="5"/>
      <c r="G40" s="72" t="s">
        <v>925</v>
      </c>
      <c r="H40" s="5" t="s">
        <v>77</v>
      </c>
      <c r="I40" s="5" t="s">
        <v>77</v>
      </c>
      <c r="J40" s="5" t="s">
        <v>924</v>
      </c>
      <c r="K40" s="5" t="s">
        <v>77</v>
      </c>
      <c r="L40" s="5" t="s">
        <v>77</v>
      </c>
      <c r="M40" s="70" t="str">
        <f t="shared" si="3"/>
        <v>--</v>
      </c>
      <c r="N40" s="5" t="str">
        <f t="shared" si="9"/>
        <v>No TRV</v>
      </c>
      <c r="O40" s="5">
        <v>3.9</v>
      </c>
      <c r="P40" s="5" t="s">
        <v>29</v>
      </c>
      <c r="Q40" s="5" t="s">
        <v>925</v>
      </c>
      <c r="R40" s="5">
        <v>5</v>
      </c>
      <c r="S40" s="5" t="s">
        <v>1854</v>
      </c>
      <c r="T40" s="70">
        <f t="shared" si="0"/>
        <v>-0.22000000000000003</v>
      </c>
      <c r="U40" s="5" t="str">
        <f t="shared" si="4"/>
        <v>Yes (-22%)</v>
      </c>
      <c r="V40" s="8">
        <v>190</v>
      </c>
      <c r="W40" s="5" t="s">
        <v>37</v>
      </c>
      <c r="X40" s="5" t="s">
        <v>925</v>
      </c>
      <c r="Y40" s="5">
        <v>3900</v>
      </c>
      <c r="Z40" s="5" t="s">
        <v>74</v>
      </c>
      <c r="AA40" s="70">
        <f t="shared" si="1"/>
        <v>-0.95128205128205123</v>
      </c>
      <c r="AB40" s="8" t="str">
        <f t="shared" si="5"/>
        <v>Yes (-95%)</v>
      </c>
      <c r="AC40" s="7" t="str">
        <f t="shared" si="6"/>
        <v>Yes</v>
      </c>
      <c r="AD40" s="5" t="s">
        <v>925</v>
      </c>
      <c r="AE40" s="1" t="str">
        <f t="shared" si="7"/>
        <v>No New</v>
      </c>
      <c r="AF40" s="1" t="str">
        <f t="shared" si="8"/>
        <v>Yes</v>
      </c>
      <c r="AG40" s="73">
        <v>45859</v>
      </c>
    </row>
    <row r="41" spans="1:33" x14ac:dyDescent="0.25">
      <c r="A41" s="5">
        <v>60</v>
      </c>
      <c r="B41" s="5">
        <v>71</v>
      </c>
      <c r="C41" s="5" t="s">
        <v>144</v>
      </c>
      <c r="D41" s="5" t="s">
        <v>145</v>
      </c>
      <c r="E41" s="5"/>
      <c r="F41" s="5"/>
      <c r="G41" s="5" t="s">
        <v>924</v>
      </c>
      <c r="H41" s="5">
        <v>2.7E-2</v>
      </c>
      <c r="I41" s="5" t="s">
        <v>74</v>
      </c>
      <c r="J41" s="5" t="s">
        <v>924</v>
      </c>
      <c r="K41" s="5" t="s">
        <v>77</v>
      </c>
      <c r="L41" s="5" t="s">
        <v>77</v>
      </c>
      <c r="M41" s="70" t="e">
        <f t="shared" si="3"/>
        <v>#VALUE!</v>
      </c>
      <c r="N41" s="5" t="str">
        <f t="shared" si="9"/>
        <v>New TRV</v>
      </c>
      <c r="O41" s="5" t="s">
        <v>77</v>
      </c>
      <c r="P41" s="5" t="s">
        <v>77</v>
      </c>
      <c r="Q41" s="5" t="s">
        <v>924</v>
      </c>
      <c r="R41" s="5" t="s">
        <v>77</v>
      </c>
      <c r="S41" s="5" t="s">
        <v>77</v>
      </c>
      <c r="T41" s="70" t="str">
        <f t="shared" si="0"/>
        <v>--</v>
      </c>
      <c r="U41" s="5" t="str">
        <f t="shared" si="4"/>
        <v>No TRV</v>
      </c>
      <c r="V41" s="5" t="s">
        <v>77</v>
      </c>
      <c r="W41" s="5" t="s">
        <v>77</v>
      </c>
      <c r="X41" s="5" t="s">
        <v>924</v>
      </c>
      <c r="Y41" s="5" t="s">
        <v>77</v>
      </c>
      <c r="Z41" s="5" t="s">
        <v>77</v>
      </c>
      <c r="AA41" s="70" t="str">
        <f t="shared" si="1"/>
        <v>--</v>
      </c>
      <c r="AB41" s="5" t="str">
        <f t="shared" si="5"/>
        <v>No TRV</v>
      </c>
      <c r="AC41" s="7" t="str">
        <f t="shared" si="6"/>
        <v>No</v>
      </c>
      <c r="AD41" s="5"/>
      <c r="AE41" s="1" t="str">
        <f t="shared" si="7"/>
        <v>A new</v>
      </c>
      <c r="AF41" s="1" t="str">
        <f t="shared" si="8"/>
        <v>No</v>
      </c>
      <c r="AG41" s="71">
        <v>45672</v>
      </c>
    </row>
    <row r="42" spans="1:33" x14ac:dyDescent="0.25">
      <c r="A42" s="5">
        <v>61</v>
      </c>
      <c r="B42" s="9">
        <v>72</v>
      </c>
      <c r="C42" s="9" t="s">
        <v>146</v>
      </c>
      <c r="D42" s="9" t="s">
        <v>147</v>
      </c>
      <c r="E42" s="5"/>
      <c r="F42" s="5"/>
      <c r="G42" s="9" t="s">
        <v>924</v>
      </c>
      <c r="H42" s="5">
        <v>0.91</v>
      </c>
      <c r="I42" s="5" t="s">
        <v>82</v>
      </c>
      <c r="J42" s="5" t="s">
        <v>924</v>
      </c>
      <c r="K42" s="5">
        <v>0.91</v>
      </c>
      <c r="L42" s="5" t="s">
        <v>82</v>
      </c>
      <c r="M42" s="70">
        <f t="shared" si="3"/>
        <v>0</v>
      </c>
      <c r="N42" s="5" t="str">
        <f t="shared" si="9"/>
        <v>No Change</v>
      </c>
      <c r="O42" s="5" t="s">
        <v>77</v>
      </c>
      <c r="P42" s="5" t="s">
        <v>77</v>
      </c>
      <c r="Q42" s="5" t="s">
        <v>924</v>
      </c>
      <c r="R42" s="5" t="s">
        <v>77</v>
      </c>
      <c r="S42" s="5" t="s">
        <v>77</v>
      </c>
      <c r="T42" s="70" t="str">
        <f t="shared" si="0"/>
        <v>--</v>
      </c>
      <c r="U42" s="5" t="str">
        <f t="shared" si="4"/>
        <v>No TRV</v>
      </c>
      <c r="V42" s="5" t="s">
        <v>77</v>
      </c>
      <c r="W42" s="5" t="s">
        <v>77</v>
      </c>
      <c r="X42" s="5" t="s">
        <v>924</v>
      </c>
      <c r="Y42" s="5" t="s">
        <v>77</v>
      </c>
      <c r="Z42" s="5" t="s">
        <v>77</v>
      </c>
      <c r="AA42" s="70" t="str">
        <f t="shared" si="1"/>
        <v>--</v>
      </c>
      <c r="AB42" s="5" t="str">
        <f t="shared" si="5"/>
        <v>No TRV</v>
      </c>
      <c r="AC42" s="7" t="str">
        <f t="shared" si="6"/>
        <v>No</v>
      </c>
      <c r="AD42" s="5"/>
      <c r="AE42" s="1" t="str">
        <f t="shared" si="7"/>
        <v>No New</v>
      </c>
      <c r="AF42" s="1" t="str">
        <f t="shared" si="8"/>
        <v>Yes</v>
      </c>
      <c r="AG42" s="71">
        <v>45672</v>
      </c>
    </row>
    <row r="43" spans="1:33" x14ac:dyDescent="0.25">
      <c r="A43" s="5">
        <v>63</v>
      </c>
      <c r="B43" s="9">
        <v>73</v>
      </c>
      <c r="C43" s="9" t="s">
        <v>150</v>
      </c>
      <c r="D43" s="9" t="s">
        <v>151</v>
      </c>
      <c r="E43" s="5"/>
      <c r="F43" s="5"/>
      <c r="G43" s="72" t="s">
        <v>925</v>
      </c>
      <c r="H43" s="5">
        <v>0.27</v>
      </c>
      <c r="I43" s="5" t="s">
        <v>74</v>
      </c>
      <c r="J43" s="5" t="s">
        <v>924</v>
      </c>
      <c r="K43" s="5">
        <v>0.48</v>
      </c>
      <c r="L43" s="5" t="s">
        <v>1854</v>
      </c>
      <c r="M43" s="70">
        <f t="shared" si="3"/>
        <v>-0.43749999999999994</v>
      </c>
      <c r="N43" s="5" t="str">
        <f t="shared" si="9"/>
        <v>Yes (-44%)</v>
      </c>
      <c r="O43" s="8">
        <v>1.7</v>
      </c>
      <c r="P43" s="8" t="s">
        <v>74</v>
      </c>
      <c r="Q43" s="5" t="s">
        <v>925</v>
      </c>
      <c r="R43" s="5">
        <v>33</v>
      </c>
      <c r="S43" s="5" t="s">
        <v>29</v>
      </c>
      <c r="T43" s="70">
        <f t="shared" si="0"/>
        <v>-0.94848484848484849</v>
      </c>
      <c r="U43" s="8" t="str">
        <f t="shared" si="4"/>
        <v>Yes (-95%)</v>
      </c>
      <c r="V43" s="5">
        <v>3300</v>
      </c>
      <c r="W43" s="5" t="s">
        <v>74</v>
      </c>
      <c r="X43" s="5" t="s">
        <v>925</v>
      </c>
      <c r="Y43" s="5">
        <v>1700</v>
      </c>
      <c r="Z43" s="5" t="s">
        <v>29</v>
      </c>
      <c r="AA43" s="70">
        <f t="shared" si="1"/>
        <v>0.94117647058823528</v>
      </c>
      <c r="AB43" s="5" t="str">
        <f t="shared" si="5"/>
        <v>Yes (94%)</v>
      </c>
      <c r="AC43" s="7" t="str">
        <f t="shared" si="6"/>
        <v>No</v>
      </c>
      <c r="AD43" s="5"/>
      <c r="AE43" s="1" t="str">
        <f t="shared" si="7"/>
        <v>No New</v>
      </c>
      <c r="AF43" s="1" t="str">
        <f t="shared" si="8"/>
        <v>Yes</v>
      </c>
      <c r="AG43" s="73">
        <v>45859</v>
      </c>
    </row>
    <row r="44" spans="1:33" x14ac:dyDescent="0.25">
      <c r="A44" s="5">
        <v>64</v>
      </c>
      <c r="B44" s="9">
        <v>75</v>
      </c>
      <c r="C44" s="9" t="s">
        <v>152</v>
      </c>
      <c r="D44" s="9" t="s">
        <v>153</v>
      </c>
      <c r="E44" s="5"/>
      <c r="F44" s="5"/>
      <c r="G44" s="9" t="s">
        <v>924</v>
      </c>
      <c r="H44" s="5">
        <v>3.3000000000000002E-2</v>
      </c>
      <c r="I44" s="5" t="s">
        <v>82</v>
      </c>
      <c r="J44" s="5" t="s">
        <v>925</v>
      </c>
      <c r="K44" s="5">
        <v>3.3000000000000002E-2</v>
      </c>
      <c r="L44" s="5" t="s">
        <v>1854</v>
      </c>
      <c r="M44" s="70">
        <f t="shared" si="3"/>
        <v>0</v>
      </c>
      <c r="N44" s="5" t="str">
        <f t="shared" si="9"/>
        <v>No Change</v>
      </c>
      <c r="O44" s="5">
        <v>2</v>
      </c>
      <c r="P44" s="5" t="s">
        <v>74</v>
      </c>
      <c r="Q44" s="5" t="s">
        <v>925</v>
      </c>
      <c r="R44" s="5">
        <v>2</v>
      </c>
      <c r="S44" s="5" t="s">
        <v>74</v>
      </c>
      <c r="T44" s="70">
        <f t="shared" si="0"/>
        <v>0</v>
      </c>
      <c r="U44" s="5" t="str">
        <f t="shared" si="4"/>
        <v>No Change</v>
      </c>
      <c r="V44" s="5">
        <v>660</v>
      </c>
      <c r="W44" s="5" t="s">
        <v>74</v>
      </c>
      <c r="X44" s="5" t="s">
        <v>924</v>
      </c>
      <c r="Y44" s="5">
        <v>660</v>
      </c>
      <c r="Z44" s="5" t="s">
        <v>74</v>
      </c>
      <c r="AA44" s="70">
        <f t="shared" si="1"/>
        <v>0</v>
      </c>
      <c r="AB44" s="5" t="str">
        <f t="shared" si="5"/>
        <v>No Change</v>
      </c>
      <c r="AC44" s="7" t="str">
        <f t="shared" si="6"/>
        <v>No</v>
      </c>
      <c r="AD44" s="5"/>
      <c r="AE44" s="1" t="str">
        <f t="shared" si="7"/>
        <v>No New</v>
      </c>
      <c r="AF44" s="1" t="str">
        <f t="shared" si="8"/>
        <v>Yes</v>
      </c>
      <c r="AG44" s="71">
        <v>45672</v>
      </c>
    </row>
    <row r="45" spans="1:33" x14ac:dyDescent="0.25">
      <c r="A45" s="5">
        <v>65</v>
      </c>
      <c r="B45" s="9">
        <v>333</v>
      </c>
      <c r="C45" s="9" t="s">
        <v>154</v>
      </c>
      <c r="D45" s="9" t="s">
        <v>155</v>
      </c>
      <c r="E45" s="5"/>
      <c r="F45" s="5"/>
      <c r="G45" s="72" t="s">
        <v>925</v>
      </c>
      <c r="H45" s="5" t="s">
        <v>77</v>
      </c>
      <c r="I45" s="5" t="s">
        <v>77</v>
      </c>
      <c r="J45" s="5" t="s">
        <v>924</v>
      </c>
      <c r="K45" s="5" t="s">
        <v>77</v>
      </c>
      <c r="L45" s="5" t="s">
        <v>77</v>
      </c>
      <c r="M45" s="70" t="str">
        <f t="shared" si="3"/>
        <v>--</v>
      </c>
      <c r="N45" s="5" t="str">
        <f t="shared" si="9"/>
        <v>No TRV</v>
      </c>
      <c r="O45" s="8" t="s">
        <v>156</v>
      </c>
      <c r="P45" s="8" t="s">
        <v>156</v>
      </c>
      <c r="Q45" s="5" t="s">
        <v>924</v>
      </c>
      <c r="R45" s="5">
        <v>5000</v>
      </c>
      <c r="S45" s="5" t="s">
        <v>82</v>
      </c>
      <c r="T45" s="70" t="e">
        <f t="shared" si="0"/>
        <v>#VALUE!</v>
      </c>
      <c r="U45" s="8" t="str">
        <f t="shared" si="4"/>
        <v>New TRV</v>
      </c>
      <c r="V45" s="5">
        <v>2900</v>
      </c>
      <c r="W45" s="5" t="s">
        <v>29</v>
      </c>
      <c r="X45" s="5" t="s">
        <v>925</v>
      </c>
      <c r="Y45" s="5">
        <v>5000</v>
      </c>
      <c r="Z45" s="5" t="s">
        <v>1855</v>
      </c>
      <c r="AA45" s="70">
        <f t="shared" si="1"/>
        <v>-0.42</v>
      </c>
      <c r="AB45" s="5" t="str">
        <f t="shared" si="5"/>
        <v>Yes (-42%)</v>
      </c>
      <c r="AC45" s="7" t="str">
        <f t="shared" si="6"/>
        <v>No</v>
      </c>
      <c r="AD45" s="5"/>
      <c r="AE45" s="1" t="str">
        <f t="shared" si="7"/>
        <v>A new</v>
      </c>
      <c r="AF45" s="1" t="str">
        <f t="shared" si="8"/>
        <v>Yes</v>
      </c>
      <c r="AG45" s="73">
        <v>45859</v>
      </c>
    </row>
    <row r="46" spans="1:33" x14ac:dyDescent="0.25">
      <c r="A46" s="5">
        <v>66</v>
      </c>
      <c r="B46" s="5">
        <v>76</v>
      </c>
      <c r="C46" s="5" t="s">
        <v>157</v>
      </c>
      <c r="D46" s="5" t="s">
        <v>158</v>
      </c>
      <c r="E46" s="5"/>
      <c r="F46" s="5"/>
      <c r="G46" s="5" t="s">
        <v>924</v>
      </c>
      <c r="H46" s="5">
        <v>0.77</v>
      </c>
      <c r="I46" s="5" t="s">
        <v>74</v>
      </c>
      <c r="J46" s="5" t="s">
        <v>924</v>
      </c>
      <c r="K46" s="5" t="s">
        <v>77</v>
      </c>
      <c r="L46" s="5" t="s">
        <v>77</v>
      </c>
      <c r="M46" s="70" t="e">
        <f t="shared" si="3"/>
        <v>#VALUE!</v>
      </c>
      <c r="N46" s="5" t="str">
        <f t="shared" si="9"/>
        <v>New TRV</v>
      </c>
      <c r="O46" s="5" t="s">
        <v>77</v>
      </c>
      <c r="P46" s="5" t="s">
        <v>77</v>
      </c>
      <c r="Q46" s="5" t="s">
        <v>924</v>
      </c>
      <c r="R46" s="5" t="s">
        <v>77</v>
      </c>
      <c r="S46" s="5" t="s">
        <v>77</v>
      </c>
      <c r="T46" s="70" t="str">
        <f t="shared" si="0"/>
        <v>--</v>
      </c>
      <c r="U46" s="5" t="str">
        <f t="shared" si="4"/>
        <v>No TRV</v>
      </c>
      <c r="V46" s="5" t="s">
        <v>77</v>
      </c>
      <c r="W46" s="5" t="s">
        <v>77</v>
      </c>
      <c r="X46" s="5" t="s">
        <v>924</v>
      </c>
      <c r="Y46" s="5" t="s">
        <v>77</v>
      </c>
      <c r="Z46" s="5" t="s">
        <v>77</v>
      </c>
      <c r="AA46" s="70" t="str">
        <f t="shared" si="1"/>
        <v>--</v>
      </c>
      <c r="AB46" s="5" t="str">
        <f t="shared" si="5"/>
        <v>No TRV</v>
      </c>
      <c r="AC46" s="7" t="str">
        <f t="shared" si="6"/>
        <v>No</v>
      </c>
      <c r="AD46" s="5"/>
      <c r="AE46" s="1" t="str">
        <f t="shared" si="7"/>
        <v>A new</v>
      </c>
      <c r="AF46" s="1" t="str">
        <f t="shared" si="8"/>
        <v>No</v>
      </c>
      <c r="AG46" s="71">
        <v>45672</v>
      </c>
    </row>
    <row r="47" spans="1:33" x14ac:dyDescent="0.25">
      <c r="A47" s="5">
        <v>69</v>
      </c>
      <c r="B47" s="9">
        <v>79</v>
      </c>
      <c r="C47" s="9" t="s">
        <v>159</v>
      </c>
      <c r="D47" s="9" t="s">
        <v>160</v>
      </c>
      <c r="E47" s="5"/>
      <c r="F47" s="5"/>
      <c r="G47" s="9" t="s">
        <v>924</v>
      </c>
      <c r="H47" s="5" t="s">
        <v>77</v>
      </c>
      <c r="I47" s="5" t="s">
        <v>77</v>
      </c>
      <c r="J47" s="5" t="s">
        <v>924</v>
      </c>
      <c r="K47" s="5" t="s">
        <v>77</v>
      </c>
      <c r="L47" s="5" t="s">
        <v>77</v>
      </c>
      <c r="M47" s="70" t="str">
        <f t="shared" si="3"/>
        <v>--</v>
      </c>
      <c r="N47" s="5" t="str">
        <f t="shared" si="9"/>
        <v>No TRV</v>
      </c>
      <c r="O47" s="5">
        <v>30000</v>
      </c>
      <c r="P47" s="5" t="s">
        <v>89</v>
      </c>
      <c r="Q47" s="5" t="s">
        <v>924</v>
      </c>
      <c r="R47" s="5">
        <v>30000</v>
      </c>
      <c r="S47" s="5" t="s">
        <v>89</v>
      </c>
      <c r="T47" s="70">
        <f t="shared" si="0"/>
        <v>0</v>
      </c>
      <c r="U47" s="5" t="str">
        <f t="shared" si="4"/>
        <v>No Change</v>
      </c>
      <c r="V47" s="5">
        <v>30000</v>
      </c>
      <c r="W47" s="5" t="s">
        <v>37</v>
      </c>
      <c r="X47" s="5" t="s">
        <v>924</v>
      </c>
      <c r="Y47" s="5" t="s">
        <v>77</v>
      </c>
      <c r="Z47" s="5" t="s">
        <v>77</v>
      </c>
      <c r="AA47" s="70" t="e">
        <f t="shared" si="1"/>
        <v>#VALUE!</v>
      </c>
      <c r="AB47" s="5" t="str">
        <f t="shared" si="5"/>
        <v>New TRV</v>
      </c>
      <c r="AC47" s="7" t="str">
        <f t="shared" si="6"/>
        <v>Yes</v>
      </c>
      <c r="AD47" s="5"/>
      <c r="AE47" s="1" t="str">
        <f t="shared" si="7"/>
        <v>A new</v>
      </c>
      <c r="AF47" s="1" t="str">
        <f t="shared" si="8"/>
        <v>Yes</v>
      </c>
      <c r="AG47" s="71">
        <v>45672</v>
      </c>
    </row>
    <row r="48" spans="1:33" x14ac:dyDescent="0.25">
      <c r="A48" s="5">
        <v>70</v>
      </c>
      <c r="B48" s="5">
        <v>80</v>
      </c>
      <c r="C48" s="5" t="s">
        <v>161</v>
      </c>
      <c r="D48" s="5" t="s">
        <v>162</v>
      </c>
      <c r="E48" s="5"/>
      <c r="F48" s="5"/>
      <c r="G48" s="5" t="s">
        <v>924</v>
      </c>
      <c r="H48" s="5" t="s">
        <v>77</v>
      </c>
      <c r="I48" s="5" t="s">
        <v>77</v>
      </c>
      <c r="J48" s="5" t="s">
        <v>924</v>
      </c>
      <c r="K48" s="5" t="s">
        <v>77</v>
      </c>
      <c r="L48" s="5" t="s">
        <v>77</v>
      </c>
      <c r="M48" s="70" t="str">
        <f t="shared" si="3"/>
        <v>--</v>
      </c>
      <c r="N48" s="5" t="str">
        <f t="shared" si="9"/>
        <v>No TRV</v>
      </c>
      <c r="O48" s="5">
        <v>5000</v>
      </c>
      <c r="P48" s="5" t="s">
        <v>82</v>
      </c>
      <c r="Q48" s="5" t="s">
        <v>924</v>
      </c>
      <c r="R48" s="5" t="s">
        <v>77</v>
      </c>
      <c r="S48" s="5" t="s">
        <v>77</v>
      </c>
      <c r="T48" s="70" t="e">
        <f t="shared" si="0"/>
        <v>#VALUE!</v>
      </c>
      <c r="U48" s="5" t="str">
        <f t="shared" si="4"/>
        <v>New TRV</v>
      </c>
      <c r="V48" s="5">
        <v>15000</v>
      </c>
      <c r="W48" s="5" t="s">
        <v>37</v>
      </c>
      <c r="X48" s="5" t="s">
        <v>924</v>
      </c>
      <c r="Y48" s="5" t="s">
        <v>77</v>
      </c>
      <c r="Z48" s="5" t="s">
        <v>77</v>
      </c>
      <c r="AA48" s="70" t="e">
        <f t="shared" si="1"/>
        <v>#VALUE!</v>
      </c>
      <c r="AB48" s="5" t="str">
        <f t="shared" si="5"/>
        <v>New TRV</v>
      </c>
      <c r="AC48" s="7" t="str">
        <f t="shared" si="6"/>
        <v>Yes</v>
      </c>
      <c r="AD48" s="5"/>
      <c r="AE48" s="1" t="str">
        <f t="shared" si="7"/>
        <v>A new</v>
      </c>
      <c r="AF48" s="1" t="str">
        <f t="shared" si="8"/>
        <v>No</v>
      </c>
      <c r="AG48" s="71">
        <v>45672</v>
      </c>
    </row>
    <row r="49" spans="1:33" x14ac:dyDescent="0.25">
      <c r="A49" s="5">
        <v>75</v>
      </c>
      <c r="B49" s="9">
        <v>83</v>
      </c>
      <c r="C49" s="9" t="s">
        <v>163</v>
      </c>
      <c r="D49" s="9" t="s">
        <v>164</v>
      </c>
      <c r="E49" s="5" t="s">
        <v>101</v>
      </c>
      <c r="F49" s="5"/>
      <c r="G49" s="9" t="s">
        <v>924</v>
      </c>
      <c r="H49" s="5">
        <v>5.5999999999999995E-4</v>
      </c>
      <c r="I49" s="5" t="s">
        <v>82</v>
      </c>
      <c r="J49" s="5" t="s">
        <v>925</v>
      </c>
      <c r="K49" s="5">
        <v>5.5999999999999995E-4</v>
      </c>
      <c r="L49" s="5" t="s">
        <v>1854</v>
      </c>
      <c r="M49" s="70">
        <f t="shared" si="3"/>
        <v>0</v>
      </c>
      <c r="N49" s="5" t="str">
        <f t="shared" si="9"/>
        <v>No Change</v>
      </c>
      <c r="O49" s="5">
        <v>0.01</v>
      </c>
      <c r="P49" s="5" t="s">
        <v>29</v>
      </c>
      <c r="Q49" s="5" t="s">
        <v>925</v>
      </c>
      <c r="R49" s="5">
        <v>0.01</v>
      </c>
      <c r="S49" s="5" t="s">
        <v>29</v>
      </c>
      <c r="T49" s="70">
        <f t="shared" si="0"/>
        <v>0</v>
      </c>
      <c r="U49" s="5" t="str">
        <f t="shared" si="4"/>
        <v>No Change</v>
      </c>
      <c r="V49" s="5">
        <v>0.03</v>
      </c>
      <c r="W49" s="5" t="s">
        <v>29</v>
      </c>
      <c r="X49" s="5" t="s">
        <v>924</v>
      </c>
      <c r="Y49" s="5">
        <v>0.03</v>
      </c>
      <c r="Z49" s="5" t="s">
        <v>1855</v>
      </c>
      <c r="AA49" s="70">
        <f t="shared" si="1"/>
        <v>0</v>
      </c>
      <c r="AB49" s="5" t="str">
        <f t="shared" si="5"/>
        <v>No Change</v>
      </c>
      <c r="AC49" s="7" t="str">
        <f t="shared" si="6"/>
        <v>No</v>
      </c>
      <c r="AD49" s="5"/>
      <c r="AE49" s="1" t="str">
        <f t="shared" si="7"/>
        <v>No New</v>
      </c>
      <c r="AF49" s="1" t="str">
        <f t="shared" si="8"/>
        <v>Yes</v>
      </c>
      <c r="AG49" s="71">
        <v>45672</v>
      </c>
    </row>
    <row r="50" spans="1:33" x14ac:dyDescent="0.25">
      <c r="A50" s="5">
        <v>77</v>
      </c>
      <c r="B50" s="9">
        <v>86</v>
      </c>
      <c r="C50" s="9" t="s">
        <v>165</v>
      </c>
      <c r="D50" s="9" t="s">
        <v>166</v>
      </c>
      <c r="E50" s="5"/>
      <c r="F50" s="5"/>
      <c r="G50" s="9" t="s">
        <v>924</v>
      </c>
      <c r="H50" s="5" t="s">
        <v>77</v>
      </c>
      <c r="I50" s="5" t="s">
        <v>77</v>
      </c>
      <c r="J50" s="5" t="s">
        <v>924</v>
      </c>
      <c r="K50" s="5" t="s">
        <v>77</v>
      </c>
      <c r="L50" s="5" t="s">
        <v>77</v>
      </c>
      <c r="M50" s="70" t="str">
        <f t="shared" si="3"/>
        <v>--</v>
      </c>
      <c r="N50" s="5" t="str">
        <f t="shared" si="9"/>
        <v>No TRV</v>
      </c>
      <c r="O50" s="5">
        <v>2.2000000000000002</v>
      </c>
      <c r="P50" s="5" t="s">
        <v>74</v>
      </c>
      <c r="Q50" s="5" t="s">
        <v>924</v>
      </c>
      <c r="R50" s="5">
        <v>2.2000000000000002</v>
      </c>
      <c r="S50" s="5" t="s">
        <v>74</v>
      </c>
      <c r="T50" s="70">
        <f t="shared" si="0"/>
        <v>0</v>
      </c>
      <c r="U50" s="5" t="str">
        <f t="shared" si="4"/>
        <v>No Change</v>
      </c>
      <c r="V50" s="5">
        <v>50</v>
      </c>
      <c r="W50" s="5" t="s">
        <v>74</v>
      </c>
      <c r="X50" s="5" t="s">
        <v>924</v>
      </c>
      <c r="Y50" s="5">
        <v>50</v>
      </c>
      <c r="Z50" s="5" t="s">
        <v>74</v>
      </c>
      <c r="AA50" s="70">
        <f t="shared" si="1"/>
        <v>0</v>
      </c>
      <c r="AB50" s="5" t="str">
        <f t="shared" si="5"/>
        <v>No Change</v>
      </c>
      <c r="AC50" s="7" t="str">
        <f t="shared" si="6"/>
        <v>No</v>
      </c>
      <c r="AD50" s="5"/>
      <c r="AE50" s="1" t="str">
        <f t="shared" si="7"/>
        <v>No New</v>
      </c>
      <c r="AF50" s="1" t="str">
        <f t="shared" si="8"/>
        <v>Yes</v>
      </c>
      <c r="AG50" s="71">
        <v>45672</v>
      </c>
    </row>
    <row r="51" spans="1:33" x14ac:dyDescent="0.25">
      <c r="A51" s="5">
        <v>81</v>
      </c>
      <c r="B51" s="9">
        <v>90</v>
      </c>
      <c r="C51" s="9" t="s">
        <v>167</v>
      </c>
      <c r="D51" s="9" t="s">
        <v>168</v>
      </c>
      <c r="E51" s="5"/>
      <c r="F51" s="5"/>
      <c r="G51" s="72" t="s">
        <v>925</v>
      </c>
      <c r="H51" s="5" t="s">
        <v>77</v>
      </c>
      <c r="I51" s="5" t="s">
        <v>77</v>
      </c>
      <c r="J51" s="5" t="s">
        <v>924</v>
      </c>
      <c r="K51" s="5" t="s">
        <v>77</v>
      </c>
      <c r="L51" s="5" t="s">
        <v>77</v>
      </c>
      <c r="M51" s="70" t="str">
        <f t="shared" si="3"/>
        <v>--</v>
      </c>
      <c r="N51" s="5" t="str">
        <f t="shared" si="9"/>
        <v>No TRV</v>
      </c>
      <c r="O51" s="8">
        <v>300</v>
      </c>
      <c r="P51" s="8" t="s">
        <v>29</v>
      </c>
      <c r="Q51" s="5" t="s">
        <v>925</v>
      </c>
      <c r="R51" s="5">
        <v>800</v>
      </c>
      <c r="S51" s="5" t="s">
        <v>1854</v>
      </c>
      <c r="T51" s="70">
        <f t="shared" si="0"/>
        <v>-0.625</v>
      </c>
      <c r="U51" s="8" t="str">
        <f t="shared" si="4"/>
        <v>Yes (-63%)</v>
      </c>
      <c r="V51" s="8">
        <v>600</v>
      </c>
      <c r="W51" s="5" t="s">
        <v>29</v>
      </c>
      <c r="X51" s="5" t="s">
        <v>925</v>
      </c>
      <c r="Y51" s="5">
        <v>6200</v>
      </c>
      <c r="Z51" s="5" t="s">
        <v>74</v>
      </c>
      <c r="AA51" s="70">
        <f t="shared" si="1"/>
        <v>-0.90322580645161288</v>
      </c>
      <c r="AB51" s="8" t="str">
        <f t="shared" si="5"/>
        <v>Yes (-90%)</v>
      </c>
      <c r="AC51" s="7" t="str">
        <f t="shared" si="6"/>
        <v>No</v>
      </c>
      <c r="AD51" s="5"/>
      <c r="AE51" s="1" t="str">
        <f t="shared" si="7"/>
        <v>No New</v>
      </c>
      <c r="AF51" s="1" t="str">
        <f t="shared" si="8"/>
        <v>Yes</v>
      </c>
      <c r="AG51" s="73">
        <v>45859</v>
      </c>
    </row>
    <row r="52" spans="1:33" x14ac:dyDescent="0.25">
      <c r="A52" s="5">
        <v>82</v>
      </c>
      <c r="B52" s="9">
        <v>91</v>
      </c>
      <c r="C52" s="9" t="s">
        <v>169</v>
      </c>
      <c r="D52" s="9" t="s">
        <v>170</v>
      </c>
      <c r="E52" s="5"/>
      <c r="F52" s="5"/>
      <c r="G52" s="9" t="s">
        <v>924</v>
      </c>
      <c r="H52" s="5">
        <v>0.17</v>
      </c>
      <c r="I52" s="5" t="s">
        <v>82</v>
      </c>
      <c r="J52" s="5" t="s">
        <v>925</v>
      </c>
      <c r="K52" s="5">
        <v>0.17</v>
      </c>
      <c r="L52" s="5" t="s">
        <v>1854</v>
      </c>
      <c r="M52" s="70">
        <f t="shared" si="3"/>
        <v>0</v>
      </c>
      <c r="N52" s="5" t="str">
        <f t="shared" si="9"/>
        <v>No Change</v>
      </c>
      <c r="O52" s="5">
        <v>100</v>
      </c>
      <c r="P52" s="5" t="s">
        <v>82</v>
      </c>
      <c r="Q52" s="5" t="s">
        <v>925</v>
      </c>
      <c r="R52" s="5">
        <v>100</v>
      </c>
      <c r="S52" s="5" t="s">
        <v>82</v>
      </c>
      <c r="T52" s="70">
        <f t="shared" si="0"/>
        <v>0</v>
      </c>
      <c r="U52" s="5" t="str">
        <f t="shared" si="4"/>
        <v>No Change</v>
      </c>
      <c r="V52" s="5">
        <v>1900</v>
      </c>
      <c r="W52" s="5" t="s">
        <v>74</v>
      </c>
      <c r="X52" s="5" t="s">
        <v>925</v>
      </c>
      <c r="Y52" s="5">
        <v>1900</v>
      </c>
      <c r="Z52" s="5" t="s">
        <v>74</v>
      </c>
      <c r="AA52" s="70">
        <f t="shared" si="1"/>
        <v>0</v>
      </c>
      <c r="AB52" s="5" t="str">
        <f t="shared" si="5"/>
        <v>No Change</v>
      </c>
      <c r="AC52" s="7" t="str">
        <f t="shared" si="6"/>
        <v>No</v>
      </c>
      <c r="AD52" s="5"/>
      <c r="AE52" s="1" t="str">
        <f t="shared" si="7"/>
        <v>No New</v>
      </c>
      <c r="AF52" s="1" t="str">
        <f t="shared" si="8"/>
        <v>Yes</v>
      </c>
      <c r="AG52" s="71">
        <v>45672</v>
      </c>
    </row>
    <row r="53" spans="1:33" x14ac:dyDescent="0.25">
      <c r="A53" s="5">
        <v>83</v>
      </c>
      <c r="B53" s="9">
        <v>92</v>
      </c>
      <c r="C53" s="9" t="s">
        <v>171</v>
      </c>
      <c r="D53" s="9" t="s">
        <v>172</v>
      </c>
      <c r="E53" s="5"/>
      <c r="F53" s="5"/>
      <c r="G53" s="9" t="s">
        <v>924</v>
      </c>
      <c r="H53" s="5" t="s">
        <v>77</v>
      </c>
      <c r="I53" s="5" t="s">
        <v>77</v>
      </c>
      <c r="J53" s="5" t="s">
        <v>924</v>
      </c>
      <c r="K53" s="5" t="s">
        <v>77</v>
      </c>
      <c r="L53" s="5" t="s">
        <v>77</v>
      </c>
      <c r="M53" s="70" t="str">
        <f t="shared" si="3"/>
        <v>--</v>
      </c>
      <c r="N53" s="5" t="str">
        <f t="shared" si="9"/>
        <v>No TRV</v>
      </c>
      <c r="O53" s="5">
        <v>10</v>
      </c>
      <c r="P53" s="5" t="s">
        <v>74</v>
      </c>
      <c r="Q53" s="5" t="s">
        <v>925</v>
      </c>
      <c r="R53" s="5">
        <v>10</v>
      </c>
      <c r="S53" s="5" t="s">
        <v>74</v>
      </c>
      <c r="T53" s="70">
        <f t="shared" si="0"/>
        <v>0</v>
      </c>
      <c r="U53" s="5" t="str">
        <f t="shared" si="4"/>
        <v>No Change</v>
      </c>
      <c r="V53" s="5">
        <v>93</v>
      </c>
      <c r="W53" s="5" t="s">
        <v>37</v>
      </c>
      <c r="X53" s="5" t="s">
        <v>925</v>
      </c>
      <c r="Y53" s="5">
        <v>660</v>
      </c>
      <c r="Z53" s="5" t="s">
        <v>74</v>
      </c>
      <c r="AA53" s="70">
        <f t="shared" si="1"/>
        <v>-0.85909090909090913</v>
      </c>
      <c r="AB53" s="5" t="str">
        <f t="shared" si="5"/>
        <v>Yes (-86%)</v>
      </c>
      <c r="AC53" s="7" t="str">
        <f t="shared" si="6"/>
        <v>Yes</v>
      </c>
      <c r="AD53" s="5" t="s">
        <v>925</v>
      </c>
      <c r="AE53" s="1" t="str">
        <f t="shared" si="7"/>
        <v>No New</v>
      </c>
      <c r="AF53" s="1" t="str">
        <f t="shared" si="8"/>
        <v>Yes</v>
      </c>
      <c r="AG53" s="71">
        <v>45672</v>
      </c>
    </row>
    <row r="54" spans="1:33" x14ac:dyDescent="0.25">
      <c r="A54" s="5">
        <v>86</v>
      </c>
      <c r="B54" s="5" t="s">
        <v>173</v>
      </c>
      <c r="C54" s="5" t="s">
        <v>174</v>
      </c>
      <c r="D54" s="5" t="s">
        <v>175</v>
      </c>
      <c r="E54" s="5"/>
      <c r="F54" s="5"/>
      <c r="G54" s="5" t="s">
        <v>924</v>
      </c>
      <c r="H54" s="5" t="s">
        <v>77</v>
      </c>
      <c r="I54" s="5" t="s">
        <v>77</v>
      </c>
      <c r="J54" s="5" t="s">
        <v>924</v>
      </c>
      <c r="K54" s="5" t="s">
        <v>77</v>
      </c>
      <c r="L54" s="5" t="s">
        <v>77</v>
      </c>
      <c r="M54" s="70" t="str">
        <f t="shared" si="3"/>
        <v>--</v>
      </c>
      <c r="N54" s="5" t="str">
        <f t="shared" si="9"/>
        <v>No TRV</v>
      </c>
      <c r="O54" s="5">
        <v>0.9</v>
      </c>
      <c r="P54" s="5" t="s">
        <v>82</v>
      </c>
      <c r="Q54" s="5" t="s">
        <v>924</v>
      </c>
      <c r="R54" s="5" t="s">
        <v>77</v>
      </c>
      <c r="S54" s="5" t="s">
        <v>77</v>
      </c>
      <c r="T54" s="70" t="e">
        <f t="shared" si="0"/>
        <v>#VALUE!</v>
      </c>
      <c r="U54" s="5" t="str">
        <f t="shared" si="4"/>
        <v>New TRV</v>
      </c>
      <c r="V54" s="5" t="s">
        <v>77</v>
      </c>
      <c r="W54" s="5" t="s">
        <v>77</v>
      </c>
      <c r="X54" s="5" t="s">
        <v>924</v>
      </c>
      <c r="Y54" s="5" t="s">
        <v>77</v>
      </c>
      <c r="Z54" s="5" t="s">
        <v>77</v>
      </c>
      <c r="AA54" s="70" t="str">
        <f t="shared" si="1"/>
        <v>--</v>
      </c>
      <c r="AB54" s="5" t="str">
        <f t="shared" si="5"/>
        <v>No TRV</v>
      </c>
      <c r="AC54" s="7" t="str">
        <f t="shared" si="6"/>
        <v>No</v>
      </c>
      <c r="AD54" s="5"/>
      <c r="AE54" s="1" t="str">
        <f t="shared" si="7"/>
        <v>A new</v>
      </c>
      <c r="AF54" s="1" t="str">
        <f t="shared" si="8"/>
        <v>No</v>
      </c>
      <c r="AG54" s="71">
        <v>45672</v>
      </c>
    </row>
    <row r="55" spans="1:33" x14ac:dyDescent="0.25">
      <c r="A55" s="5">
        <v>89</v>
      </c>
      <c r="B55" s="9">
        <v>97</v>
      </c>
      <c r="C55" s="9" t="s">
        <v>176</v>
      </c>
      <c r="D55" s="9" t="s">
        <v>177</v>
      </c>
      <c r="E55" s="5"/>
      <c r="F55" s="5"/>
      <c r="G55" s="9" t="s">
        <v>924</v>
      </c>
      <c r="H55" s="5">
        <v>0.01</v>
      </c>
      <c r="I55" s="5" t="s">
        <v>82</v>
      </c>
      <c r="J55" s="5" t="s">
        <v>925</v>
      </c>
      <c r="K55" s="5">
        <v>0.01</v>
      </c>
      <c r="L55" s="5" t="s">
        <v>82</v>
      </c>
      <c r="M55" s="70">
        <f t="shared" si="3"/>
        <v>0</v>
      </c>
      <c r="N55" s="5" t="str">
        <f t="shared" si="9"/>
        <v>No Change</v>
      </c>
      <c r="O55" s="5">
        <v>0.02</v>
      </c>
      <c r="P55" s="5" t="s">
        <v>29</v>
      </c>
      <c r="Q55" s="5" t="s">
        <v>925</v>
      </c>
      <c r="R55" s="5">
        <v>0.02</v>
      </c>
      <c r="S55" s="5" t="s">
        <v>29</v>
      </c>
      <c r="T55" s="70">
        <f t="shared" si="0"/>
        <v>0</v>
      </c>
      <c r="U55" s="5" t="str">
        <f t="shared" si="4"/>
        <v>No Change</v>
      </c>
      <c r="V55" s="5">
        <v>0.28000000000000003</v>
      </c>
      <c r="W55" s="5" t="s">
        <v>37</v>
      </c>
      <c r="X55" s="5" t="s">
        <v>925</v>
      </c>
      <c r="Y55" s="5">
        <v>0.2</v>
      </c>
      <c r="Z55" s="5" t="s">
        <v>1856</v>
      </c>
      <c r="AA55" s="70">
        <f t="shared" si="1"/>
        <v>0.40000000000000008</v>
      </c>
      <c r="AB55" s="5" t="str">
        <f t="shared" si="5"/>
        <v>Yes (40%)</v>
      </c>
      <c r="AC55" s="7" t="str">
        <f t="shared" si="6"/>
        <v>Yes</v>
      </c>
      <c r="AD55" s="5"/>
      <c r="AE55" s="1" t="str">
        <f t="shared" si="7"/>
        <v>No New</v>
      </c>
      <c r="AF55" s="1" t="str">
        <f t="shared" si="8"/>
        <v>Yes</v>
      </c>
      <c r="AG55" s="71">
        <v>45672</v>
      </c>
    </row>
    <row r="56" spans="1:33" x14ac:dyDescent="0.25">
      <c r="A56" s="5">
        <v>90</v>
      </c>
      <c r="B56" s="5">
        <v>98</v>
      </c>
      <c r="C56" s="5" t="s">
        <v>178</v>
      </c>
      <c r="D56" s="5" t="s">
        <v>179</v>
      </c>
      <c r="E56" s="5"/>
      <c r="F56" s="5"/>
      <c r="G56" s="5" t="s">
        <v>924</v>
      </c>
      <c r="H56" s="5">
        <v>2.2000000000000001E-4</v>
      </c>
      <c r="I56" s="5" t="s">
        <v>74</v>
      </c>
      <c r="J56" s="5" t="s">
        <v>924</v>
      </c>
      <c r="K56" s="5" t="s">
        <v>77</v>
      </c>
      <c r="L56" s="5" t="s">
        <v>77</v>
      </c>
      <c r="M56" s="70" t="e">
        <f t="shared" si="3"/>
        <v>#VALUE!</v>
      </c>
      <c r="N56" s="5" t="str">
        <f t="shared" si="9"/>
        <v>New TRV</v>
      </c>
      <c r="O56" s="5" t="s">
        <v>77</v>
      </c>
      <c r="P56" s="5" t="s">
        <v>77</v>
      </c>
      <c r="Q56" s="5" t="s">
        <v>924</v>
      </c>
      <c r="R56" s="5" t="s">
        <v>77</v>
      </c>
      <c r="S56" s="5" t="s">
        <v>77</v>
      </c>
      <c r="T56" s="70" t="str">
        <f t="shared" si="0"/>
        <v>--</v>
      </c>
      <c r="U56" s="5" t="str">
        <f t="shared" si="4"/>
        <v>No TRV</v>
      </c>
      <c r="V56" s="5" t="s">
        <v>77</v>
      </c>
      <c r="W56" s="5" t="s">
        <v>77</v>
      </c>
      <c r="X56" s="5" t="s">
        <v>924</v>
      </c>
      <c r="Y56" s="5" t="s">
        <v>77</v>
      </c>
      <c r="Z56" s="5" t="s">
        <v>77</v>
      </c>
      <c r="AA56" s="70" t="str">
        <f t="shared" si="1"/>
        <v>--</v>
      </c>
      <c r="AB56" s="5" t="str">
        <f t="shared" si="5"/>
        <v>No TRV</v>
      </c>
      <c r="AC56" s="7" t="str">
        <f t="shared" si="6"/>
        <v>No</v>
      </c>
      <c r="AD56" s="5"/>
      <c r="AE56" s="1" t="str">
        <f t="shared" si="7"/>
        <v>A new</v>
      </c>
      <c r="AF56" s="1" t="str">
        <f t="shared" si="8"/>
        <v>No</v>
      </c>
      <c r="AG56" s="71">
        <v>45672</v>
      </c>
    </row>
    <row r="57" spans="1:33" x14ac:dyDescent="0.25">
      <c r="A57" s="5">
        <v>92</v>
      </c>
      <c r="B57" s="9">
        <v>100</v>
      </c>
      <c r="C57" s="9" t="s">
        <v>180</v>
      </c>
      <c r="D57" s="9" t="s">
        <v>181</v>
      </c>
      <c r="E57" s="5"/>
      <c r="F57" s="5"/>
      <c r="G57" s="9" t="s">
        <v>924</v>
      </c>
      <c r="H57" s="5">
        <v>0.04</v>
      </c>
      <c r="I57" s="5" t="s">
        <v>74</v>
      </c>
      <c r="J57" s="5" t="s">
        <v>924</v>
      </c>
      <c r="K57" s="5">
        <v>0.04</v>
      </c>
      <c r="L57" s="5" t="s">
        <v>74</v>
      </c>
      <c r="M57" s="70">
        <f t="shared" si="3"/>
        <v>0</v>
      </c>
      <c r="N57" s="5" t="str">
        <f t="shared" si="9"/>
        <v>No Change</v>
      </c>
      <c r="O57" s="5" t="s">
        <v>77</v>
      </c>
      <c r="P57" s="5" t="s">
        <v>77</v>
      </c>
      <c r="Q57" s="5" t="s">
        <v>924</v>
      </c>
      <c r="R57" s="5" t="s">
        <v>77</v>
      </c>
      <c r="S57" s="5" t="s">
        <v>77</v>
      </c>
      <c r="T57" s="70" t="str">
        <f t="shared" si="0"/>
        <v>--</v>
      </c>
      <c r="U57" s="5" t="str">
        <f t="shared" si="4"/>
        <v>No TRV</v>
      </c>
      <c r="V57" s="5" t="s">
        <v>77</v>
      </c>
      <c r="W57" s="5" t="s">
        <v>77</v>
      </c>
      <c r="X57" s="5" t="s">
        <v>924</v>
      </c>
      <c r="Y57" s="5" t="s">
        <v>77</v>
      </c>
      <c r="Z57" s="5" t="s">
        <v>77</v>
      </c>
      <c r="AA57" s="70" t="str">
        <f t="shared" si="1"/>
        <v>--</v>
      </c>
      <c r="AB57" s="5" t="str">
        <f t="shared" si="5"/>
        <v>No TRV</v>
      </c>
      <c r="AC57" s="7" t="str">
        <f t="shared" si="6"/>
        <v>No</v>
      </c>
      <c r="AD57" s="5"/>
      <c r="AE57" s="1" t="str">
        <f t="shared" si="7"/>
        <v>No New</v>
      </c>
      <c r="AF57" s="1" t="str">
        <f t="shared" si="8"/>
        <v>Yes</v>
      </c>
      <c r="AG57" s="71">
        <v>45672</v>
      </c>
    </row>
    <row r="58" spans="1:33" x14ac:dyDescent="0.25">
      <c r="A58" s="5">
        <v>93</v>
      </c>
      <c r="B58" s="9">
        <v>101</v>
      </c>
      <c r="C58" s="9" t="s">
        <v>182</v>
      </c>
      <c r="D58" s="9" t="s">
        <v>183</v>
      </c>
      <c r="E58" s="5"/>
      <c r="F58" s="5"/>
      <c r="G58" s="9" t="s">
        <v>924</v>
      </c>
      <c r="H58" s="5" t="s">
        <v>77</v>
      </c>
      <c r="I58" s="5" t="s">
        <v>77</v>
      </c>
      <c r="J58" s="5" t="s">
        <v>924</v>
      </c>
      <c r="K58" s="5" t="s">
        <v>77</v>
      </c>
      <c r="L58" s="5" t="s">
        <v>77</v>
      </c>
      <c r="M58" s="70" t="str">
        <f t="shared" si="3"/>
        <v>--</v>
      </c>
      <c r="N58" s="5" t="str">
        <f t="shared" si="9"/>
        <v>No TRV</v>
      </c>
      <c r="O58" s="5">
        <v>0.15</v>
      </c>
      <c r="P58" s="5" t="s">
        <v>29</v>
      </c>
      <c r="Q58" s="5" t="s">
        <v>925</v>
      </c>
      <c r="R58" s="5">
        <v>0.15</v>
      </c>
      <c r="S58" s="5" t="s">
        <v>1854</v>
      </c>
      <c r="T58" s="70">
        <f t="shared" si="0"/>
        <v>0</v>
      </c>
      <c r="U58" s="5" t="str">
        <f t="shared" si="4"/>
        <v>No Change</v>
      </c>
      <c r="V58" s="5">
        <v>170</v>
      </c>
      <c r="W58" s="5" t="s">
        <v>29</v>
      </c>
      <c r="X58" s="5" t="s">
        <v>925</v>
      </c>
      <c r="Y58" s="5">
        <v>170</v>
      </c>
      <c r="Z58" s="5" t="s">
        <v>29</v>
      </c>
      <c r="AA58" s="70">
        <f t="shared" si="1"/>
        <v>0</v>
      </c>
      <c r="AB58" s="5" t="str">
        <f t="shared" si="5"/>
        <v>No Change</v>
      </c>
      <c r="AC58" s="7" t="str">
        <f t="shared" si="6"/>
        <v>No</v>
      </c>
      <c r="AD58" s="5"/>
      <c r="AE58" s="1" t="str">
        <f t="shared" si="7"/>
        <v>No New</v>
      </c>
      <c r="AF58" s="1" t="str">
        <f t="shared" si="8"/>
        <v>Yes</v>
      </c>
      <c r="AG58" s="71">
        <v>45672</v>
      </c>
    </row>
    <row r="59" spans="1:33" x14ac:dyDescent="0.25">
      <c r="A59" s="5">
        <v>94</v>
      </c>
      <c r="B59" s="9">
        <v>102</v>
      </c>
      <c r="C59" s="9" t="s">
        <v>184</v>
      </c>
      <c r="D59" s="9" t="s">
        <v>185</v>
      </c>
      <c r="E59" s="5"/>
      <c r="F59" s="5"/>
      <c r="G59" s="9" t="s">
        <v>924</v>
      </c>
      <c r="H59" s="5" t="s">
        <v>77</v>
      </c>
      <c r="I59" s="5" t="s">
        <v>77</v>
      </c>
      <c r="J59" s="5" t="s">
        <v>924</v>
      </c>
      <c r="K59" s="5" t="s">
        <v>77</v>
      </c>
      <c r="L59" s="5" t="s">
        <v>77</v>
      </c>
      <c r="M59" s="70" t="str">
        <f t="shared" si="3"/>
        <v>--</v>
      </c>
      <c r="N59" s="5" t="str">
        <f t="shared" si="9"/>
        <v>No TRV</v>
      </c>
      <c r="O59" s="5">
        <v>0.6</v>
      </c>
      <c r="P59" s="5" t="s">
        <v>74</v>
      </c>
      <c r="Q59" s="5" t="s">
        <v>925</v>
      </c>
      <c r="R59" s="5">
        <v>0.6</v>
      </c>
      <c r="S59" s="5" t="s">
        <v>74</v>
      </c>
      <c r="T59" s="70">
        <f t="shared" si="0"/>
        <v>0</v>
      </c>
      <c r="U59" s="5" t="str">
        <f t="shared" si="4"/>
        <v>No Change</v>
      </c>
      <c r="V59" s="5">
        <v>3.9</v>
      </c>
      <c r="W59" s="5" t="s">
        <v>37</v>
      </c>
      <c r="X59" s="5" t="s">
        <v>925</v>
      </c>
      <c r="Y59" s="5">
        <v>2.8</v>
      </c>
      <c r="Z59" s="5" t="s">
        <v>1856</v>
      </c>
      <c r="AA59" s="70">
        <f t="shared" si="1"/>
        <v>0.3928571428571429</v>
      </c>
      <c r="AB59" s="5" t="str">
        <f t="shared" si="5"/>
        <v>Yes (39%)</v>
      </c>
      <c r="AC59" s="7" t="str">
        <f t="shared" si="6"/>
        <v>Yes</v>
      </c>
      <c r="AD59" s="5"/>
      <c r="AE59" s="1" t="str">
        <f t="shared" si="7"/>
        <v>No New</v>
      </c>
      <c r="AF59" s="1" t="str">
        <f t="shared" si="8"/>
        <v>Yes</v>
      </c>
      <c r="AG59" s="71">
        <v>45672</v>
      </c>
    </row>
    <row r="60" spans="1:33" x14ac:dyDescent="0.25">
      <c r="A60" s="5">
        <v>102</v>
      </c>
      <c r="B60" s="9">
        <v>117</v>
      </c>
      <c r="C60" s="9" t="s">
        <v>193</v>
      </c>
      <c r="D60" s="9" t="s">
        <v>194</v>
      </c>
      <c r="E60" s="5"/>
      <c r="F60" s="5"/>
      <c r="G60" s="9" t="s">
        <v>924</v>
      </c>
      <c r="H60" s="5" t="s">
        <v>77</v>
      </c>
      <c r="I60" s="5" t="s">
        <v>77</v>
      </c>
      <c r="J60" s="5" t="s">
        <v>924</v>
      </c>
      <c r="K60" s="5" t="s">
        <v>77</v>
      </c>
      <c r="L60" s="5" t="s">
        <v>77</v>
      </c>
      <c r="M60" s="70" t="str">
        <f t="shared" si="3"/>
        <v>--</v>
      </c>
      <c r="N60" s="5" t="str">
        <f t="shared" si="9"/>
        <v>No TRV</v>
      </c>
      <c r="O60" s="5">
        <v>50000</v>
      </c>
      <c r="P60" s="5" t="s">
        <v>82</v>
      </c>
      <c r="Q60" s="5" t="s">
        <v>924</v>
      </c>
      <c r="R60" s="5">
        <v>50000</v>
      </c>
      <c r="S60" s="5" t="s">
        <v>82</v>
      </c>
      <c r="T60" s="70">
        <f t="shared" si="0"/>
        <v>0</v>
      </c>
      <c r="U60" s="5" t="str">
        <f t="shared" si="4"/>
        <v>No Change</v>
      </c>
      <c r="V60" s="5" t="s">
        <v>77</v>
      </c>
      <c r="W60" s="5" t="s">
        <v>77</v>
      </c>
      <c r="X60" s="5" t="s">
        <v>924</v>
      </c>
      <c r="Y60" s="5" t="s">
        <v>77</v>
      </c>
      <c r="Z60" s="5" t="s">
        <v>77</v>
      </c>
      <c r="AA60" s="70" t="str">
        <f t="shared" si="1"/>
        <v>--</v>
      </c>
      <c r="AB60" s="5" t="str">
        <f t="shared" si="5"/>
        <v>No TRV</v>
      </c>
      <c r="AC60" s="7" t="str">
        <f t="shared" si="6"/>
        <v>No</v>
      </c>
      <c r="AD60" s="5"/>
      <c r="AE60" s="1" t="str">
        <f t="shared" si="7"/>
        <v>No New</v>
      </c>
      <c r="AF60" s="1" t="str">
        <f t="shared" si="8"/>
        <v>Yes</v>
      </c>
      <c r="AG60" s="71">
        <v>45672</v>
      </c>
    </row>
    <row r="61" spans="1:33" x14ac:dyDescent="0.25">
      <c r="A61" s="5">
        <v>106</v>
      </c>
      <c r="B61" s="9">
        <v>325</v>
      </c>
      <c r="C61" s="9" t="s">
        <v>201</v>
      </c>
      <c r="D61" s="9" t="s">
        <v>202</v>
      </c>
      <c r="E61" s="5"/>
      <c r="F61" s="5"/>
      <c r="G61" s="9" t="s">
        <v>924</v>
      </c>
      <c r="H61" s="5" t="s">
        <v>77</v>
      </c>
      <c r="I61" s="5" t="s">
        <v>77</v>
      </c>
      <c r="J61" s="5" t="s">
        <v>924</v>
      </c>
      <c r="K61" s="5" t="s">
        <v>77</v>
      </c>
      <c r="L61" s="5" t="s">
        <v>77</v>
      </c>
      <c r="M61" s="70" t="str">
        <f t="shared" si="3"/>
        <v>--</v>
      </c>
      <c r="N61" s="5" t="str">
        <f t="shared" si="9"/>
        <v>No TRV</v>
      </c>
      <c r="O61" s="5">
        <v>62</v>
      </c>
      <c r="P61" s="5" t="s">
        <v>29</v>
      </c>
      <c r="Q61" s="5" t="s">
        <v>925</v>
      </c>
      <c r="R61" s="5">
        <v>90</v>
      </c>
      <c r="S61" s="5" t="s">
        <v>1854</v>
      </c>
      <c r="T61" s="70">
        <f t="shared" si="0"/>
        <v>-0.31111111111111112</v>
      </c>
      <c r="U61" s="5" t="str">
        <f t="shared" si="4"/>
        <v>Yes (-31%)</v>
      </c>
      <c r="V61" s="5">
        <v>1000</v>
      </c>
      <c r="W61" s="5" t="s">
        <v>29</v>
      </c>
      <c r="X61" s="5" t="s">
        <v>924</v>
      </c>
      <c r="Y61" s="5">
        <v>1000</v>
      </c>
      <c r="Z61" s="5" t="s">
        <v>29</v>
      </c>
      <c r="AA61" s="70">
        <f t="shared" si="1"/>
        <v>0</v>
      </c>
      <c r="AB61" s="5" t="str">
        <f t="shared" si="5"/>
        <v>No Change</v>
      </c>
      <c r="AC61" s="7" t="str">
        <f t="shared" si="6"/>
        <v>No</v>
      </c>
      <c r="AD61" s="5"/>
      <c r="AE61" s="1" t="str">
        <f t="shared" si="7"/>
        <v>No New</v>
      </c>
      <c r="AF61" s="1" t="str">
        <f t="shared" si="8"/>
        <v>Yes</v>
      </c>
      <c r="AG61" s="71">
        <v>45672</v>
      </c>
    </row>
    <row r="62" spans="1:33" x14ac:dyDescent="0.25">
      <c r="A62" s="5">
        <v>96</v>
      </c>
      <c r="B62" s="9">
        <v>104</v>
      </c>
      <c r="C62" s="9" t="s">
        <v>186</v>
      </c>
      <c r="D62" s="9" t="s">
        <v>187</v>
      </c>
      <c r="E62" s="5"/>
      <c r="F62" s="5"/>
      <c r="G62" s="9" t="s">
        <v>924</v>
      </c>
      <c r="H62" s="5" t="s">
        <v>77</v>
      </c>
      <c r="I62" s="5" t="s">
        <v>77</v>
      </c>
      <c r="J62" s="5" t="s">
        <v>924</v>
      </c>
      <c r="K62" s="5" t="s">
        <v>77</v>
      </c>
      <c r="L62" s="5" t="s">
        <v>77</v>
      </c>
      <c r="M62" s="70" t="str">
        <f t="shared" si="3"/>
        <v>--</v>
      </c>
      <c r="N62" s="5" t="str">
        <f t="shared" si="9"/>
        <v>No TRV</v>
      </c>
      <c r="O62" s="5">
        <v>0.03</v>
      </c>
      <c r="P62" s="5" t="s">
        <v>82</v>
      </c>
      <c r="Q62" s="5" t="s">
        <v>924</v>
      </c>
      <c r="R62" s="5">
        <v>0.03</v>
      </c>
      <c r="S62" s="5" t="s">
        <v>82</v>
      </c>
      <c r="T62" s="70">
        <f t="shared" si="0"/>
        <v>0</v>
      </c>
      <c r="U62" s="5" t="str">
        <f t="shared" si="4"/>
        <v>No Change</v>
      </c>
      <c r="V62" s="5" t="s">
        <v>77</v>
      </c>
      <c r="W62" s="5" t="s">
        <v>77</v>
      </c>
      <c r="X62" s="5" t="s">
        <v>924</v>
      </c>
      <c r="Y62" s="5" t="s">
        <v>77</v>
      </c>
      <c r="Z62" s="5" t="s">
        <v>77</v>
      </c>
      <c r="AA62" s="70" t="str">
        <f t="shared" si="1"/>
        <v>--</v>
      </c>
      <c r="AB62" s="5" t="str">
        <f t="shared" si="5"/>
        <v>No TRV</v>
      </c>
      <c r="AC62" s="7" t="str">
        <f t="shared" si="6"/>
        <v>No</v>
      </c>
      <c r="AD62" s="5"/>
      <c r="AE62" s="1" t="str">
        <f t="shared" si="7"/>
        <v>No New</v>
      </c>
      <c r="AF62" s="1" t="str">
        <f t="shared" si="8"/>
        <v>Yes</v>
      </c>
      <c r="AG62" s="71">
        <v>45672</v>
      </c>
    </row>
    <row r="63" spans="1:33" x14ac:dyDescent="0.25">
      <c r="A63" s="5">
        <v>99</v>
      </c>
      <c r="B63" s="9">
        <v>108</v>
      </c>
      <c r="C63" s="9" t="s">
        <v>188</v>
      </c>
      <c r="D63" s="9" t="s">
        <v>189</v>
      </c>
      <c r="E63" s="5" t="s">
        <v>189</v>
      </c>
      <c r="F63" s="5"/>
      <c r="G63" s="9" t="s">
        <v>924</v>
      </c>
      <c r="H63" s="5" t="s">
        <v>77</v>
      </c>
      <c r="I63" s="5" t="s">
        <v>77</v>
      </c>
      <c r="J63" s="5" t="s">
        <v>924</v>
      </c>
      <c r="K63" s="5" t="s">
        <v>77</v>
      </c>
      <c r="L63" s="5" t="s">
        <v>77</v>
      </c>
      <c r="M63" s="70" t="str">
        <f t="shared" si="3"/>
        <v>--</v>
      </c>
      <c r="N63" s="5" t="str">
        <f t="shared" si="9"/>
        <v>No TRV</v>
      </c>
      <c r="O63" s="5">
        <v>50</v>
      </c>
      <c r="P63" s="5" t="s">
        <v>89</v>
      </c>
      <c r="Q63" s="5" t="s">
        <v>925</v>
      </c>
      <c r="R63" s="5">
        <v>50</v>
      </c>
      <c r="S63" s="5" t="s">
        <v>89</v>
      </c>
      <c r="T63" s="70">
        <f t="shared" si="0"/>
        <v>0</v>
      </c>
      <c r="U63" s="5" t="str">
        <f t="shared" si="4"/>
        <v>No Change</v>
      </c>
      <c r="V63" s="5" t="s">
        <v>77</v>
      </c>
      <c r="W63" s="5" t="s">
        <v>77</v>
      </c>
      <c r="X63" s="5" t="s">
        <v>924</v>
      </c>
      <c r="Y63" s="5" t="s">
        <v>77</v>
      </c>
      <c r="Z63" s="5" t="s">
        <v>77</v>
      </c>
      <c r="AA63" s="70" t="str">
        <f t="shared" si="1"/>
        <v>--</v>
      </c>
      <c r="AB63" s="5" t="str">
        <f t="shared" si="5"/>
        <v>No TRV</v>
      </c>
      <c r="AC63" s="7" t="str">
        <f t="shared" si="6"/>
        <v>No</v>
      </c>
      <c r="AD63" s="5"/>
      <c r="AE63" s="1" t="str">
        <f t="shared" si="7"/>
        <v>No New</v>
      </c>
      <c r="AF63" s="1" t="str">
        <f t="shared" si="8"/>
        <v>Yes</v>
      </c>
      <c r="AG63" s="71">
        <v>45672</v>
      </c>
    </row>
    <row r="64" spans="1:33" x14ac:dyDescent="0.25">
      <c r="A64" s="5">
        <v>101</v>
      </c>
      <c r="B64" s="5" t="s">
        <v>190</v>
      </c>
      <c r="C64" s="5" t="s">
        <v>191</v>
      </c>
      <c r="D64" s="5" t="s">
        <v>192</v>
      </c>
      <c r="E64" s="5"/>
      <c r="F64" s="5"/>
      <c r="G64" s="5" t="s">
        <v>924</v>
      </c>
      <c r="H64" s="5">
        <v>0.12</v>
      </c>
      <c r="I64" s="5" t="s">
        <v>74</v>
      </c>
      <c r="J64" s="5" t="s">
        <v>924</v>
      </c>
      <c r="K64" s="5" t="s">
        <v>77</v>
      </c>
      <c r="L64" s="5" t="s">
        <v>77</v>
      </c>
      <c r="M64" s="70" t="e">
        <f t="shared" si="3"/>
        <v>#VALUE!</v>
      </c>
      <c r="N64" s="5" t="str">
        <f t="shared" si="9"/>
        <v>New TRV</v>
      </c>
      <c r="O64" s="5">
        <v>300</v>
      </c>
      <c r="P64" s="5" t="s">
        <v>89</v>
      </c>
      <c r="Q64" s="5" t="s">
        <v>924</v>
      </c>
      <c r="R64" s="5" t="s">
        <v>77</v>
      </c>
      <c r="S64" s="5" t="s">
        <v>77</v>
      </c>
      <c r="T64" s="70" t="e">
        <f t="shared" si="0"/>
        <v>#VALUE!</v>
      </c>
      <c r="U64" s="5" t="str">
        <f t="shared" si="4"/>
        <v>New TRV</v>
      </c>
      <c r="V64" s="5" t="s">
        <v>77</v>
      </c>
      <c r="W64" s="5" t="s">
        <v>77</v>
      </c>
      <c r="X64" s="5" t="s">
        <v>924</v>
      </c>
      <c r="Y64" s="5" t="s">
        <v>77</v>
      </c>
      <c r="Z64" s="5" t="s">
        <v>77</v>
      </c>
      <c r="AA64" s="70" t="str">
        <f t="shared" si="1"/>
        <v>--</v>
      </c>
      <c r="AB64" s="5" t="str">
        <f t="shared" si="5"/>
        <v>No TRV</v>
      </c>
      <c r="AC64" s="7" t="str">
        <f t="shared" si="6"/>
        <v>No</v>
      </c>
      <c r="AD64" s="5"/>
      <c r="AE64" s="1" t="str">
        <f t="shared" si="7"/>
        <v>A new</v>
      </c>
      <c r="AF64" s="1" t="str">
        <f t="shared" si="8"/>
        <v>No</v>
      </c>
      <c r="AG64" s="71">
        <v>45672</v>
      </c>
    </row>
    <row r="65" spans="1:33" x14ac:dyDescent="0.25">
      <c r="A65" s="5">
        <v>103</v>
      </c>
      <c r="B65" s="9">
        <v>230</v>
      </c>
      <c r="C65" s="9" t="s">
        <v>195</v>
      </c>
      <c r="D65" s="9" t="s">
        <v>196</v>
      </c>
      <c r="E65" s="5"/>
      <c r="F65" s="5"/>
      <c r="G65" s="9" t="s">
        <v>924</v>
      </c>
      <c r="H65" s="5" t="s">
        <v>77</v>
      </c>
      <c r="I65" s="5" t="s">
        <v>77</v>
      </c>
      <c r="J65" s="5" t="s">
        <v>924</v>
      </c>
      <c r="K65" s="5" t="s">
        <v>77</v>
      </c>
      <c r="L65" s="5" t="s">
        <v>77</v>
      </c>
      <c r="M65" s="70" t="str">
        <f t="shared" si="3"/>
        <v>--</v>
      </c>
      <c r="N65" s="5" t="str">
        <f t="shared" si="9"/>
        <v>No TRV</v>
      </c>
      <c r="O65" s="5">
        <v>4000</v>
      </c>
      <c r="P65" s="5" t="s">
        <v>89</v>
      </c>
      <c r="Q65" s="5" t="s">
        <v>925</v>
      </c>
      <c r="R65" s="5">
        <v>30000</v>
      </c>
      <c r="S65" s="5" t="s">
        <v>74</v>
      </c>
      <c r="T65" s="70">
        <f t="shared" si="0"/>
        <v>-0.8666666666666667</v>
      </c>
      <c r="U65" s="5" t="str">
        <f t="shared" si="4"/>
        <v>Yes (-87%)</v>
      </c>
      <c r="V65" s="5">
        <v>34000</v>
      </c>
      <c r="W65" s="5" t="s">
        <v>29</v>
      </c>
      <c r="X65" s="5" t="s">
        <v>924</v>
      </c>
      <c r="Y65" s="5">
        <v>40000</v>
      </c>
      <c r="Z65" s="5" t="s">
        <v>29</v>
      </c>
      <c r="AA65" s="70">
        <f t="shared" si="1"/>
        <v>-0.15</v>
      </c>
      <c r="AB65" s="5" t="str">
        <f t="shared" si="5"/>
        <v>Yes (-15%)</v>
      </c>
      <c r="AC65" s="7" t="str">
        <f t="shared" si="6"/>
        <v>No</v>
      </c>
      <c r="AD65" s="5"/>
      <c r="AE65" s="1" t="str">
        <f t="shared" si="7"/>
        <v>No New</v>
      </c>
      <c r="AF65" s="1" t="str">
        <f t="shared" si="8"/>
        <v>Yes</v>
      </c>
      <c r="AG65" s="71">
        <v>45672</v>
      </c>
    </row>
    <row r="66" spans="1:33" x14ac:dyDescent="0.25">
      <c r="A66" s="5">
        <v>105</v>
      </c>
      <c r="B66" s="9">
        <v>118</v>
      </c>
      <c r="C66" s="9" t="s">
        <v>199</v>
      </c>
      <c r="D66" s="9" t="s">
        <v>200</v>
      </c>
      <c r="E66" s="5"/>
      <c r="F66" s="5"/>
      <c r="G66" s="9" t="s">
        <v>924</v>
      </c>
      <c r="H66" s="5">
        <v>4.2999999999999997E-2</v>
      </c>
      <c r="I66" s="5" t="s">
        <v>82</v>
      </c>
      <c r="J66" s="5" t="s">
        <v>925</v>
      </c>
      <c r="K66" s="5" t="s">
        <v>77</v>
      </c>
      <c r="L66" s="5" t="s">
        <v>1857</v>
      </c>
      <c r="M66" s="70" t="e">
        <f t="shared" si="3"/>
        <v>#VALUE!</v>
      </c>
      <c r="N66" s="5" t="str">
        <f t="shared" si="9"/>
        <v>New TRV</v>
      </c>
      <c r="O66" s="5">
        <v>2</v>
      </c>
      <c r="P66" s="5" t="s">
        <v>29</v>
      </c>
      <c r="Q66" s="5" t="s">
        <v>925</v>
      </c>
      <c r="R66" s="5">
        <v>300</v>
      </c>
      <c r="S66" s="5" t="s">
        <v>1854</v>
      </c>
      <c r="T66" s="70">
        <f t="shared" si="0"/>
        <v>-0.99333333333333329</v>
      </c>
      <c r="U66" s="5" t="str">
        <f t="shared" si="4"/>
        <v>Yes (-99%)</v>
      </c>
      <c r="V66" s="5">
        <v>5</v>
      </c>
      <c r="W66" s="5" t="s">
        <v>29</v>
      </c>
      <c r="X66" s="5" t="s">
        <v>925</v>
      </c>
      <c r="Y66" s="5">
        <v>490</v>
      </c>
      <c r="Z66" s="5" t="s">
        <v>29</v>
      </c>
      <c r="AA66" s="70">
        <f t="shared" si="1"/>
        <v>-0.98979591836734693</v>
      </c>
      <c r="AB66" s="5" t="str">
        <f t="shared" si="5"/>
        <v>Yes (-99%)</v>
      </c>
      <c r="AC66" s="7" t="str">
        <f t="shared" si="6"/>
        <v>No</v>
      </c>
      <c r="AD66" s="5"/>
      <c r="AE66" s="1" t="str">
        <f t="shared" si="7"/>
        <v>A new</v>
      </c>
      <c r="AF66" s="1" t="str">
        <f t="shared" si="8"/>
        <v>Yes</v>
      </c>
      <c r="AG66" s="71">
        <v>45672</v>
      </c>
    </row>
    <row r="67" spans="1:33" x14ac:dyDescent="0.25">
      <c r="A67" s="5">
        <v>110</v>
      </c>
      <c r="B67" s="5" t="s">
        <v>205</v>
      </c>
      <c r="C67" s="5" t="s">
        <v>206</v>
      </c>
      <c r="D67" s="5" t="s">
        <v>207</v>
      </c>
      <c r="E67" s="5"/>
      <c r="F67" s="5"/>
      <c r="G67" s="5" t="s">
        <v>924</v>
      </c>
      <c r="H67" s="5" t="s">
        <v>77</v>
      </c>
      <c r="I67" s="5" t="s">
        <v>77</v>
      </c>
      <c r="J67" s="5" t="s">
        <v>924</v>
      </c>
      <c r="K67" s="5" t="s">
        <v>77</v>
      </c>
      <c r="L67" s="5" t="s">
        <v>77</v>
      </c>
      <c r="M67" s="70" t="str">
        <f t="shared" si="3"/>
        <v>--</v>
      </c>
      <c r="N67" s="5" t="str">
        <f t="shared" si="9"/>
        <v>No TRV</v>
      </c>
      <c r="O67" s="5">
        <v>2</v>
      </c>
      <c r="P67" s="5" t="s">
        <v>89</v>
      </c>
      <c r="Q67" s="5" t="s">
        <v>924</v>
      </c>
      <c r="R67" s="5" t="s">
        <v>77</v>
      </c>
      <c r="S67" s="5" t="s">
        <v>77</v>
      </c>
      <c r="T67" s="70" t="e">
        <f t="shared" si="0"/>
        <v>#VALUE!</v>
      </c>
      <c r="U67" s="5" t="str">
        <f t="shared" si="4"/>
        <v>New TRV</v>
      </c>
      <c r="V67" s="5" t="s">
        <v>77</v>
      </c>
      <c r="W67" s="5" t="s">
        <v>77</v>
      </c>
      <c r="X67" s="5" t="s">
        <v>924</v>
      </c>
      <c r="Y67" s="5" t="s">
        <v>77</v>
      </c>
      <c r="Z67" s="5" t="s">
        <v>77</v>
      </c>
      <c r="AA67" s="70" t="str">
        <f t="shared" si="1"/>
        <v>--</v>
      </c>
      <c r="AB67" s="5" t="str">
        <f t="shared" si="5"/>
        <v>No TRV</v>
      </c>
      <c r="AC67" s="7" t="str">
        <f t="shared" si="6"/>
        <v>No</v>
      </c>
      <c r="AD67" s="5"/>
      <c r="AE67" s="1" t="str">
        <f t="shared" si="7"/>
        <v>A new</v>
      </c>
      <c r="AF67" s="1" t="str">
        <f t="shared" si="8"/>
        <v>No</v>
      </c>
      <c r="AG67" s="71">
        <v>45672</v>
      </c>
    </row>
    <row r="68" spans="1:33" x14ac:dyDescent="0.25">
      <c r="A68" s="5">
        <v>112</v>
      </c>
      <c r="B68" s="9">
        <v>129</v>
      </c>
      <c r="C68" s="9" t="s">
        <v>208</v>
      </c>
      <c r="D68" s="9" t="s">
        <v>209</v>
      </c>
      <c r="E68" s="5"/>
      <c r="F68" s="5"/>
      <c r="G68" s="9" t="s">
        <v>924</v>
      </c>
      <c r="H68" s="5">
        <v>0.22</v>
      </c>
      <c r="I68" s="5" t="s">
        <v>74</v>
      </c>
      <c r="J68" s="5" t="s">
        <v>924</v>
      </c>
      <c r="K68" s="5">
        <v>0.22</v>
      </c>
      <c r="L68" s="5" t="s">
        <v>74</v>
      </c>
      <c r="M68" s="70">
        <f t="shared" si="3"/>
        <v>0</v>
      </c>
      <c r="N68" s="5" t="str">
        <f t="shared" si="9"/>
        <v>No Change</v>
      </c>
      <c r="O68" s="5" t="s">
        <v>77</v>
      </c>
      <c r="P68" s="5" t="s">
        <v>77</v>
      </c>
      <c r="Q68" s="5" t="s">
        <v>924</v>
      </c>
      <c r="R68" s="5" t="s">
        <v>77</v>
      </c>
      <c r="S68" s="5" t="s">
        <v>77</v>
      </c>
      <c r="T68" s="70" t="str">
        <f t="shared" si="0"/>
        <v>--</v>
      </c>
      <c r="U68" s="5" t="str">
        <f t="shared" si="4"/>
        <v>No TRV</v>
      </c>
      <c r="V68" s="5" t="s">
        <v>77</v>
      </c>
      <c r="W68" s="5" t="s">
        <v>77</v>
      </c>
      <c r="X68" s="5" t="s">
        <v>924</v>
      </c>
      <c r="Y68" s="5" t="s">
        <v>77</v>
      </c>
      <c r="Z68" s="5" t="s">
        <v>77</v>
      </c>
      <c r="AA68" s="70" t="str">
        <f t="shared" si="1"/>
        <v>--</v>
      </c>
      <c r="AB68" s="5" t="str">
        <f t="shared" si="5"/>
        <v>No TRV</v>
      </c>
      <c r="AC68" s="7" t="str">
        <f t="shared" si="6"/>
        <v>No</v>
      </c>
      <c r="AD68" s="5"/>
      <c r="AE68" s="1" t="str">
        <f t="shared" si="7"/>
        <v>No New</v>
      </c>
      <c r="AF68" s="1" t="str">
        <f t="shared" si="8"/>
        <v>Yes</v>
      </c>
      <c r="AG68" s="71">
        <v>45672</v>
      </c>
    </row>
    <row r="69" spans="1:33" x14ac:dyDescent="0.25">
      <c r="A69" s="5">
        <v>113</v>
      </c>
      <c r="B69" s="9">
        <v>130</v>
      </c>
      <c r="C69" s="9" t="s">
        <v>210</v>
      </c>
      <c r="D69" s="9" t="s">
        <v>211</v>
      </c>
      <c r="E69" s="5"/>
      <c r="F69" s="5"/>
      <c r="G69" s="9" t="s">
        <v>924</v>
      </c>
      <c r="H69" s="5" t="s">
        <v>77</v>
      </c>
      <c r="I69" s="5" t="s">
        <v>77</v>
      </c>
      <c r="J69" s="5" t="s">
        <v>924</v>
      </c>
      <c r="K69" s="5" t="s">
        <v>77</v>
      </c>
      <c r="L69" s="5" t="s">
        <v>77</v>
      </c>
      <c r="M69" s="70" t="str">
        <f t="shared" si="3"/>
        <v>--</v>
      </c>
      <c r="N69" s="5" t="str">
        <f t="shared" si="9"/>
        <v>No TRV</v>
      </c>
      <c r="O69" s="5">
        <v>0.4</v>
      </c>
      <c r="P69" s="5" t="s">
        <v>74</v>
      </c>
      <c r="Q69" s="5" t="s">
        <v>924</v>
      </c>
      <c r="R69" s="5">
        <v>0.4</v>
      </c>
      <c r="S69" s="5" t="s">
        <v>74</v>
      </c>
      <c r="T69" s="70">
        <f t="shared" si="0"/>
        <v>0</v>
      </c>
      <c r="U69" s="5" t="str">
        <f t="shared" si="4"/>
        <v>No Change</v>
      </c>
      <c r="V69" s="5">
        <v>29</v>
      </c>
      <c r="W69" s="5" t="s">
        <v>74</v>
      </c>
      <c r="X69" s="5" t="s">
        <v>924</v>
      </c>
      <c r="Y69" s="5">
        <v>29</v>
      </c>
      <c r="Z69" s="5" t="s">
        <v>74</v>
      </c>
      <c r="AA69" s="70">
        <f t="shared" si="1"/>
        <v>0</v>
      </c>
      <c r="AB69" s="5" t="str">
        <f t="shared" si="5"/>
        <v>No Change</v>
      </c>
      <c r="AC69" s="7" t="str">
        <f t="shared" si="6"/>
        <v>No</v>
      </c>
      <c r="AD69" s="5"/>
      <c r="AE69" s="1" t="str">
        <f t="shared" si="7"/>
        <v>No New</v>
      </c>
      <c r="AF69" s="1" t="str">
        <f t="shared" si="8"/>
        <v>Yes</v>
      </c>
      <c r="AG69" s="71">
        <v>45672</v>
      </c>
    </row>
    <row r="70" spans="1:33" x14ac:dyDescent="0.25">
      <c r="A70" s="5">
        <v>114</v>
      </c>
      <c r="B70" s="9">
        <v>131</v>
      </c>
      <c r="C70" s="9" t="s">
        <v>212</v>
      </c>
      <c r="D70" s="9" t="s">
        <v>213</v>
      </c>
      <c r="E70" s="5"/>
      <c r="F70" s="5"/>
      <c r="G70" s="9" t="s">
        <v>924</v>
      </c>
      <c r="H70" s="5">
        <v>3.3E-3</v>
      </c>
      <c r="I70" s="5" t="s">
        <v>82</v>
      </c>
      <c r="J70" s="5" t="s">
        <v>924</v>
      </c>
      <c r="K70" s="5">
        <v>3.3E-3</v>
      </c>
      <c r="L70" s="5" t="s">
        <v>82</v>
      </c>
      <c r="M70" s="70">
        <f t="shared" si="3"/>
        <v>0</v>
      </c>
      <c r="N70" s="5" t="str">
        <f t="shared" si="9"/>
        <v>No Change</v>
      </c>
      <c r="O70" s="5">
        <v>20</v>
      </c>
      <c r="P70" s="5" t="s">
        <v>82</v>
      </c>
      <c r="Q70" s="5" t="s">
        <v>924</v>
      </c>
      <c r="R70" s="5">
        <v>20</v>
      </c>
      <c r="S70" s="5" t="s">
        <v>82</v>
      </c>
      <c r="T70" s="70">
        <f t="shared" ref="T70:T133" si="10">IF(O70="--","--",(O70-R70)/R70)</f>
        <v>0</v>
      </c>
      <c r="U70" s="5" t="str">
        <f t="shared" si="4"/>
        <v>No Change</v>
      </c>
      <c r="V70" s="5" t="s">
        <v>77</v>
      </c>
      <c r="W70" s="5" t="s">
        <v>77</v>
      </c>
      <c r="X70" s="5" t="s">
        <v>924</v>
      </c>
      <c r="Y70" s="5" t="s">
        <v>77</v>
      </c>
      <c r="Z70" s="5" t="s">
        <v>77</v>
      </c>
      <c r="AA70" s="70" t="str">
        <f t="shared" ref="AA70:AA133" si="11">IF(V70="--","--",(V70-Y70)/Y70)</f>
        <v>--</v>
      </c>
      <c r="AB70" s="5" t="str">
        <f t="shared" si="5"/>
        <v>No TRV</v>
      </c>
      <c r="AC70" s="7" t="str">
        <f t="shared" si="6"/>
        <v>No</v>
      </c>
      <c r="AD70" s="5"/>
      <c r="AE70" s="1" t="str">
        <f t="shared" si="7"/>
        <v>No New</v>
      </c>
      <c r="AF70" s="1" t="str">
        <f t="shared" si="8"/>
        <v>Yes</v>
      </c>
      <c r="AG70" s="71">
        <v>45672</v>
      </c>
    </row>
    <row r="71" spans="1:33" x14ac:dyDescent="0.25">
      <c r="A71" s="5">
        <v>116</v>
      </c>
      <c r="B71" s="9">
        <v>133</v>
      </c>
      <c r="C71" s="9" t="s">
        <v>214</v>
      </c>
      <c r="D71" s="9" t="s">
        <v>215</v>
      </c>
      <c r="E71" s="5"/>
      <c r="F71" s="5"/>
      <c r="G71" s="9" t="s">
        <v>924</v>
      </c>
      <c r="H71" s="5">
        <v>1.2999999999999999E-2</v>
      </c>
      <c r="I71" s="5" t="s">
        <v>74</v>
      </c>
      <c r="J71" s="5" t="s">
        <v>924</v>
      </c>
      <c r="K71" s="5">
        <v>1.2999999999999999E-2</v>
      </c>
      <c r="L71" s="5" t="s">
        <v>74</v>
      </c>
      <c r="M71" s="70">
        <f t="shared" ref="M71:M134" si="12">IF(H71="--","--",(H71-K71)/K71)</f>
        <v>0</v>
      </c>
      <c r="N71" s="5" t="str">
        <f t="shared" si="9"/>
        <v>No Change</v>
      </c>
      <c r="O71" s="5" t="s">
        <v>77</v>
      </c>
      <c r="P71" s="5" t="s">
        <v>77</v>
      </c>
      <c r="Q71" s="5" t="s">
        <v>924</v>
      </c>
      <c r="R71" s="5" t="s">
        <v>77</v>
      </c>
      <c r="S71" s="5" t="s">
        <v>77</v>
      </c>
      <c r="T71" s="70" t="str">
        <f t="shared" si="10"/>
        <v>--</v>
      </c>
      <c r="U71" s="5" t="str">
        <f t="shared" ref="U71:U134" si="13">IF(ISERROR(T71),"New TRV",IF(T71=0,"No Change",IF(T71="--","No TRV","Yes ("&amp;ROUND(T71*100,0)&amp;"%)")))</f>
        <v>No TRV</v>
      </c>
      <c r="V71" s="5" t="s">
        <v>77</v>
      </c>
      <c r="W71" s="5" t="s">
        <v>77</v>
      </c>
      <c r="X71" s="5" t="s">
        <v>924</v>
      </c>
      <c r="Y71" s="5" t="s">
        <v>77</v>
      </c>
      <c r="Z71" s="5" t="s">
        <v>77</v>
      </c>
      <c r="AA71" s="70" t="str">
        <f t="shared" si="11"/>
        <v>--</v>
      </c>
      <c r="AB71" s="5" t="str">
        <f t="shared" ref="AB71:AB134" si="14">IF(ISERROR(AA71),"New TRV",IF(AA71=0,"No Change",IF(AA71="--","No TRV","Yes ("&amp;ROUND(AA71*100,0)&amp;"%)")))</f>
        <v>No TRV</v>
      </c>
      <c r="AC71" s="7" t="str">
        <f t="shared" ref="AC71:AC134" si="15">IF(OR(I71="DEQ",P71="DEQ",W71="DEQ"),"Yes","No")</f>
        <v>No</v>
      </c>
      <c r="AD71" s="5"/>
      <c r="AE71" s="1" t="str">
        <f t="shared" ref="AE71:AE134" si="16">IF(OR(N71="New TRV", U71="New TRV",AB71="new TRV"),"A new","No New")</f>
        <v>No New</v>
      </c>
      <c r="AF71" s="1" t="str">
        <f t="shared" ref="AF71:AF134" si="17">IF(OR(K71&lt;&gt;"--",R71&lt;&gt;"--",Y71&lt;&gt;"--"),"Yes","No")</f>
        <v>Yes</v>
      </c>
      <c r="AG71" s="71">
        <v>45672</v>
      </c>
    </row>
    <row r="72" spans="1:33" x14ac:dyDescent="0.25">
      <c r="A72" s="5">
        <v>119</v>
      </c>
      <c r="B72" s="5" t="s">
        <v>216</v>
      </c>
      <c r="C72" s="5" t="s">
        <v>217</v>
      </c>
      <c r="D72" s="5" t="s">
        <v>218</v>
      </c>
      <c r="E72" s="5" t="s">
        <v>101</v>
      </c>
      <c r="F72" s="5"/>
      <c r="G72" s="5" t="s">
        <v>924</v>
      </c>
      <c r="H72" s="5" t="s">
        <v>77</v>
      </c>
      <c r="I72" s="5" t="s">
        <v>77</v>
      </c>
      <c r="J72" s="5" t="s">
        <v>924</v>
      </c>
      <c r="K72" s="5" t="s">
        <v>77</v>
      </c>
      <c r="L72" s="5" t="s">
        <v>77</v>
      </c>
      <c r="M72" s="70" t="str">
        <f t="shared" si="12"/>
        <v>--</v>
      </c>
      <c r="N72" s="5" t="str">
        <f t="shared" ref="N72:N135" si="18">IF(ISERROR(M72),"New TRV",IF(M72=0,"No Change",IF(M72="--","No TRV","Yes ("&amp;ROUND(M72*100,0)&amp;"%)")))</f>
        <v>No TRV</v>
      </c>
      <c r="O72" s="5">
        <v>1.4</v>
      </c>
      <c r="P72" s="5" t="s">
        <v>37</v>
      </c>
      <c r="Q72" s="5" t="s">
        <v>924</v>
      </c>
      <c r="R72" s="5" t="s">
        <v>77</v>
      </c>
      <c r="S72" s="5" t="s">
        <v>77</v>
      </c>
      <c r="T72" s="70" t="e">
        <f t="shared" si="10"/>
        <v>#VALUE!</v>
      </c>
      <c r="U72" s="5" t="str">
        <f t="shared" si="13"/>
        <v>New TRV</v>
      </c>
      <c r="V72" s="5">
        <v>7</v>
      </c>
      <c r="W72" s="5" t="s">
        <v>37</v>
      </c>
      <c r="X72" s="5" t="s">
        <v>925</v>
      </c>
      <c r="Y72" s="5" t="s">
        <v>77</v>
      </c>
      <c r="Z72" s="5" t="s">
        <v>77</v>
      </c>
      <c r="AA72" s="70" t="e">
        <f t="shared" si="11"/>
        <v>#VALUE!</v>
      </c>
      <c r="AB72" s="5" t="str">
        <f t="shared" si="14"/>
        <v>New TRV</v>
      </c>
      <c r="AC72" s="7" t="str">
        <f t="shared" si="15"/>
        <v>Yes</v>
      </c>
      <c r="AD72" s="11" t="s">
        <v>925</v>
      </c>
      <c r="AE72" s="1" t="str">
        <f t="shared" si="16"/>
        <v>A new</v>
      </c>
      <c r="AF72" s="1" t="str">
        <f t="shared" si="17"/>
        <v>No</v>
      </c>
      <c r="AG72" s="71">
        <v>45672</v>
      </c>
    </row>
    <row r="73" spans="1:33" x14ac:dyDescent="0.25">
      <c r="A73" s="5">
        <v>120</v>
      </c>
      <c r="B73" s="5" t="s">
        <v>219</v>
      </c>
      <c r="C73" s="5" t="s">
        <v>219</v>
      </c>
      <c r="D73" s="5" t="s">
        <v>220</v>
      </c>
      <c r="E73" s="5" t="s">
        <v>101</v>
      </c>
      <c r="F73" s="5"/>
      <c r="G73" s="5" t="s">
        <v>924</v>
      </c>
      <c r="H73" s="5" t="s">
        <v>77</v>
      </c>
      <c r="I73" s="5" t="s">
        <v>77</v>
      </c>
      <c r="J73" s="5" t="s">
        <v>924</v>
      </c>
      <c r="K73" s="5" t="s">
        <v>77</v>
      </c>
      <c r="L73" s="5" t="s">
        <v>77</v>
      </c>
      <c r="M73" s="70" t="str">
        <f t="shared" si="12"/>
        <v>--</v>
      </c>
      <c r="N73" s="5" t="str">
        <f t="shared" si="18"/>
        <v>No TRV</v>
      </c>
      <c r="O73" s="5">
        <v>0.06</v>
      </c>
      <c r="P73" s="5" t="s">
        <v>74</v>
      </c>
      <c r="Q73" s="5" t="s">
        <v>924</v>
      </c>
      <c r="R73" s="5" t="s">
        <v>77</v>
      </c>
      <c r="S73" s="5" t="s">
        <v>77</v>
      </c>
      <c r="T73" s="70" t="e">
        <f t="shared" si="10"/>
        <v>#VALUE!</v>
      </c>
      <c r="U73" s="5" t="str">
        <f t="shared" si="13"/>
        <v>New TRV</v>
      </c>
      <c r="V73" s="5">
        <v>0.14000000000000001</v>
      </c>
      <c r="W73" s="5" t="s">
        <v>37</v>
      </c>
      <c r="X73" s="5" t="s">
        <v>925</v>
      </c>
      <c r="Y73" s="5" t="s">
        <v>77</v>
      </c>
      <c r="Z73" s="5" t="s">
        <v>77</v>
      </c>
      <c r="AA73" s="70" t="e">
        <f t="shared" si="11"/>
        <v>#VALUE!</v>
      </c>
      <c r="AB73" s="5" t="str">
        <f t="shared" si="14"/>
        <v>New TRV</v>
      </c>
      <c r="AC73" s="7" t="str">
        <f t="shared" si="15"/>
        <v>Yes</v>
      </c>
      <c r="AD73" s="11" t="s">
        <v>925</v>
      </c>
      <c r="AE73" s="1" t="str">
        <f t="shared" si="16"/>
        <v>A new</v>
      </c>
      <c r="AF73" s="1" t="str">
        <f t="shared" si="17"/>
        <v>No</v>
      </c>
      <c r="AG73" s="71">
        <v>45672</v>
      </c>
    </row>
    <row r="74" spans="1:33" x14ac:dyDescent="0.25">
      <c r="A74" s="5">
        <v>121</v>
      </c>
      <c r="B74" s="9">
        <v>140</v>
      </c>
      <c r="C74" s="9" t="s">
        <v>221</v>
      </c>
      <c r="D74" s="9" t="s">
        <v>222</v>
      </c>
      <c r="E74" s="5" t="s">
        <v>101</v>
      </c>
      <c r="F74" s="5">
        <v>13</v>
      </c>
      <c r="G74" s="9" t="s">
        <v>924</v>
      </c>
      <c r="H74" s="5">
        <v>9.0000000000000006E-5</v>
      </c>
      <c r="I74" s="5" t="s">
        <v>82</v>
      </c>
      <c r="J74" s="5" t="s">
        <v>925</v>
      </c>
      <c r="K74" s="5">
        <v>8.2999999999999998E-5</v>
      </c>
      <c r="L74" s="5" t="s">
        <v>1854</v>
      </c>
      <c r="M74" s="70">
        <f t="shared" si="12"/>
        <v>8.4337349397590453E-2</v>
      </c>
      <c r="N74" s="5" t="str">
        <f t="shared" si="18"/>
        <v>Yes (8%)</v>
      </c>
      <c r="O74" s="5">
        <v>0.03</v>
      </c>
      <c r="P74" s="5" t="s">
        <v>82</v>
      </c>
      <c r="Q74" s="5" t="s">
        <v>925</v>
      </c>
      <c r="R74" s="5">
        <v>5.0000000000000001E-3</v>
      </c>
      <c r="S74" s="5" t="s">
        <v>29</v>
      </c>
      <c r="T74" s="70">
        <f t="shared" si="10"/>
        <v>4.9999999999999991</v>
      </c>
      <c r="U74" s="5" t="str">
        <f t="shared" si="13"/>
        <v>Yes (500%)</v>
      </c>
      <c r="V74" s="5">
        <v>7.0000000000000001E-3</v>
      </c>
      <c r="W74" s="5" t="s">
        <v>37</v>
      </c>
      <c r="X74" s="5" t="s">
        <v>925</v>
      </c>
      <c r="Y74" s="5">
        <v>5.0000000000000001E-3</v>
      </c>
      <c r="Z74" s="5" t="s">
        <v>1855</v>
      </c>
      <c r="AA74" s="70">
        <f t="shared" si="11"/>
        <v>0.4</v>
      </c>
      <c r="AB74" s="5" t="str">
        <f t="shared" si="14"/>
        <v>Yes (40%)</v>
      </c>
      <c r="AC74" s="7" t="str">
        <f t="shared" si="15"/>
        <v>Yes</v>
      </c>
      <c r="AD74" s="5"/>
      <c r="AE74" s="1" t="str">
        <f t="shared" si="16"/>
        <v>No New</v>
      </c>
      <c r="AF74" s="1" t="str">
        <f t="shared" si="17"/>
        <v>Yes</v>
      </c>
      <c r="AG74" s="71">
        <v>45672</v>
      </c>
    </row>
    <row r="75" spans="1:33" x14ac:dyDescent="0.25">
      <c r="A75" s="5">
        <v>122</v>
      </c>
      <c r="B75" s="9">
        <v>136</v>
      </c>
      <c r="C75" s="9" t="s">
        <v>223</v>
      </c>
      <c r="D75" s="9" t="s">
        <v>224</v>
      </c>
      <c r="E75" s="5" t="s">
        <v>101</v>
      </c>
      <c r="F75" s="5">
        <v>14</v>
      </c>
      <c r="G75" s="9" t="s">
        <v>924</v>
      </c>
      <c r="H75" s="5">
        <v>9.0000000000000006E-5</v>
      </c>
      <c r="I75" s="5" t="s">
        <v>82</v>
      </c>
      <c r="J75" s="5" t="s">
        <v>925</v>
      </c>
      <c r="K75" s="5">
        <v>8.2999999999999998E-5</v>
      </c>
      <c r="L75" s="5" t="s">
        <v>1854</v>
      </c>
      <c r="M75" s="70">
        <f t="shared" si="12"/>
        <v>8.4337349397590453E-2</v>
      </c>
      <c r="N75" s="5" t="str">
        <f t="shared" si="18"/>
        <v>Yes (8%)</v>
      </c>
      <c r="O75" s="5">
        <v>0.03</v>
      </c>
      <c r="P75" s="5" t="s">
        <v>82</v>
      </c>
      <c r="Q75" s="5" t="s">
        <v>925</v>
      </c>
      <c r="R75" s="5">
        <v>0.2</v>
      </c>
      <c r="S75" s="5" t="s">
        <v>74</v>
      </c>
      <c r="T75" s="70">
        <f t="shared" si="10"/>
        <v>-0.85</v>
      </c>
      <c r="U75" s="5" t="str">
        <f t="shared" si="13"/>
        <v>Yes (-85%)</v>
      </c>
      <c r="V75" s="5">
        <v>0.3</v>
      </c>
      <c r="W75" s="5" t="s">
        <v>29</v>
      </c>
      <c r="X75" s="5" t="s">
        <v>924</v>
      </c>
      <c r="Y75" s="5">
        <v>0.3</v>
      </c>
      <c r="Z75" s="5" t="s">
        <v>1855</v>
      </c>
      <c r="AA75" s="70">
        <f t="shared" si="11"/>
        <v>0</v>
      </c>
      <c r="AB75" s="5" t="str">
        <f t="shared" si="14"/>
        <v>No Change</v>
      </c>
      <c r="AC75" s="7" t="str">
        <f t="shared" si="15"/>
        <v>No</v>
      </c>
      <c r="AD75" s="5"/>
      <c r="AE75" s="1" t="str">
        <f t="shared" si="16"/>
        <v>No New</v>
      </c>
      <c r="AF75" s="1" t="str">
        <f t="shared" si="17"/>
        <v>Yes</v>
      </c>
      <c r="AG75" s="71">
        <v>45672</v>
      </c>
    </row>
    <row r="76" spans="1:33" x14ac:dyDescent="0.25">
      <c r="A76" s="5">
        <v>124</v>
      </c>
      <c r="B76" s="10">
        <v>146</v>
      </c>
      <c r="C76" s="5" t="s">
        <v>225</v>
      </c>
      <c r="D76" s="5" t="s">
        <v>226</v>
      </c>
      <c r="E76" s="5" t="s">
        <v>101</v>
      </c>
      <c r="F76" s="5"/>
      <c r="G76" s="5" t="s">
        <v>924</v>
      </c>
      <c r="H76" s="5">
        <v>1.2999999999999999E-4</v>
      </c>
      <c r="I76" s="5" t="s">
        <v>74</v>
      </c>
      <c r="J76" s="5" t="s">
        <v>924</v>
      </c>
      <c r="K76" s="5" t="s">
        <v>77</v>
      </c>
      <c r="L76" s="5" t="s">
        <v>77</v>
      </c>
      <c r="M76" s="70" t="e">
        <f t="shared" si="12"/>
        <v>#VALUE!</v>
      </c>
      <c r="N76" s="5" t="str">
        <f t="shared" si="18"/>
        <v>New TRV</v>
      </c>
      <c r="O76" s="5">
        <v>0.1</v>
      </c>
      <c r="P76" s="5" t="s">
        <v>29</v>
      </c>
      <c r="Q76" s="5" t="s">
        <v>925</v>
      </c>
      <c r="R76" s="5">
        <v>0.1</v>
      </c>
      <c r="S76" s="5" t="s">
        <v>1858</v>
      </c>
      <c r="T76" s="70">
        <f t="shared" si="10"/>
        <v>0</v>
      </c>
      <c r="U76" s="5" t="str">
        <f t="shared" si="13"/>
        <v>No Change</v>
      </c>
      <c r="V76" s="5">
        <v>0.3</v>
      </c>
      <c r="W76" s="5" t="s">
        <v>29</v>
      </c>
      <c r="X76" s="5" t="s">
        <v>924</v>
      </c>
      <c r="Y76" s="5" t="s">
        <v>77</v>
      </c>
      <c r="Z76" s="5" t="s">
        <v>77</v>
      </c>
      <c r="AA76" s="70" t="e">
        <f t="shared" si="11"/>
        <v>#VALUE!</v>
      </c>
      <c r="AB76" s="5" t="str">
        <f t="shared" si="14"/>
        <v>New TRV</v>
      </c>
      <c r="AC76" s="7" t="str">
        <f t="shared" si="15"/>
        <v>No</v>
      </c>
      <c r="AD76" s="5"/>
      <c r="AE76" s="1" t="str">
        <f t="shared" si="16"/>
        <v>A new</v>
      </c>
      <c r="AF76" s="1" t="str">
        <f t="shared" si="17"/>
        <v>Yes</v>
      </c>
      <c r="AG76" s="71">
        <v>45672</v>
      </c>
    </row>
    <row r="77" spans="1:33" x14ac:dyDescent="0.25">
      <c r="A77" s="5">
        <v>125</v>
      </c>
      <c r="B77" s="5" t="s">
        <v>227</v>
      </c>
      <c r="C77" s="5" t="s">
        <v>227</v>
      </c>
      <c r="D77" s="5" t="s">
        <v>228</v>
      </c>
      <c r="E77" s="5" t="s">
        <v>101</v>
      </c>
      <c r="F77" s="10">
        <v>3</v>
      </c>
      <c r="G77" s="5" t="s">
        <v>924</v>
      </c>
      <c r="H77" s="5">
        <v>1E-4</v>
      </c>
      <c r="I77" s="5" t="s">
        <v>74</v>
      </c>
      <c r="J77" s="5" t="s">
        <v>925</v>
      </c>
      <c r="K77" s="5" t="s">
        <v>77</v>
      </c>
      <c r="L77" s="5" t="s">
        <v>77</v>
      </c>
      <c r="M77" s="70" t="e">
        <f t="shared" si="12"/>
        <v>#VALUE!</v>
      </c>
      <c r="N77" s="5" t="str">
        <f t="shared" si="18"/>
        <v>New TRV</v>
      </c>
      <c r="O77" s="5">
        <v>0.1</v>
      </c>
      <c r="P77" s="5" t="s">
        <v>29</v>
      </c>
      <c r="Q77" s="5" t="s">
        <v>925</v>
      </c>
      <c r="R77" s="5">
        <v>0.1</v>
      </c>
      <c r="S77" s="5" t="s">
        <v>1858</v>
      </c>
      <c r="T77" s="70">
        <f t="shared" si="10"/>
        <v>0</v>
      </c>
      <c r="U77" s="5" t="str">
        <f t="shared" si="13"/>
        <v>No Change</v>
      </c>
      <c r="V77" s="5">
        <v>0.3</v>
      </c>
      <c r="W77" s="5" t="s">
        <v>29</v>
      </c>
      <c r="X77" s="5" t="s">
        <v>924</v>
      </c>
      <c r="Y77" s="5" t="s">
        <v>77</v>
      </c>
      <c r="Z77" s="5" t="s">
        <v>77</v>
      </c>
      <c r="AA77" s="70" t="e">
        <f t="shared" si="11"/>
        <v>#VALUE!</v>
      </c>
      <c r="AB77" s="5" t="str">
        <f t="shared" si="14"/>
        <v>New TRV</v>
      </c>
      <c r="AC77" s="7" t="str">
        <f t="shared" si="15"/>
        <v>No</v>
      </c>
      <c r="AD77" s="5"/>
      <c r="AE77" s="1" t="str">
        <f t="shared" si="16"/>
        <v>A new</v>
      </c>
      <c r="AF77" s="1" t="str">
        <f t="shared" si="17"/>
        <v>Yes</v>
      </c>
      <c r="AG77" s="71">
        <v>45672</v>
      </c>
    </row>
    <row r="78" spans="1:33" x14ac:dyDescent="0.25">
      <c r="A78" s="5">
        <v>127</v>
      </c>
      <c r="B78" s="9">
        <v>149</v>
      </c>
      <c r="C78" s="9" t="s">
        <v>230</v>
      </c>
      <c r="D78" s="9" t="s">
        <v>231</v>
      </c>
      <c r="E78" s="5" t="s">
        <v>101</v>
      </c>
      <c r="F78" s="5"/>
      <c r="G78" s="9" t="s">
        <v>924</v>
      </c>
      <c r="H78" s="5" t="s">
        <v>77</v>
      </c>
      <c r="I78" s="5" t="s">
        <v>77</v>
      </c>
      <c r="J78" s="5" t="s">
        <v>924</v>
      </c>
      <c r="K78" s="5" t="s">
        <v>77</v>
      </c>
      <c r="L78" s="5" t="s">
        <v>77</v>
      </c>
      <c r="M78" s="70" t="str">
        <f t="shared" si="12"/>
        <v>--</v>
      </c>
      <c r="N78" s="5" t="str">
        <f t="shared" si="18"/>
        <v>No TRV</v>
      </c>
      <c r="O78" s="5" t="s">
        <v>77</v>
      </c>
      <c r="P78" s="5" t="s">
        <v>77</v>
      </c>
      <c r="Q78" s="5" t="s">
        <v>924</v>
      </c>
      <c r="R78" s="5" t="s">
        <v>77</v>
      </c>
      <c r="S78" s="5" t="s">
        <v>77</v>
      </c>
      <c r="T78" s="70" t="str">
        <f t="shared" si="10"/>
        <v>--</v>
      </c>
      <c r="U78" s="5" t="str">
        <f t="shared" si="13"/>
        <v>No TRV</v>
      </c>
      <c r="V78" s="5">
        <v>100</v>
      </c>
      <c r="W78" s="5" t="s">
        <v>74</v>
      </c>
      <c r="X78" s="5" t="s">
        <v>924</v>
      </c>
      <c r="Y78" s="5">
        <v>100</v>
      </c>
      <c r="Z78" s="5" t="s">
        <v>74</v>
      </c>
      <c r="AA78" s="70">
        <f t="shared" si="11"/>
        <v>0</v>
      </c>
      <c r="AB78" s="5" t="str">
        <f t="shared" si="14"/>
        <v>No Change</v>
      </c>
      <c r="AC78" s="7" t="str">
        <f t="shared" si="15"/>
        <v>No</v>
      </c>
      <c r="AD78" s="5"/>
      <c r="AE78" s="1" t="str">
        <f t="shared" si="16"/>
        <v>No New</v>
      </c>
      <c r="AF78" s="1" t="str">
        <f t="shared" si="17"/>
        <v>Yes</v>
      </c>
      <c r="AG78" s="71">
        <v>45672</v>
      </c>
    </row>
    <row r="79" spans="1:33" x14ac:dyDescent="0.25">
      <c r="A79" s="5">
        <v>126</v>
      </c>
      <c r="B79" s="9">
        <v>148</v>
      </c>
      <c r="C79" s="9">
        <v>148</v>
      </c>
      <c r="D79" s="9" t="s">
        <v>229</v>
      </c>
      <c r="E79" s="5"/>
      <c r="F79" s="5">
        <v>13</v>
      </c>
      <c r="G79" s="9" t="s">
        <v>924</v>
      </c>
      <c r="H79" s="5">
        <v>1.6000000000000001E-3</v>
      </c>
      <c r="I79" s="5" t="s">
        <v>82</v>
      </c>
      <c r="J79" s="5" t="s">
        <v>924</v>
      </c>
      <c r="K79" s="5">
        <v>1.6000000000000001E-3</v>
      </c>
      <c r="L79" s="5" t="s">
        <v>82</v>
      </c>
      <c r="M79" s="70">
        <f t="shared" si="12"/>
        <v>0</v>
      </c>
      <c r="N79" s="5" t="str">
        <f t="shared" si="18"/>
        <v>No Change</v>
      </c>
      <c r="O79" s="5" t="s">
        <v>77</v>
      </c>
      <c r="P79" s="5" t="s">
        <v>77</v>
      </c>
      <c r="Q79" s="5" t="s">
        <v>924</v>
      </c>
      <c r="R79" s="5" t="s">
        <v>77</v>
      </c>
      <c r="S79" s="5" t="s">
        <v>77</v>
      </c>
      <c r="T79" s="70" t="str">
        <f t="shared" si="10"/>
        <v>--</v>
      </c>
      <c r="U79" s="5" t="str">
        <f t="shared" si="13"/>
        <v>No TRV</v>
      </c>
      <c r="V79" s="5" t="s">
        <v>77</v>
      </c>
      <c r="W79" s="5" t="s">
        <v>77</v>
      </c>
      <c r="X79" s="5" t="s">
        <v>924</v>
      </c>
      <c r="Y79" s="5" t="s">
        <v>77</v>
      </c>
      <c r="Z79" s="5" t="s">
        <v>77</v>
      </c>
      <c r="AA79" s="70" t="str">
        <f t="shared" si="11"/>
        <v>--</v>
      </c>
      <c r="AB79" s="5" t="str">
        <f t="shared" si="14"/>
        <v>No TRV</v>
      </c>
      <c r="AC79" s="7" t="str">
        <f t="shared" si="15"/>
        <v>No</v>
      </c>
      <c r="AD79" s="5"/>
      <c r="AE79" s="1" t="str">
        <f t="shared" si="16"/>
        <v>No New</v>
      </c>
      <c r="AF79" s="1" t="str">
        <f t="shared" si="17"/>
        <v>Yes</v>
      </c>
      <c r="AG79" s="71">
        <v>45672</v>
      </c>
    </row>
    <row r="80" spans="1:33" x14ac:dyDescent="0.25">
      <c r="A80" s="5">
        <v>129</v>
      </c>
      <c r="B80" s="9">
        <v>151</v>
      </c>
      <c r="C80" s="9" t="s">
        <v>232</v>
      </c>
      <c r="D80" s="9" t="s">
        <v>233</v>
      </c>
      <c r="E80" s="5"/>
      <c r="F80" s="5"/>
      <c r="G80" s="9" t="s">
        <v>924</v>
      </c>
      <c r="H80" s="5">
        <v>2.3E-2</v>
      </c>
      <c r="I80" s="5" t="s">
        <v>74</v>
      </c>
      <c r="J80" s="5" t="s">
        <v>924</v>
      </c>
      <c r="K80" s="5">
        <v>2.3E-2</v>
      </c>
      <c r="L80" s="5" t="s">
        <v>74</v>
      </c>
      <c r="M80" s="70">
        <f t="shared" si="12"/>
        <v>0</v>
      </c>
      <c r="N80" s="5" t="str">
        <f t="shared" si="18"/>
        <v>No Change</v>
      </c>
      <c r="O80" s="5" t="s">
        <v>77</v>
      </c>
      <c r="P80" s="5" t="s">
        <v>77</v>
      </c>
      <c r="Q80" s="5" t="s">
        <v>924</v>
      </c>
      <c r="R80" s="5" t="s">
        <v>77</v>
      </c>
      <c r="S80" s="5" t="s">
        <v>77</v>
      </c>
      <c r="T80" s="70" t="str">
        <f t="shared" si="10"/>
        <v>--</v>
      </c>
      <c r="U80" s="5" t="str">
        <f t="shared" si="13"/>
        <v>No TRV</v>
      </c>
      <c r="V80" s="5" t="s">
        <v>77</v>
      </c>
      <c r="W80" s="5" t="s">
        <v>77</v>
      </c>
      <c r="X80" s="5" t="s">
        <v>924</v>
      </c>
      <c r="Y80" s="5" t="s">
        <v>77</v>
      </c>
      <c r="Z80" s="5" t="s">
        <v>77</v>
      </c>
      <c r="AA80" s="70" t="str">
        <f t="shared" si="11"/>
        <v>--</v>
      </c>
      <c r="AB80" s="5" t="str">
        <f t="shared" si="14"/>
        <v>No TRV</v>
      </c>
      <c r="AC80" s="7" t="str">
        <f t="shared" si="15"/>
        <v>No</v>
      </c>
      <c r="AD80" s="5"/>
      <c r="AE80" s="1" t="str">
        <f t="shared" si="16"/>
        <v>No New</v>
      </c>
      <c r="AF80" s="1" t="str">
        <f t="shared" si="17"/>
        <v>Yes</v>
      </c>
      <c r="AG80" s="71">
        <v>45672</v>
      </c>
    </row>
    <row r="81" spans="1:33" x14ac:dyDescent="0.25">
      <c r="A81" s="5">
        <v>130</v>
      </c>
      <c r="B81" s="9">
        <v>152</v>
      </c>
      <c r="C81" s="9" t="s">
        <v>234</v>
      </c>
      <c r="D81" s="9" t="s">
        <v>235</v>
      </c>
      <c r="E81" s="5"/>
      <c r="F81" s="5"/>
      <c r="G81" s="9" t="s">
        <v>924</v>
      </c>
      <c r="H81" s="5" t="s">
        <v>77</v>
      </c>
      <c r="I81" s="5" t="s">
        <v>77</v>
      </c>
      <c r="J81" s="5" t="s">
        <v>924</v>
      </c>
      <c r="K81" s="5" t="s">
        <v>77</v>
      </c>
      <c r="L81" s="5" t="s">
        <v>77</v>
      </c>
      <c r="M81" s="70" t="str">
        <f t="shared" si="12"/>
        <v>--</v>
      </c>
      <c r="N81" s="5" t="str">
        <f t="shared" si="18"/>
        <v>No TRV</v>
      </c>
      <c r="O81" s="5">
        <v>600</v>
      </c>
      <c r="P81" s="5" t="s">
        <v>74</v>
      </c>
      <c r="Q81" s="5" t="s">
        <v>924</v>
      </c>
      <c r="R81" s="5">
        <v>600</v>
      </c>
      <c r="S81" s="5" t="s">
        <v>74</v>
      </c>
      <c r="T81" s="70">
        <f t="shared" si="10"/>
        <v>0</v>
      </c>
      <c r="U81" s="5" t="str">
        <f t="shared" si="13"/>
        <v>No Change</v>
      </c>
      <c r="V81" s="5" t="s">
        <v>77</v>
      </c>
      <c r="W81" s="5" t="s">
        <v>77</v>
      </c>
      <c r="X81" s="5" t="s">
        <v>924</v>
      </c>
      <c r="Y81" s="5" t="s">
        <v>77</v>
      </c>
      <c r="Z81" s="5" t="s">
        <v>77</v>
      </c>
      <c r="AA81" s="70" t="str">
        <f t="shared" si="11"/>
        <v>--</v>
      </c>
      <c r="AB81" s="5" t="str">
        <f t="shared" si="14"/>
        <v>No TRV</v>
      </c>
      <c r="AC81" s="7" t="str">
        <f t="shared" si="15"/>
        <v>No</v>
      </c>
      <c r="AD81" s="5"/>
      <c r="AE81" s="1" t="str">
        <f t="shared" si="16"/>
        <v>No New</v>
      </c>
      <c r="AF81" s="1" t="str">
        <f t="shared" si="17"/>
        <v>Yes</v>
      </c>
      <c r="AG81" s="71">
        <v>45672</v>
      </c>
    </row>
    <row r="82" spans="1:33" x14ac:dyDescent="0.25">
      <c r="A82" s="5">
        <v>134</v>
      </c>
      <c r="B82" s="5">
        <v>156</v>
      </c>
      <c r="C82" s="5" t="s">
        <v>236</v>
      </c>
      <c r="D82" s="5" t="s">
        <v>237</v>
      </c>
      <c r="E82" s="5"/>
      <c r="F82" s="10">
        <v>4</v>
      </c>
      <c r="G82" s="8" t="s">
        <v>925</v>
      </c>
      <c r="H82" s="5" t="s">
        <v>77</v>
      </c>
      <c r="I82" s="5" t="s">
        <v>77</v>
      </c>
      <c r="J82" s="5" t="s">
        <v>924</v>
      </c>
      <c r="K82" s="5" t="s">
        <v>77</v>
      </c>
      <c r="L82" s="5" t="s">
        <v>77</v>
      </c>
      <c r="M82" s="70" t="str">
        <f t="shared" si="12"/>
        <v>--</v>
      </c>
      <c r="N82" s="5" t="str">
        <f t="shared" si="18"/>
        <v>No TRV</v>
      </c>
      <c r="O82" s="8">
        <v>2.7</v>
      </c>
      <c r="P82" s="5" t="s">
        <v>37</v>
      </c>
      <c r="Q82" s="5" t="s">
        <v>924</v>
      </c>
      <c r="R82" s="5" t="s">
        <v>77</v>
      </c>
      <c r="S82" s="5" t="s">
        <v>77</v>
      </c>
      <c r="T82" s="70" t="e">
        <f t="shared" si="10"/>
        <v>#VALUE!</v>
      </c>
      <c r="U82" s="5" t="str">
        <f t="shared" si="13"/>
        <v>New TRV</v>
      </c>
      <c r="V82" s="5">
        <v>29</v>
      </c>
      <c r="W82" s="5" t="s">
        <v>37</v>
      </c>
      <c r="X82" s="5" t="s">
        <v>924</v>
      </c>
      <c r="Y82" s="5" t="s">
        <v>77</v>
      </c>
      <c r="Z82" s="5" t="s">
        <v>77</v>
      </c>
      <c r="AA82" s="70" t="e">
        <f t="shared" si="11"/>
        <v>#VALUE!</v>
      </c>
      <c r="AB82" s="5" t="str">
        <f t="shared" si="14"/>
        <v>New TRV</v>
      </c>
      <c r="AC82" s="7" t="str">
        <f t="shared" si="15"/>
        <v>Yes</v>
      </c>
      <c r="AD82" s="5"/>
      <c r="AE82" s="1" t="str">
        <f t="shared" si="16"/>
        <v>A new</v>
      </c>
      <c r="AF82" s="1" t="str">
        <f t="shared" si="17"/>
        <v>No</v>
      </c>
      <c r="AG82" s="73">
        <v>45859</v>
      </c>
    </row>
    <row r="83" spans="1:33" x14ac:dyDescent="0.25">
      <c r="A83" s="5">
        <v>136</v>
      </c>
      <c r="B83" s="9">
        <v>159</v>
      </c>
      <c r="C83" s="9" t="s">
        <v>238</v>
      </c>
      <c r="D83" s="9" t="s">
        <v>239</v>
      </c>
      <c r="E83" s="5"/>
      <c r="F83" s="5"/>
      <c r="G83" s="9" t="s">
        <v>924</v>
      </c>
      <c r="H83" s="5">
        <v>1.6E-2</v>
      </c>
      <c r="I83" s="5" t="s">
        <v>74</v>
      </c>
      <c r="J83" s="5" t="s">
        <v>924</v>
      </c>
      <c r="K83" s="5">
        <v>1.6E-2</v>
      </c>
      <c r="L83" s="5" t="s">
        <v>74</v>
      </c>
      <c r="M83" s="70">
        <f t="shared" si="12"/>
        <v>0</v>
      </c>
      <c r="N83" s="5" t="str">
        <f t="shared" si="18"/>
        <v>No Change</v>
      </c>
      <c r="O83" s="5" t="s">
        <v>77</v>
      </c>
      <c r="P83" s="5" t="s">
        <v>77</v>
      </c>
      <c r="Q83" s="5" t="s">
        <v>924</v>
      </c>
      <c r="R83" s="5" t="s">
        <v>77</v>
      </c>
      <c r="S83" s="5" t="s">
        <v>77</v>
      </c>
      <c r="T83" s="70" t="str">
        <f t="shared" si="10"/>
        <v>--</v>
      </c>
      <c r="U83" s="5" t="str">
        <f t="shared" si="13"/>
        <v>No TRV</v>
      </c>
      <c r="V83" s="5" t="s">
        <v>77</v>
      </c>
      <c r="W83" s="5" t="s">
        <v>77</v>
      </c>
      <c r="X83" s="5" t="s">
        <v>924</v>
      </c>
      <c r="Y83" s="5" t="s">
        <v>77</v>
      </c>
      <c r="Z83" s="5" t="s">
        <v>77</v>
      </c>
      <c r="AA83" s="70" t="str">
        <f t="shared" si="11"/>
        <v>--</v>
      </c>
      <c r="AB83" s="5" t="str">
        <f t="shared" si="14"/>
        <v>No TRV</v>
      </c>
      <c r="AC83" s="7" t="str">
        <f t="shared" si="15"/>
        <v>No</v>
      </c>
      <c r="AD83" s="5"/>
      <c r="AE83" s="1" t="str">
        <f t="shared" si="16"/>
        <v>No New</v>
      </c>
      <c r="AF83" s="1" t="str">
        <f t="shared" si="17"/>
        <v>Yes</v>
      </c>
      <c r="AG83" s="71">
        <v>45672</v>
      </c>
    </row>
    <row r="84" spans="1:33" x14ac:dyDescent="0.25">
      <c r="A84" s="5">
        <v>137</v>
      </c>
      <c r="B84" s="9">
        <v>161</v>
      </c>
      <c r="C84" s="9" t="s">
        <v>240</v>
      </c>
      <c r="D84" s="9" t="s">
        <v>241</v>
      </c>
      <c r="E84" s="5"/>
      <c r="F84" s="5"/>
      <c r="G84" s="9" t="s">
        <v>924</v>
      </c>
      <c r="H84" s="5" t="s">
        <v>77</v>
      </c>
      <c r="I84" s="5" t="s">
        <v>77</v>
      </c>
      <c r="J84" s="5" t="s">
        <v>924</v>
      </c>
      <c r="K84" s="5" t="s">
        <v>77</v>
      </c>
      <c r="L84" s="5" t="s">
        <v>77</v>
      </c>
      <c r="M84" s="70" t="str">
        <f t="shared" si="12"/>
        <v>--</v>
      </c>
      <c r="N84" s="5" t="str">
        <f t="shared" si="18"/>
        <v>No TRV</v>
      </c>
      <c r="O84" s="5">
        <v>0.8</v>
      </c>
      <c r="P84" s="5" t="s">
        <v>82</v>
      </c>
      <c r="Q84" s="5" t="s">
        <v>925</v>
      </c>
      <c r="R84" s="5">
        <v>0.8</v>
      </c>
      <c r="S84" s="5" t="s">
        <v>1854</v>
      </c>
      <c r="T84" s="70">
        <f t="shared" si="10"/>
        <v>0</v>
      </c>
      <c r="U84" s="5" t="str">
        <f t="shared" si="13"/>
        <v>No Change</v>
      </c>
      <c r="V84" s="5">
        <v>14</v>
      </c>
      <c r="W84" s="5" t="s">
        <v>37</v>
      </c>
      <c r="X84" s="5" t="s">
        <v>925</v>
      </c>
      <c r="Y84" s="5">
        <v>340</v>
      </c>
      <c r="Z84" s="5" t="s">
        <v>74</v>
      </c>
      <c r="AA84" s="70">
        <f t="shared" si="11"/>
        <v>-0.95882352941176474</v>
      </c>
      <c r="AB84" s="5" t="str">
        <f t="shared" si="14"/>
        <v>Yes (-96%)</v>
      </c>
      <c r="AC84" s="7" t="str">
        <f t="shared" si="15"/>
        <v>Yes</v>
      </c>
      <c r="AD84" s="5"/>
      <c r="AE84" s="1" t="str">
        <f t="shared" si="16"/>
        <v>No New</v>
      </c>
      <c r="AF84" s="1" t="str">
        <f t="shared" si="17"/>
        <v>Yes</v>
      </c>
      <c r="AG84" s="71">
        <v>45672</v>
      </c>
    </row>
    <row r="85" spans="1:33" x14ac:dyDescent="0.25">
      <c r="A85" s="5">
        <v>138</v>
      </c>
      <c r="B85" s="9">
        <v>162</v>
      </c>
      <c r="C85" s="9" t="s">
        <v>242</v>
      </c>
      <c r="D85" s="9" t="s">
        <v>243</v>
      </c>
      <c r="E85" s="5"/>
      <c r="F85" s="5"/>
      <c r="G85" s="9" t="s">
        <v>924</v>
      </c>
      <c r="H85" s="5" t="s">
        <v>77</v>
      </c>
      <c r="I85" s="5" t="s">
        <v>77</v>
      </c>
      <c r="J85" s="5" t="s">
        <v>924</v>
      </c>
      <c r="K85" s="5" t="s">
        <v>77</v>
      </c>
      <c r="L85" s="5" t="s">
        <v>77</v>
      </c>
      <c r="M85" s="70" t="str">
        <f t="shared" si="12"/>
        <v>--</v>
      </c>
      <c r="N85" s="5" t="str">
        <f t="shared" si="18"/>
        <v>No TRV</v>
      </c>
      <c r="O85" s="5">
        <v>6000</v>
      </c>
      <c r="P85" s="5" t="s">
        <v>82</v>
      </c>
      <c r="Q85" s="5" t="s">
        <v>925</v>
      </c>
      <c r="R85" s="5">
        <v>6000</v>
      </c>
      <c r="S85" s="5" t="s">
        <v>82</v>
      </c>
      <c r="T85" s="70">
        <f t="shared" si="10"/>
        <v>0</v>
      </c>
      <c r="U85" s="5" t="str">
        <f t="shared" si="13"/>
        <v>No Change</v>
      </c>
      <c r="V85" s="5" t="s">
        <v>77</v>
      </c>
      <c r="W85" s="5" t="s">
        <v>77</v>
      </c>
      <c r="X85" s="5" t="s">
        <v>924</v>
      </c>
      <c r="Y85" s="5" t="s">
        <v>77</v>
      </c>
      <c r="Z85" s="5" t="s">
        <v>77</v>
      </c>
      <c r="AA85" s="70" t="str">
        <f t="shared" si="11"/>
        <v>--</v>
      </c>
      <c r="AB85" s="5" t="str">
        <f t="shared" si="14"/>
        <v>No TRV</v>
      </c>
      <c r="AC85" s="7" t="str">
        <f t="shared" si="15"/>
        <v>No</v>
      </c>
      <c r="AD85" s="5" t="s">
        <v>925</v>
      </c>
      <c r="AE85" s="1" t="str">
        <f t="shared" si="16"/>
        <v>No New</v>
      </c>
      <c r="AF85" s="1" t="str">
        <f t="shared" si="17"/>
        <v>Yes</v>
      </c>
      <c r="AG85" s="71">
        <v>45672</v>
      </c>
    </row>
    <row r="86" spans="1:33" x14ac:dyDescent="0.25">
      <c r="A86" s="5">
        <v>140</v>
      </c>
      <c r="B86" s="5" t="s">
        <v>244</v>
      </c>
      <c r="C86" s="5" t="s">
        <v>245</v>
      </c>
      <c r="D86" s="5" t="s">
        <v>246</v>
      </c>
      <c r="E86" s="5"/>
      <c r="F86" s="5"/>
      <c r="G86" s="5" t="s">
        <v>924</v>
      </c>
      <c r="H86" s="5" t="s">
        <v>77</v>
      </c>
      <c r="I86" s="5" t="s">
        <v>77</v>
      </c>
      <c r="J86" s="5" t="s">
        <v>924</v>
      </c>
      <c r="K86" s="5" t="s">
        <v>77</v>
      </c>
      <c r="L86" s="5" t="s">
        <v>77</v>
      </c>
      <c r="M86" s="70" t="str">
        <f t="shared" si="12"/>
        <v>--</v>
      </c>
      <c r="N86" s="5" t="str">
        <f t="shared" si="18"/>
        <v>No TRV</v>
      </c>
      <c r="O86" s="5">
        <v>700</v>
      </c>
      <c r="P86" s="5" t="s">
        <v>89</v>
      </c>
      <c r="Q86" s="5" t="s">
        <v>924</v>
      </c>
      <c r="R86" s="5" t="s">
        <v>77</v>
      </c>
      <c r="S86" s="5" t="s">
        <v>77</v>
      </c>
      <c r="T86" s="70" t="e">
        <f t="shared" si="10"/>
        <v>#VALUE!</v>
      </c>
      <c r="U86" s="5" t="str">
        <f t="shared" si="13"/>
        <v>New TRV</v>
      </c>
      <c r="V86" s="5" t="s">
        <v>77</v>
      </c>
      <c r="W86" s="5" t="s">
        <v>77</v>
      </c>
      <c r="X86" s="5" t="s">
        <v>924</v>
      </c>
      <c r="Y86" s="5" t="s">
        <v>77</v>
      </c>
      <c r="Z86" s="5" t="s">
        <v>77</v>
      </c>
      <c r="AA86" s="70" t="str">
        <f t="shared" si="11"/>
        <v>--</v>
      </c>
      <c r="AB86" s="5" t="str">
        <f t="shared" si="14"/>
        <v>No TRV</v>
      </c>
      <c r="AC86" s="7" t="str">
        <f t="shared" si="15"/>
        <v>No</v>
      </c>
      <c r="AD86" s="5"/>
      <c r="AE86" s="1" t="str">
        <f t="shared" si="16"/>
        <v>A new</v>
      </c>
      <c r="AF86" s="1" t="str">
        <f t="shared" si="17"/>
        <v>No</v>
      </c>
      <c r="AG86" s="71">
        <v>45672</v>
      </c>
    </row>
    <row r="87" spans="1:33" x14ac:dyDescent="0.25">
      <c r="A87" s="5">
        <v>147</v>
      </c>
      <c r="B87" s="9">
        <v>170</v>
      </c>
      <c r="C87" s="9" t="s">
        <v>247</v>
      </c>
      <c r="D87" s="9" t="s">
        <v>248</v>
      </c>
      <c r="E87" s="5"/>
      <c r="F87" s="5"/>
      <c r="G87" s="9" t="s">
        <v>924</v>
      </c>
      <c r="H87" s="5">
        <v>1.4E-2</v>
      </c>
      <c r="I87" s="5" t="s">
        <v>74</v>
      </c>
      <c r="J87" s="5" t="s">
        <v>924</v>
      </c>
      <c r="K87" s="5">
        <v>1.4E-2</v>
      </c>
      <c r="L87" s="5" t="s">
        <v>74</v>
      </c>
      <c r="M87" s="70">
        <f t="shared" si="12"/>
        <v>0</v>
      </c>
      <c r="N87" s="5" t="str">
        <f t="shared" si="18"/>
        <v>No Change</v>
      </c>
      <c r="O87" s="5" t="s">
        <v>77</v>
      </c>
      <c r="P87" s="5" t="s">
        <v>77</v>
      </c>
      <c r="Q87" s="5" t="s">
        <v>924</v>
      </c>
      <c r="R87" s="5" t="s">
        <v>77</v>
      </c>
      <c r="S87" s="5" t="s">
        <v>77</v>
      </c>
      <c r="T87" s="70" t="str">
        <f t="shared" si="10"/>
        <v>--</v>
      </c>
      <c r="U87" s="5" t="str">
        <f t="shared" si="13"/>
        <v>No TRV</v>
      </c>
      <c r="V87" s="5" t="s">
        <v>77</v>
      </c>
      <c r="W87" s="5" t="s">
        <v>77</v>
      </c>
      <c r="X87" s="5" t="s">
        <v>924</v>
      </c>
      <c r="Y87" s="5" t="s">
        <v>77</v>
      </c>
      <c r="Z87" s="5" t="s">
        <v>77</v>
      </c>
      <c r="AA87" s="70" t="str">
        <f t="shared" si="11"/>
        <v>--</v>
      </c>
      <c r="AB87" s="5" t="str">
        <f t="shared" si="14"/>
        <v>No TRV</v>
      </c>
      <c r="AC87" s="7" t="str">
        <f t="shared" si="15"/>
        <v>No</v>
      </c>
      <c r="AD87" s="5"/>
      <c r="AE87" s="1" t="str">
        <f t="shared" si="16"/>
        <v>No New</v>
      </c>
      <c r="AF87" s="1" t="str">
        <f t="shared" si="17"/>
        <v>Yes</v>
      </c>
      <c r="AG87" s="71">
        <v>45672</v>
      </c>
    </row>
    <row r="88" spans="1:33" x14ac:dyDescent="0.25">
      <c r="A88" s="5">
        <v>150</v>
      </c>
      <c r="B88" s="9">
        <v>173</v>
      </c>
      <c r="C88" s="9" t="s">
        <v>249</v>
      </c>
      <c r="D88" s="9" t="s">
        <v>250</v>
      </c>
      <c r="E88" s="5"/>
      <c r="F88" s="5"/>
      <c r="G88" s="9" t="s">
        <v>924</v>
      </c>
      <c r="H88" s="5">
        <v>0.01</v>
      </c>
      <c r="I88" s="5" t="s">
        <v>74</v>
      </c>
      <c r="J88" s="5" t="s">
        <v>924</v>
      </c>
      <c r="K88" s="5">
        <v>0.01</v>
      </c>
      <c r="L88" s="5" t="s">
        <v>74</v>
      </c>
      <c r="M88" s="70">
        <f t="shared" si="12"/>
        <v>0</v>
      </c>
      <c r="N88" s="5" t="str">
        <f t="shared" si="18"/>
        <v>No Change</v>
      </c>
      <c r="O88" s="5" t="s">
        <v>77</v>
      </c>
      <c r="P88" s="5" t="s">
        <v>77</v>
      </c>
      <c r="Q88" s="5" t="s">
        <v>924</v>
      </c>
      <c r="R88" s="5" t="s">
        <v>77</v>
      </c>
      <c r="S88" s="5" t="s">
        <v>77</v>
      </c>
      <c r="T88" s="70" t="str">
        <f t="shared" si="10"/>
        <v>--</v>
      </c>
      <c r="U88" s="5" t="str">
        <f t="shared" si="13"/>
        <v>No TRV</v>
      </c>
      <c r="V88" s="5" t="s">
        <v>77</v>
      </c>
      <c r="W88" s="5" t="s">
        <v>77</v>
      </c>
      <c r="X88" s="5" t="s">
        <v>924</v>
      </c>
      <c r="Y88" s="5" t="s">
        <v>77</v>
      </c>
      <c r="Z88" s="5" t="s">
        <v>77</v>
      </c>
      <c r="AA88" s="70" t="str">
        <f t="shared" si="11"/>
        <v>--</v>
      </c>
      <c r="AB88" s="5" t="str">
        <f t="shared" si="14"/>
        <v>No TRV</v>
      </c>
      <c r="AC88" s="7" t="str">
        <f t="shared" si="15"/>
        <v>No</v>
      </c>
      <c r="AD88" s="5"/>
      <c r="AE88" s="1" t="str">
        <f t="shared" si="16"/>
        <v>No New</v>
      </c>
      <c r="AF88" s="1" t="str">
        <f t="shared" si="17"/>
        <v>Yes</v>
      </c>
      <c r="AG88" s="71">
        <v>45672</v>
      </c>
    </row>
    <row r="89" spans="1:33" x14ac:dyDescent="0.25">
      <c r="A89" s="5">
        <v>151</v>
      </c>
      <c r="B89" s="9">
        <v>175</v>
      </c>
      <c r="C89" s="9" t="s">
        <v>251</v>
      </c>
      <c r="D89" s="9" t="s">
        <v>252</v>
      </c>
      <c r="E89" s="5"/>
      <c r="F89" s="5"/>
      <c r="G89" s="9" t="s">
        <v>924</v>
      </c>
      <c r="H89" s="5">
        <v>0.01</v>
      </c>
      <c r="I89" s="5" t="s">
        <v>82</v>
      </c>
      <c r="J89" s="5" t="s">
        <v>925</v>
      </c>
      <c r="K89" s="5">
        <v>0.01</v>
      </c>
      <c r="L89" s="5" t="s">
        <v>82</v>
      </c>
      <c r="M89" s="70">
        <f t="shared" si="12"/>
        <v>0</v>
      </c>
      <c r="N89" s="5" t="str">
        <f t="shared" si="18"/>
        <v>No Change</v>
      </c>
      <c r="O89" s="5" t="s">
        <v>77</v>
      </c>
      <c r="P89" s="5" t="s">
        <v>77</v>
      </c>
      <c r="Q89" s="5" t="s">
        <v>924</v>
      </c>
      <c r="R89" s="5" t="s">
        <v>77</v>
      </c>
      <c r="S89" s="5" t="s">
        <v>77</v>
      </c>
      <c r="T89" s="70" t="str">
        <f t="shared" si="10"/>
        <v>--</v>
      </c>
      <c r="U89" s="5" t="str">
        <f t="shared" si="13"/>
        <v>No TRV</v>
      </c>
      <c r="V89" s="5" t="s">
        <v>77</v>
      </c>
      <c r="W89" s="5" t="s">
        <v>77</v>
      </c>
      <c r="X89" s="5" t="s">
        <v>924</v>
      </c>
      <c r="Y89" s="5" t="s">
        <v>77</v>
      </c>
      <c r="Z89" s="5" t="s">
        <v>77</v>
      </c>
      <c r="AA89" s="70" t="str">
        <f t="shared" si="11"/>
        <v>--</v>
      </c>
      <c r="AB89" s="5" t="str">
        <f t="shared" si="14"/>
        <v>No TRV</v>
      </c>
      <c r="AC89" s="7" t="str">
        <f t="shared" si="15"/>
        <v>No</v>
      </c>
      <c r="AD89" s="5"/>
      <c r="AE89" s="1" t="str">
        <f t="shared" si="16"/>
        <v>No New</v>
      </c>
      <c r="AF89" s="1" t="str">
        <f t="shared" si="17"/>
        <v>Yes</v>
      </c>
      <c r="AG89" s="71">
        <v>45672</v>
      </c>
    </row>
    <row r="90" spans="1:33" x14ac:dyDescent="0.25">
      <c r="A90" s="5">
        <v>153</v>
      </c>
      <c r="B90" s="9">
        <v>183</v>
      </c>
      <c r="C90" s="9" t="s">
        <v>253</v>
      </c>
      <c r="D90" s="9" t="s">
        <v>254</v>
      </c>
      <c r="E90" s="5"/>
      <c r="F90" s="5"/>
      <c r="G90" s="9" t="s">
        <v>924</v>
      </c>
      <c r="H90" s="5">
        <v>0.15</v>
      </c>
      <c r="I90" s="5" t="s">
        <v>74</v>
      </c>
      <c r="J90" s="5" t="s">
        <v>924</v>
      </c>
      <c r="K90" s="5">
        <v>0.15</v>
      </c>
      <c r="L90" s="5" t="s">
        <v>74</v>
      </c>
      <c r="M90" s="70">
        <f t="shared" si="12"/>
        <v>0</v>
      </c>
      <c r="N90" s="5" t="str">
        <f t="shared" si="18"/>
        <v>No Change</v>
      </c>
      <c r="O90" s="5" t="s">
        <v>77</v>
      </c>
      <c r="P90" s="5" t="s">
        <v>77</v>
      </c>
      <c r="Q90" s="5" t="s">
        <v>924</v>
      </c>
      <c r="R90" s="5" t="s">
        <v>77</v>
      </c>
      <c r="S90" s="5" t="s">
        <v>77</v>
      </c>
      <c r="T90" s="70" t="str">
        <f t="shared" si="10"/>
        <v>--</v>
      </c>
      <c r="U90" s="5" t="str">
        <f t="shared" si="13"/>
        <v>No TRV</v>
      </c>
      <c r="V90" s="5" t="s">
        <v>77</v>
      </c>
      <c r="W90" s="5" t="s">
        <v>77</v>
      </c>
      <c r="X90" s="5" t="s">
        <v>924</v>
      </c>
      <c r="Y90" s="5" t="s">
        <v>77</v>
      </c>
      <c r="Z90" s="5" t="s">
        <v>77</v>
      </c>
      <c r="AA90" s="70" t="str">
        <f t="shared" si="11"/>
        <v>--</v>
      </c>
      <c r="AB90" s="5" t="str">
        <f t="shared" si="14"/>
        <v>No TRV</v>
      </c>
      <c r="AC90" s="7" t="str">
        <f t="shared" si="15"/>
        <v>No</v>
      </c>
      <c r="AD90" s="5"/>
      <c r="AE90" s="1" t="str">
        <f t="shared" si="16"/>
        <v>No New</v>
      </c>
      <c r="AF90" s="1" t="str">
        <f t="shared" si="17"/>
        <v>Yes</v>
      </c>
      <c r="AG90" s="71">
        <v>45672</v>
      </c>
    </row>
    <row r="91" spans="1:33" x14ac:dyDescent="0.25">
      <c r="A91" s="5">
        <v>156</v>
      </c>
      <c r="B91" s="9">
        <v>184</v>
      </c>
      <c r="C91" s="9" t="s">
        <v>255</v>
      </c>
      <c r="D91" s="9" t="s">
        <v>256</v>
      </c>
      <c r="E91" s="5"/>
      <c r="F91" s="5"/>
      <c r="G91" s="9" t="s">
        <v>924</v>
      </c>
      <c r="H91" s="5">
        <v>9.1E-4</v>
      </c>
      <c r="I91" s="5" t="s">
        <v>74</v>
      </c>
      <c r="J91" s="5" t="s">
        <v>924</v>
      </c>
      <c r="K91" s="5">
        <v>9.1E-4</v>
      </c>
      <c r="L91" s="5" t="s">
        <v>74</v>
      </c>
      <c r="M91" s="70">
        <f t="shared" si="12"/>
        <v>0</v>
      </c>
      <c r="N91" s="5" t="str">
        <f t="shared" si="18"/>
        <v>No Change</v>
      </c>
      <c r="O91" s="5" t="s">
        <v>77</v>
      </c>
      <c r="P91" s="5" t="s">
        <v>77</v>
      </c>
      <c r="Q91" s="5" t="s">
        <v>924</v>
      </c>
      <c r="R91" s="5" t="s">
        <v>77</v>
      </c>
      <c r="S91" s="5" t="s">
        <v>77</v>
      </c>
      <c r="T91" s="70" t="str">
        <f t="shared" si="10"/>
        <v>--</v>
      </c>
      <c r="U91" s="5" t="str">
        <f t="shared" si="13"/>
        <v>No TRV</v>
      </c>
      <c r="V91" s="5" t="s">
        <v>77</v>
      </c>
      <c r="W91" s="5" t="s">
        <v>77</v>
      </c>
      <c r="X91" s="5" t="s">
        <v>924</v>
      </c>
      <c r="Y91" s="5" t="s">
        <v>77</v>
      </c>
      <c r="Z91" s="5" t="s">
        <v>77</v>
      </c>
      <c r="AA91" s="70" t="str">
        <f t="shared" si="11"/>
        <v>--</v>
      </c>
      <c r="AB91" s="5" t="str">
        <f t="shared" si="14"/>
        <v>No TRV</v>
      </c>
      <c r="AC91" s="7" t="str">
        <f t="shared" si="15"/>
        <v>No</v>
      </c>
      <c r="AD91" s="5"/>
      <c r="AE91" s="1" t="str">
        <f t="shared" si="16"/>
        <v>No New</v>
      </c>
      <c r="AF91" s="1" t="str">
        <f t="shared" si="17"/>
        <v>Yes</v>
      </c>
      <c r="AG91" s="71">
        <v>45672</v>
      </c>
    </row>
    <row r="92" spans="1:33" x14ac:dyDescent="0.25">
      <c r="A92" s="5">
        <v>157</v>
      </c>
      <c r="B92" s="9">
        <v>186</v>
      </c>
      <c r="C92" s="9" t="s">
        <v>257</v>
      </c>
      <c r="D92" s="9" t="s">
        <v>258</v>
      </c>
      <c r="E92" s="5"/>
      <c r="F92" s="5"/>
      <c r="G92" s="9" t="s">
        <v>924</v>
      </c>
      <c r="H92" s="5" t="s">
        <v>77</v>
      </c>
      <c r="I92" s="5" t="s">
        <v>77</v>
      </c>
      <c r="J92" s="5" t="s">
        <v>924</v>
      </c>
      <c r="K92" s="5" t="s">
        <v>77</v>
      </c>
      <c r="L92" s="5" t="s">
        <v>77</v>
      </c>
      <c r="M92" s="70" t="str">
        <f t="shared" si="12"/>
        <v>--</v>
      </c>
      <c r="N92" s="5" t="str">
        <f t="shared" si="18"/>
        <v>No TRV</v>
      </c>
      <c r="O92" s="5" t="s">
        <v>77</v>
      </c>
      <c r="P92" s="5" t="s">
        <v>77</v>
      </c>
      <c r="Q92" s="5" t="s">
        <v>924</v>
      </c>
      <c r="R92" s="5" t="s">
        <v>77</v>
      </c>
      <c r="S92" s="5" t="s">
        <v>77</v>
      </c>
      <c r="T92" s="70" t="str">
        <f t="shared" si="10"/>
        <v>--</v>
      </c>
      <c r="U92" s="5" t="str">
        <f t="shared" si="13"/>
        <v>No TRV</v>
      </c>
      <c r="V92" s="5">
        <v>14</v>
      </c>
      <c r="W92" s="5" t="s">
        <v>37</v>
      </c>
      <c r="X92" s="5" t="s">
        <v>925</v>
      </c>
      <c r="Y92" s="5">
        <v>10</v>
      </c>
      <c r="Z92" s="5" t="s">
        <v>1856</v>
      </c>
      <c r="AA92" s="70">
        <f t="shared" si="11"/>
        <v>0.4</v>
      </c>
      <c r="AB92" s="5" t="str">
        <f t="shared" si="14"/>
        <v>Yes (40%)</v>
      </c>
      <c r="AC92" s="7" t="str">
        <f t="shared" si="15"/>
        <v>Yes</v>
      </c>
      <c r="AD92" s="5"/>
      <c r="AE92" s="1" t="str">
        <f t="shared" si="16"/>
        <v>No New</v>
      </c>
      <c r="AF92" s="1" t="str">
        <f t="shared" si="17"/>
        <v>Yes</v>
      </c>
      <c r="AG92" s="71">
        <v>45672</v>
      </c>
    </row>
    <row r="93" spans="1:33" x14ac:dyDescent="0.25">
      <c r="A93" s="5">
        <v>526</v>
      </c>
      <c r="B93" s="9">
        <v>416</v>
      </c>
      <c r="C93" s="9" t="s">
        <v>764</v>
      </c>
      <c r="D93" s="9" t="s">
        <v>765</v>
      </c>
      <c r="E93" s="5" t="s">
        <v>743</v>
      </c>
      <c r="F93" s="10">
        <v>5</v>
      </c>
      <c r="G93" s="9" t="s">
        <v>924</v>
      </c>
      <c r="H93" s="5">
        <v>1.7000000000000001E-2</v>
      </c>
      <c r="I93" s="5" t="s">
        <v>37</v>
      </c>
      <c r="J93" s="5" t="s">
        <v>925</v>
      </c>
      <c r="K93" s="5">
        <v>9.1000000000000004E-3</v>
      </c>
      <c r="L93" s="5" t="s">
        <v>74</v>
      </c>
      <c r="M93" s="70">
        <f t="shared" si="12"/>
        <v>0.86813186813186816</v>
      </c>
      <c r="N93" s="5" t="str">
        <f t="shared" si="18"/>
        <v>Yes (87%)</v>
      </c>
      <c r="O93" s="5" t="s">
        <v>77</v>
      </c>
      <c r="P93" s="5" t="s">
        <v>77</v>
      </c>
      <c r="Q93" s="5" t="s">
        <v>924</v>
      </c>
      <c r="R93" s="5" t="s">
        <v>77</v>
      </c>
      <c r="S93" s="5" t="s">
        <v>77</v>
      </c>
      <c r="T93" s="70" t="str">
        <f t="shared" si="10"/>
        <v>--</v>
      </c>
      <c r="U93" s="5" t="str">
        <f t="shared" si="13"/>
        <v>No TRV</v>
      </c>
      <c r="V93" s="5" t="s">
        <v>77</v>
      </c>
      <c r="W93" s="5" t="s">
        <v>77</v>
      </c>
      <c r="X93" s="5" t="s">
        <v>924</v>
      </c>
      <c r="Y93" s="5" t="s">
        <v>77</v>
      </c>
      <c r="Z93" s="5" t="s">
        <v>77</v>
      </c>
      <c r="AA93" s="70" t="str">
        <f t="shared" si="11"/>
        <v>--</v>
      </c>
      <c r="AB93" s="5" t="str">
        <f t="shared" si="14"/>
        <v>No TRV</v>
      </c>
      <c r="AC93" s="7" t="str">
        <f t="shared" si="15"/>
        <v>Yes</v>
      </c>
      <c r="AD93" s="5"/>
      <c r="AE93" s="1" t="str">
        <f t="shared" si="16"/>
        <v>No New</v>
      </c>
      <c r="AF93" s="1" t="str">
        <f t="shared" si="17"/>
        <v>Yes</v>
      </c>
      <c r="AG93" s="71">
        <v>45672</v>
      </c>
    </row>
    <row r="94" spans="1:33" x14ac:dyDescent="0.25">
      <c r="A94" s="5">
        <v>527</v>
      </c>
      <c r="B94" s="9">
        <v>417</v>
      </c>
      <c r="C94" s="9" t="s">
        <v>766</v>
      </c>
      <c r="D94" s="9" t="s">
        <v>767</v>
      </c>
      <c r="E94" s="5" t="s">
        <v>743</v>
      </c>
      <c r="F94" s="10">
        <v>5</v>
      </c>
      <c r="G94" s="9" t="s">
        <v>924</v>
      </c>
      <c r="H94" s="5">
        <v>1.7000000000000001E-2</v>
      </c>
      <c r="I94" s="5" t="s">
        <v>37</v>
      </c>
      <c r="J94" s="5" t="s">
        <v>925</v>
      </c>
      <c r="K94" s="5">
        <v>9.1000000000000004E-3</v>
      </c>
      <c r="L94" s="5" t="s">
        <v>74</v>
      </c>
      <c r="M94" s="70">
        <f t="shared" si="12"/>
        <v>0.86813186813186816</v>
      </c>
      <c r="N94" s="5" t="str">
        <f t="shared" si="18"/>
        <v>Yes (87%)</v>
      </c>
      <c r="O94" s="5" t="s">
        <v>77</v>
      </c>
      <c r="P94" s="5" t="s">
        <v>77</v>
      </c>
      <c r="Q94" s="5" t="s">
        <v>924</v>
      </c>
      <c r="R94" s="5" t="s">
        <v>77</v>
      </c>
      <c r="S94" s="5" t="s">
        <v>77</v>
      </c>
      <c r="T94" s="70" t="str">
        <f t="shared" si="10"/>
        <v>--</v>
      </c>
      <c r="U94" s="5" t="str">
        <f t="shared" si="13"/>
        <v>No TRV</v>
      </c>
      <c r="V94" s="5" t="s">
        <v>77</v>
      </c>
      <c r="W94" s="5" t="s">
        <v>77</v>
      </c>
      <c r="X94" s="5" t="s">
        <v>924</v>
      </c>
      <c r="Y94" s="5" t="s">
        <v>77</v>
      </c>
      <c r="Z94" s="5" t="s">
        <v>77</v>
      </c>
      <c r="AA94" s="70" t="str">
        <f t="shared" si="11"/>
        <v>--</v>
      </c>
      <c r="AB94" s="5" t="str">
        <f t="shared" si="14"/>
        <v>No TRV</v>
      </c>
      <c r="AC94" s="7" t="str">
        <f t="shared" si="15"/>
        <v>Yes</v>
      </c>
      <c r="AD94" s="5"/>
      <c r="AE94" s="1" t="str">
        <f t="shared" si="16"/>
        <v>No New</v>
      </c>
      <c r="AF94" s="1" t="str">
        <f t="shared" si="17"/>
        <v>Yes</v>
      </c>
      <c r="AG94" s="71">
        <v>45672</v>
      </c>
    </row>
    <row r="95" spans="1:33" x14ac:dyDescent="0.25">
      <c r="A95" s="5">
        <v>528</v>
      </c>
      <c r="B95" s="9">
        <v>418</v>
      </c>
      <c r="C95" s="9" t="s">
        <v>768</v>
      </c>
      <c r="D95" s="9" t="s">
        <v>769</v>
      </c>
      <c r="E95" s="5" t="s">
        <v>743</v>
      </c>
      <c r="F95" s="10">
        <v>5</v>
      </c>
      <c r="G95" s="9" t="s">
        <v>924</v>
      </c>
      <c r="H95" s="5">
        <v>1.6999999999999999E-3</v>
      </c>
      <c r="I95" s="5" t="s">
        <v>37</v>
      </c>
      <c r="J95" s="5" t="s">
        <v>925</v>
      </c>
      <c r="K95" s="5">
        <v>9.1E-4</v>
      </c>
      <c r="L95" s="5" t="s">
        <v>74</v>
      </c>
      <c r="M95" s="70">
        <f t="shared" si="12"/>
        <v>0.86813186813186805</v>
      </c>
      <c r="N95" s="5" t="str">
        <f t="shared" si="18"/>
        <v>Yes (87%)</v>
      </c>
      <c r="O95" s="5" t="s">
        <v>77</v>
      </c>
      <c r="P95" s="5" t="s">
        <v>77</v>
      </c>
      <c r="Q95" s="5" t="s">
        <v>924</v>
      </c>
      <c r="R95" s="5" t="s">
        <v>77</v>
      </c>
      <c r="S95" s="5" t="s">
        <v>77</v>
      </c>
      <c r="T95" s="70" t="str">
        <f t="shared" si="10"/>
        <v>--</v>
      </c>
      <c r="U95" s="5" t="str">
        <f t="shared" si="13"/>
        <v>No TRV</v>
      </c>
      <c r="V95" s="5" t="s">
        <v>77</v>
      </c>
      <c r="W95" s="5" t="s">
        <v>77</v>
      </c>
      <c r="X95" s="5" t="s">
        <v>924</v>
      </c>
      <c r="Y95" s="5" t="s">
        <v>77</v>
      </c>
      <c r="Z95" s="5" t="s">
        <v>77</v>
      </c>
      <c r="AA95" s="70" t="str">
        <f t="shared" si="11"/>
        <v>--</v>
      </c>
      <c r="AB95" s="5" t="str">
        <f t="shared" si="14"/>
        <v>No TRV</v>
      </c>
      <c r="AC95" s="7" t="str">
        <f t="shared" si="15"/>
        <v>Yes</v>
      </c>
      <c r="AD95" s="5"/>
      <c r="AE95" s="1" t="str">
        <f t="shared" si="16"/>
        <v>No New</v>
      </c>
      <c r="AF95" s="1" t="str">
        <f t="shared" si="17"/>
        <v>Yes</v>
      </c>
      <c r="AG95" s="71">
        <v>45672</v>
      </c>
    </row>
    <row r="96" spans="1:33" x14ac:dyDescent="0.25">
      <c r="A96" s="5">
        <v>161</v>
      </c>
      <c r="B96" s="9">
        <v>190</v>
      </c>
      <c r="C96" s="9" t="s">
        <v>259</v>
      </c>
      <c r="D96" s="9" t="s">
        <v>260</v>
      </c>
      <c r="E96" s="5"/>
      <c r="F96" s="5">
        <v>13</v>
      </c>
      <c r="G96" s="9" t="s">
        <v>924</v>
      </c>
      <c r="H96" s="5">
        <v>1.7000000000000001E-4</v>
      </c>
      <c r="I96" s="5" t="s">
        <v>89</v>
      </c>
      <c r="J96" s="5" t="s">
        <v>925</v>
      </c>
      <c r="K96" s="5">
        <v>1.7000000000000001E-4</v>
      </c>
      <c r="L96" s="5" t="s">
        <v>89</v>
      </c>
      <c r="M96" s="70">
        <f t="shared" si="12"/>
        <v>0</v>
      </c>
      <c r="N96" s="5" t="str">
        <f t="shared" si="18"/>
        <v>No Change</v>
      </c>
      <c r="O96" s="5">
        <v>0.2</v>
      </c>
      <c r="P96" s="5" t="s">
        <v>82</v>
      </c>
      <c r="Q96" s="5" t="s">
        <v>925</v>
      </c>
      <c r="R96" s="5">
        <v>0.2</v>
      </c>
      <c r="S96" s="5" t="s">
        <v>82</v>
      </c>
      <c r="T96" s="70">
        <f t="shared" si="10"/>
        <v>0</v>
      </c>
      <c r="U96" s="5" t="str">
        <f t="shared" si="13"/>
        <v>No Change</v>
      </c>
      <c r="V96" s="5">
        <v>2.7</v>
      </c>
      <c r="W96" s="5" t="s">
        <v>37</v>
      </c>
      <c r="X96" s="5" t="s">
        <v>925</v>
      </c>
      <c r="Y96" s="5">
        <v>1.9</v>
      </c>
      <c r="Z96" s="5" t="s">
        <v>1856</v>
      </c>
      <c r="AA96" s="70">
        <f t="shared" si="11"/>
        <v>0.42105263157894751</v>
      </c>
      <c r="AB96" s="5" t="str">
        <f t="shared" si="14"/>
        <v>Yes (42%)</v>
      </c>
      <c r="AC96" s="7" t="str">
        <f t="shared" si="15"/>
        <v>Yes</v>
      </c>
      <c r="AD96" s="5"/>
      <c r="AE96" s="1" t="str">
        <f t="shared" si="16"/>
        <v>No New</v>
      </c>
      <c r="AF96" s="1" t="str">
        <f t="shared" si="17"/>
        <v>Yes</v>
      </c>
      <c r="AG96" s="71">
        <v>45672</v>
      </c>
    </row>
    <row r="97" spans="1:33" x14ac:dyDescent="0.25">
      <c r="A97" s="5">
        <v>167</v>
      </c>
      <c r="B97" s="9">
        <v>112</v>
      </c>
      <c r="C97" s="9" t="s">
        <v>261</v>
      </c>
      <c r="D97" s="9" t="s">
        <v>262</v>
      </c>
      <c r="E97" s="5" t="s">
        <v>189</v>
      </c>
      <c r="F97" s="5"/>
      <c r="G97" s="72" t="s">
        <v>925</v>
      </c>
      <c r="H97" s="5">
        <v>9.0999999999999998E-2</v>
      </c>
      <c r="I97" s="5" t="s">
        <v>74</v>
      </c>
      <c r="J97" s="5" t="s">
        <v>924</v>
      </c>
      <c r="K97" s="5">
        <v>9.0999999999999998E-2</v>
      </c>
      <c r="L97" s="5" t="s">
        <v>1854</v>
      </c>
      <c r="M97" s="70">
        <f t="shared" si="12"/>
        <v>0</v>
      </c>
      <c r="N97" s="5" t="str">
        <f t="shared" si="18"/>
        <v>No Change</v>
      </c>
      <c r="O97" s="8">
        <v>5</v>
      </c>
      <c r="P97" s="8" t="s">
        <v>74</v>
      </c>
      <c r="Q97" s="5" t="s">
        <v>925</v>
      </c>
      <c r="R97" s="5">
        <v>60</v>
      </c>
      <c r="S97" s="5" t="s">
        <v>29</v>
      </c>
      <c r="T97" s="70">
        <f t="shared" si="10"/>
        <v>-0.91666666666666663</v>
      </c>
      <c r="U97" s="8" t="str">
        <f t="shared" si="13"/>
        <v>Yes (-92%)</v>
      </c>
      <c r="V97" s="8">
        <v>8700</v>
      </c>
      <c r="W97" s="5" t="s">
        <v>74</v>
      </c>
      <c r="X97" s="5" t="s">
        <v>925</v>
      </c>
      <c r="Y97" s="5">
        <v>12000</v>
      </c>
      <c r="Z97" s="5" t="s">
        <v>29</v>
      </c>
      <c r="AA97" s="70">
        <f t="shared" si="11"/>
        <v>-0.27500000000000002</v>
      </c>
      <c r="AB97" s="8" t="str">
        <f t="shared" si="14"/>
        <v>Yes (-28%)</v>
      </c>
      <c r="AC97" s="7" t="str">
        <f t="shared" si="15"/>
        <v>No</v>
      </c>
      <c r="AD97" s="5"/>
      <c r="AE97" s="1" t="str">
        <f t="shared" si="16"/>
        <v>No New</v>
      </c>
      <c r="AF97" s="1" t="str">
        <f t="shared" si="17"/>
        <v>Yes</v>
      </c>
      <c r="AG97" s="73">
        <v>45859</v>
      </c>
    </row>
    <row r="98" spans="1:33" x14ac:dyDescent="0.25">
      <c r="A98" s="5">
        <v>168</v>
      </c>
      <c r="B98" s="9">
        <v>192</v>
      </c>
      <c r="C98" s="9" t="s">
        <v>263</v>
      </c>
      <c r="D98" s="9" t="s">
        <v>264</v>
      </c>
      <c r="E98" s="5"/>
      <c r="F98" s="5"/>
      <c r="G98" s="9" t="s">
        <v>924</v>
      </c>
      <c r="H98" s="5">
        <v>2.8999999999999998E-3</v>
      </c>
      <c r="I98" s="5" t="s">
        <v>74</v>
      </c>
      <c r="J98" s="5" t="s">
        <v>924</v>
      </c>
      <c r="K98" s="5">
        <v>2.8999999999999998E-3</v>
      </c>
      <c r="L98" s="5" t="s">
        <v>74</v>
      </c>
      <c r="M98" s="70">
        <f t="shared" si="12"/>
        <v>0</v>
      </c>
      <c r="N98" s="5" t="str">
        <f t="shared" si="18"/>
        <v>No Change</v>
      </c>
      <c r="O98" s="5" t="s">
        <v>77</v>
      </c>
      <c r="P98" s="5" t="s">
        <v>77</v>
      </c>
      <c r="Q98" s="5" t="s">
        <v>924</v>
      </c>
      <c r="R98" s="5" t="s">
        <v>77</v>
      </c>
      <c r="S98" s="5" t="s">
        <v>77</v>
      </c>
      <c r="T98" s="70" t="str">
        <f t="shared" si="10"/>
        <v>--</v>
      </c>
      <c r="U98" s="5" t="str">
        <f t="shared" si="13"/>
        <v>No TRV</v>
      </c>
      <c r="V98" s="5" t="s">
        <v>77</v>
      </c>
      <c r="W98" s="5" t="s">
        <v>77</v>
      </c>
      <c r="X98" s="5" t="s">
        <v>924</v>
      </c>
      <c r="Y98" s="5" t="s">
        <v>77</v>
      </c>
      <c r="Z98" s="5" t="s">
        <v>77</v>
      </c>
      <c r="AA98" s="70" t="str">
        <f t="shared" si="11"/>
        <v>--</v>
      </c>
      <c r="AB98" s="5" t="str">
        <f t="shared" si="14"/>
        <v>No TRV</v>
      </c>
      <c r="AC98" s="7" t="str">
        <f t="shared" si="15"/>
        <v>No</v>
      </c>
      <c r="AD98" s="5"/>
      <c r="AE98" s="1" t="str">
        <f t="shared" si="16"/>
        <v>No New</v>
      </c>
      <c r="AF98" s="1" t="str">
        <f t="shared" si="17"/>
        <v>Yes</v>
      </c>
      <c r="AG98" s="71">
        <v>45672</v>
      </c>
    </row>
    <row r="99" spans="1:33" x14ac:dyDescent="0.25">
      <c r="A99" s="5">
        <v>169</v>
      </c>
      <c r="B99" s="9">
        <v>193</v>
      </c>
      <c r="C99" s="9" t="s">
        <v>265</v>
      </c>
      <c r="D99" s="9" t="s">
        <v>266</v>
      </c>
      <c r="E99" s="5"/>
      <c r="F99" s="5"/>
      <c r="G99" s="9" t="s">
        <v>924</v>
      </c>
      <c r="H99" s="5">
        <v>0.63</v>
      </c>
      <c r="I99" s="5" t="s">
        <v>74</v>
      </c>
      <c r="J99" s="5" t="s">
        <v>924</v>
      </c>
      <c r="K99" s="5">
        <v>0.63</v>
      </c>
      <c r="L99" s="5" t="s">
        <v>74</v>
      </c>
      <c r="M99" s="70">
        <f t="shared" si="12"/>
        <v>0</v>
      </c>
      <c r="N99" s="5" t="str">
        <f t="shared" si="18"/>
        <v>No Change</v>
      </c>
      <c r="O99" s="5" t="s">
        <v>77</v>
      </c>
      <c r="P99" s="5" t="s">
        <v>77</v>
      </c>
      <c r="Q99" s="5" t="s">
        <v>924</v>
      </c>
      <c r="R99" s="5" t="s">
        <v>77</v>
      </c>
      <c r="S99" s="5" t="s">
        <v>77</v>
      </c>
      <c r="T99" s="70" t="str">
        <f t="shared" si="10"/>
        <v>--</v>
      </c>
      <c r="U99" s="5" t="str">
        <f t="shared" si="13"/>
        <v>No TRV</v>
      </c>
      <c r="V99" s="5" t="s">
        <v>77</v>
      </c>
      <c r="W99" s="5" t="s">
        <v>77</v>
      </c>
      <c r="X99" s="5" t="s">
        <v>924</v>
      </c>
      <c r="Y99" s="5" t="s">
        <v>77</v>
      </c>
      <c r="Z99" s="5" t="s">
        <v>77</v>
      </c>
      <c r="AA99" s="70" t="str">
        <f t="shared" si="11"/>
        <v>--</v>
      </c>
      <c r="AB99" s="5" t="str">
        <f t="shared" si="14"/>
        <v>No TRV</v>
      </c>
      <c r="AC99" s="7" t="str">
        <f t="shared" si="15"/>
        <v>No</v>
      </c>
      <c r="AD99" s="5"/>
      <c r="AE99" s="1" t="str">
        <f t="shared" si="16"/>
        <v>No New</v>
      </c>
      <c r="AF99" s="1" t="str">
        <f t="shared" si="17"/>
        <v>Yes</v>
      </c>
      <c r="AG99" s="71">
        <v>45672</v>
      </c>
    </row>
    <row r="100" spans="1:33" x14ac:dyDescent="0.25">
      <c r="A100" s="5">
        <v>170</v>
      </c>
      <c r="B100" s="5" t="s">
        <v>267</v>
      </c>
      <c r="C100" s="5" t="s">
        <v>268</v>
      </c>
      <c r="D100" s="5" t="s">
        <v>269</v>
      </c>
      <c r="E100" s="5"/>
      <c r="F100" s="5"/>
      <c r="G100" s="5" t="s">
        <v>924</v>
      </c>
      <c r="H100" s="5" t="s">
        <v>77</v>
      </c>
      <c r="I100" s="5" t="s">
        <v>77</v>
      </c>
      <c r="J100" s="5" t="s">
        <v>924</v>
      </c>
      <c r="K100" s="5" t="s">
        <v>77</v>
      </c>
      <c r="L100" s="5" t="s">
        <v>77</v>
      </c>
      <c r="M100" s="70" t="str">
        <f t="shared" si="12"/>
        <v>--</v>
      </c>
      <c r="N100" s="5" t="str">
        <f t="shared" si="18"/>
        <v>No TRV</v>
      </c>
      <c r="O100" s="5">
        <v>40</v>
      </c>
      <c r="P100" s="5" t="s">
        <v>89</v>
      </c>
      <c r="Q100" s="5" t="s">
        <v>924</v>
      </c>
      <c r="R100" s="5" t="s">
        <v>77</v>
      </c>
      <c r="S100" s="5" t="s">
        <v>77</v>
      </c>
      <c r="T100" s="70" t="e">
        <f t="shared" si="10"/>
        <v>#VALUE!</v>
      </c>
      <c r="U100" s="5" t="str">
        <f t="shared" si="13"/>
        <v>New TRV</v>
      </c>
      <c r="V100" s="5" t="s">
        <v>77</v>
      </c>
      <c r="W100" s="5" t="s">
        <v>77</v>
      </c>
      <c r="X100" s="5" t="s">
        <v>924</v>
      </c>
      <c r="Y100" s="5" t="s">
        <v>77</v>
      </c>
      <c r="Z100" s="5" t="s">
        <v>77</v>
      </c>
      <c r="AA100" s="70" t="str">
        <f t="shared" si="11"/>
        <v>--</v>
      </c>
      <c r="AB100" s="5" t="str">
        <f t="shared" si="14"/>
        <v>No TRV</v>
      </c>
      <c r="AC100" s="7" t="str">
        <f t="shared" si="15"/>
        <v>No</v>
      </c>
      <c r="AD100" s="5"/>
      <c r="AE100" s="1" t="str">
        <f t="shared" si="16"/>
        <v>A new</v>
      </c>
      <c r="AF100" s="1" t="str">
        <f t="shared" si="17"/>
        <v>No</v>
      </c>
      <c r="AG100" s="71">
        <v>45672</v>
      </c>
    </row>
    <row r="101" spans="1:33" x14ac:dyDescent="0.25">
      <c r="A101" s="5">
        <v>171</v>
      </c>
      <c r="B101" s="9">
        <v>116</v>
      </c>
      <c r="C101" s="9" t="s">
        <v>270</v>
      </c>
      <c r="D101" s="9" t="s">
        <v>271</v>
      </c>
      <c r="E101" s="5"/>
      <c r="F101" s="5"/>
      <c r="G101" s="9" t="s">
        <v>924</v>
      </c>
      <c r="H101" s="5" t="s">
        <v>77</v>
      </c>
      <c r="I101" s="5" t="s">
        <v>77</v>
      </c>
      <c r="J101" s="5" t="s">
        <v>924</v>
      </c>
      <c r="K101" s="5" t="s">
        <v>77</v>
      </c>
      <c r="L101" s="5" t="s">
        <v>77</v>
      </c>
      <c r="M101" s="70" t="str">
        <f t="shared" si="12"/>
        <v>--</v>
      </c>
      <c r="N101" s="5" t="str">
        <f t="shared" si="18"/>
        <v>No TRV</v>
      </c>
      <c r="O101" s="5">
        <v>40</v>
      </c>
      <c r="P101" s="5" t="s">
        <v>89</v>
      </c>
      <c r="Q101" s="5" t="s">
        <v>924</v>
      </c>
      <c r="R101" s="5" t="s">
        <v>77</v>
      </c>
      <c r="S101" s="5" t="s">
        <v>77</v>
      </c>
      <c r="T101" s="70" t="e">
        <f t="shared" si="10"/>
        <v>#VALUE!</v>
      </c>
      <c r="U101" s="5" t="str">
        <f t="shared" si="13"/>
        <v>New TRV</v>
      </c>
      <c r="V101" s="5">
        <v>12000</v>
      </c>
      <c r="W101" s="5" t="s">
        <v>29</v>
      </c>
      <c r="X101" s="5" t="s">
        <v>924</v>
      </c>
      <c r="Y101" s="5">
        <v>790</v>
      </c>
      <c r="Z101" s="5" t="s">
        <v>29</v>
      </c>
      <c r="AA101" s="70">
        <f t="shared" si="11"/>
        <v>14.189873417721518</v>
      </c>
      <c r="AB101" s="5" t="str">
        <f t="shared" si="14"/>
        <v>Yes (1419%)</v>
      </c>
      <c r="AC101" s="7" t="str">
        <f t="shared" si="15"/>
        <v>No</v>
      </c>
      <c r="AD101" s="5"/>
      <c r="AE101" s="1" t="str">
        <f t="shared" si="16"/>
        <v>A new</v>
      </c>
      <c r="AF101" s="1" t="str">
        <f t="shared" si="17"/>
        <v>Yes</v>
      </c>
      <c r="AG101" s="71">
        <v>45672</v>
      </c>
    </row>
    <row r="102" spans="1:33" x14ac:dyDescent="0.25">
      <c r="A102" s="5">
        <v>172</v>
      </c>
      <c r="B102" s="9">
        <v>328</v>
      </c>
      <c r="C102" s="9" t="s">
        <v>272</v>
      </c>
      <c r="D102" s="9" t="s">
        <v>273</v>
      </c>
      <c r="E102" s="5"/>
      <c r="F102" s="5">
        <v>13</v>
      </c>
      <c r="G102" s="9" t="s">
        <v>924</v>
      </c>
      <c r="H102" s="5">
        <v>100</v>
      </c>
      <c r="I102" s="5" t="s">
        <v>82</v>
      </c>
      <c r="J102" s="5" t="s">
        <v>925</v>
      </c>
      <c r="K102" s="5">
        <v>100</v>
      </c>
      <c r="L102" s="5" t="s">
        <v>1854</v>
      </c>
      <c r="M102" s="70">
        <f t="shared" si="12"/>
        <v>0</v>
      </c>
      <c r="N102" s="5" t="str">
        <f t="shared" si="18"/>
        <v>No Change</v>
      </c>
      <c r="O102" s="5">
        <v>600</v>
      </c>
      <c r="P102" s="5" t="s">
        <v>82</v>
      </c>
      <c r="Q102" s="5" t="s">
        <v>925</v>
      </c>
      <c r="R102" s="5">
        <v>600</v>
      </c>
      <c r="S102" s="5" t="s">
        <v>82</v>
      </c>
      <c r="T102" s="70">
        <f t="shared" si="10"/>
        <v>0</v>
      </c>
      <c r="U102" s="5" t="str">
        <f t="shared" si="13"/>
        <v>No Change</v>
      </c>
      <c r="V102" s="5">
        <v>2100</v>
      </c>
      <c r="W102" s="5" t="s">
        <v>29</v>
      </c>
      <c r="X102" s="5" t="s">
        <v>925</v>
      </c>
      <c r="Y102" s="5">
        <v>2100</v>
      </c>
      <c r="Z102" s="5" t="s">
        <v>29</v>
      </c>
      <c r="AA102" s="70">
        <f t="shared" si="11"/>
        <v>0</v>
      </c>
      <c r="AB102" s="5" t="str">
        <f t="shared" si="14"/>
        <v>No Change</v>
      </c>
      <c r="AC102" s="7" t="str">
        <f t="shared" si="15"/>
        <v>No</v>
      </c>
      <c r="AD102" s="5"/>
      <c r="AE102" s="1" t="str">
        <f t="shared" si="16"/>
        <v>No New</v>
      </c>
      <c r="AF102" s="1" t="str">
        <f t="shared" si="17"/>
        <v>Yes</v>
      </c>
      <c r="AG102" s="71">
        <v>45672</v>
      </c>
    </row>
    <row r="103" spans="1:33" x14ac:dyDescent="0.25">
      <c r="A103" s="5">
        <v>176</v>
      </c>
      <c r="B103" s="9">
        <v>195</v>
      </c>
      <c r="C103" s="9" t="s">
        <v>274</v>
      </c>
      <c r="D103" s="9" t="s">
        <v>275</v>
      </c>
      <c r="E103" s="5"/>
      <c r="F103" s="5"/>
      <c r="G103" s="9" t="s">
        <v>924</v>
      </c>
      <c r="H103" s="5">
        <v>0.27</v>
      </c>
      <c r="I103" s="5" t="s">
        <v>89</v>
      </c>
      <c r="J103" s="5" t="s">
        <v>925</v>
      </c>
      <c r="K103" s="5" t="s">
        <v>77</v>
      </c>
      <c r="L103" s="5" t="s">
        <v>77</v>
      </c>
      <c r="M103" s="70" t="e">
        <f t="shared" si="12"/>
        <v>#VALUE!</v>
      </c>
      <c r="N103" s="5" t="str">
        <f t="shared" si="18"/>
        <v>New TRV</v>
      </c>
      <c r="O103" s="5">
        <v>4</v>
      </c>
      <c r="P103" s="5" t="s">
        <v>82</v>
      </c>
      <c r="Q103" s="5" t="s">
        <v>924</v>
      </c>
      <c r="R103" s="5">
        <v>4</v>
      </c>
      <c r="S103" s="5" t="s">
        <v>82</v>
      </c>
      <c r="T103" s="70">
        <f t="shared" si="10"/>
        <v>0</v>
      </c>
      <c r="U103" s="5" t="str">
        <f t="shared" si="13"/>
        <v>No Change</v>
      </c>
      <c r="V103" s="5">
        <v>92</v>
      </c>
      <c r="W103" s="5" t="s">
        <v>29</v>
      </c>
      <c r="X103" s="5" t="s">
        <v>924</v>
      </c>
      <c r="Y103" s="5">
        <v>230</v>
      </c>
      <c r="Z103" s="5" t="s">
        <v>29</v>
      </c>
      <c r="AA103" s="70">
        <f t="shared" si="11"/>
        <v>-0.6</v>
      </c>
      <c r="AB103" s="5" t="str">
        <f t="shared" si="14"/>
        <v>Yes (-60%)</v>
      </c>
      <c r="AC103" s="7" t="str">
        <f t="shared" si="15"/>
        <v>No</v>
      </c>
      <c r="AD103" s="5"/>
      <c r="AE103" s="1" t="str">
        <f t="shared" si="16"/>
        <v>A new</v>
      </c>
      <c r="AF103" s="1" t="str">
        <f t="shared" si="17"/>
        <v>Yes</v>
      </c>
      <c r="AG103" s="71">
        <v>45672</v>
      </c>
    </row>
    <row r="104" spans="1:33" x14ac:dyDescent="0.25">
      <c r="A104" s="5">
        <v>177</v>
      </c>
      <c r="B104" s="9">
        <v>196</v>
      </c>
      <c r="C104" s="9" t="s">
        <v>276</v>
      </c>
      <c r="D104" s="9" t="s">
        <v>277</v>
      </c>
      <c r="E104" s="5"/>
      <c r="F104" s="5"/>
      <c r="G104" s="9" t="s">
        <v>924</v>
      </c>
      <c r="H104" s="5">
        <v>0.25</v>
      </c>
      <c r="I104" s="5" t="s">
        <v>82</v>
      </c>
      <c r="J104" s="5" t="s">
        <v>924</v>
      </c>
      <c r="K104" s="5">
        <v>0.25</v>
      </c>
      <c r="L104" s="5" t="s">
        <v>1854</v>
      </c>
      <c r="M104" s="70">
        <f t="shared" si="12"/>
        <v>0</v>
      </c>
      <c r="N104" s="5" t="str">
        <f t="shared" si="18"/>
        <v>No Change</v>
      </c>
      <c r="O104" s="5">
        <v>32</v>
      </c>
      <c r="P104" s="5" t="s">
        <v>29</v>
      </c>
      <c r="Q104" s="5" t="s">
        <v>925</v>
      </c>
      <c r="R104" s="5">
        <v>32</v>
      </c>
      <c r="S104" s="5" t="s">
        <v>29</v>
      </c>
      <c r="T104" s="70">
        <f t="shared" si="10"/>
        <v>0</v>
      </c>
      <c r="U104" s="5" t="str">
        <f t="shared" si="13"/>
        <v>No Change</v>
      </c>
      <c r="V104" s="5">
        <v>50</v>
      </c>
      <c r="W104" s="5" t="s">
        <v>37</v>
      </c>
      <c r="X104" s="5" t="s">
        <v>925</v>
      </c>
      <c r="Y104" s="5">
        <v>36</v>
      </c>
      <c r="Z104" s="5" t="s">
        <v>1856</v>
      </c>
      <c r="AA104" s="70">
        <f t="shared" si="11"/>
        <v>0.3888888888888889</v>
      </c>
      <c r="AB104" s="5" t="str">
        <f t="shared" si="14"/>
        <v>Yes (39%)</v>
      </c>
      <c r="AC104" s="7" t="str">
        <f t="shared" si="15"/>
        <v>Yes</v>
      </c>
      <c r="AD104" s="5"/>
      <c r="AE104" s="1" t="str">
        <f t="shared" si="16"/>
        <v>No New</v>
      </c>
      <c r="AF104" s="1" t="str">
        <f t="shared" si="17"/>
        <v>Yes</v>
      </c>
      <c r="AG104" s="71">
        <v>45672</v>
      </c>
    </row>
    <row r="105" spans="1:33" x14ac:dyDescent="0.25">
      <c r="A105" s="5">
        <v>180</v>
      </c>
      <c r="B105" s="5" t="s">
        <v>278</v>
      </c>
      <c r="C105" s="5" t="s">
        <v>279</v>
      </c>
      <c r="D105" s="5" t="s">
        <v>280</v>
      </c>
      <c r="E105" s="5"/>
      <c r="F105" s="5"/>
      <c r="G105" s="5" t="s">
        <v>924</v>
      </c>
      <c r="H105" s="5" t="s">
        <v>77</v>
      </c>
      <c r="I105" s="5" t="s">
        <v>77</v>
      </c>
      <c r="J105" s="5" t="s">
        <v>924</v>
      </c>
      <c r="K105" s="5" t="s">
        <v>77</v>
      </c>
      <c r="L105" s="5" t="s">
        <v>77</v>
      </c>
      <c r="M105" s="70" t="str">
        <f t="shared" si="12"/>
        <v>--</v>
      </c>
      <c r="N105" s="5" t="str">
        <f t="shared" si="18"/>
        <v>No TRV</v>
      </c>
      <c r="O105" s="5" t="s">
        <v>77</v>
      </c>
      <c r="P105" s="5" t="s">
        <v>77</v>
      </c>
      <c r="Q105" s="5" t="s">
        <v>924</v>
      </c>
      <c r="R105" s="5" t="s">
        <v>77</v>
      </c>
      <c r="S105" s="5" t="s">
        <v>77</v>
      </c>
      <c r="T105" s="70" t="str">
        <f t="shared" si="10"/>
        <v>--</v>
      </c>
      <c r="U105" s="5" t="str">
        <f t="shared" si="13"/>
        <v>No TRV</v>
      </c>
      <c r="V105" s="5">
        <v>9.1</v>
      </c>
      <c r="W105" s="5" t="s">
        <v>29</v>
      </c>
      <c r="X105" s="5" t="s">
        <v>924</v>
      </c>
      <c r="Y105" s="5" t="s">
        <v>77</v>
      </c>
      <c r="Z105" s="5" t="s">
        <v>77</v>
      </c>
      <c r="AA105" s="70" t="e">
        <f t="shared" si="11"/>
        <v>#VALUE!</v>
      </c>
      <c r="AB105" s="5" t="str">
        <f t="shared" si="14"/>
        <v>New TRV</v>
      </c>
      <c r="AC105" s="7" t="str">
        <f t="shared" si="15"/>
        <v>No</v>
      </c>
      <c r="AD105" s="5"/>
      <c r="AE105" s="1" t="str">
        <f t="shared" si="16"/>
        <v>A new</v>
      </c>
      <c r="AF105" s="1" t="str">
        <f t="shared" si="17"/>
        <v>No</v>
      </c>
      <c r="AG105" s="71">
        <v>45672</v>
      </c>
    </row>
    <row r="106" spans="1:33" x14ac:dyDescent="0.25">
      <c r="A106" s="5">
        <v>181</v>
      </c>
      <c r="B106" s="9">
        <v>197</v>
      </c>
      <c r="C106" s="9" t="s">
        <v>281</v>
      </c>
      <c r="D106" s="9" t="s">
        <v>282</v>
      </c>
      <c r="E106" s="5"/>
      <c r="F106" s="5"/>
      <c r="G106" s="9" t="s">
        <v>924</v>
      </c>
      <c r="H106" s="5" t="s">
        <v>77</v>
      </c>
      <c r="I106" s="5" t="s">
        <v>77</v>
      </c>
      <c r="J106" s="5" t="s">
        <v>924</v>
      </c>
      <c r="K106" s="5" t="s">
        <v>77</v>
      </c>
      <c r="L106" s="5" t="s">
        <v>77</v>
      </c>
      <c r="M106" s="70" t="str">
        <f t="shared" si="12"/>
        <v>--</v>
      </c>
      <c r="N106" s="5" t="str">
        <f t="shared" si="18"/>
        <v>No TRV</v>
      </c>
      <c r="O106" s="5">
        <v>0.54</v>
      </c>
      <c r="P106" s="5" t="s">
        <v>29</v>
      </c>
      <c r="Q106" s="5" t="s">
        <v>925</v>
      </c>
      <c r="R106" s="5">
        <v>0.54</v>
      </c>
      <c r="S106" s="5" t="s">
        <v>29</v>
      </c>
      <c r="T106" s="70">
        <f t="shared" si="10"/>
        <v>0</v>
      </c>
      <c r="U106" s="5" t="str">
        <f t="shared" si="13"/>
        <v>No Change</v>
      </c>
      <c r="V106" s="5">
        <v>18</v>
      </c>
      <c r="W106" s="5" t="s">
        <v>29</v>
      </c>
      <c r="X106" s="5" t="s">
        <v>924</v>
      </c>
      <c r="Y106" s="5">
        <v>18</v>
      </c>
      <c r="Z106" s="5" t="s">
        <v>29</v>
      </c>
      <c r="AA106" s="70">
        <f t="shared" si="11"/>
        <v>0</v>
      </c>
      <c r="AB106" s="5" t="str">
        <f t="shared" si="14"/>
        <v>No Change</v>
      </c>
      <c r="AC106" s="7" t="str">
        <f t="shared" si="15"/>
        <v>No</v>
      </c>
      <c r="AD106" s="5"/>
      <c r="AE106" s="1" t="str">
        <f t="shared" si="16"/>
        <v>No New</v>
      </c>
      <c r="AF106" s="1" t="str">
        <f t="shared" si="17"/>
        <v>Yes</v>
      </c>
      <c r="AG106" s="71">
        <v>45672</v>
      </c>
    </row>
    <row r="107" spans="1:33" x14ac:dyDescent="0.25">
      <c r="A107" s="5">
        <v>184</v>
      </c>
      <c r="B107" s="5" t="s">
        <v>283</v>
      </c>
      <c r="C107" s="5" t="s">
        <v>284</v>
      </c>
      <c r="D107" s="5" t="s">
        <v>285</v>
      </c>
      <c r="E107" s="5"/>
      <c r="F107" s="5"/>
      <c r="G107" s="5" t="s">
        <v>924</v>
      </c>
      <c r="H107" s="5" t="s">
        <v>77</v>
      </c>
      <c r="I107" s="5" t="s">
        <v>77</v>
      </c>
      <c r="J107" s="5" t="s">
        <v>924</v>
      </c>
      <c r="K107" s="5" t="s">
        <v>77</v>
      </c>
      <c r="L107" s="5" t="s">
        <v>77</v>
      </c>
      <c r="M107" s="70" t="str">
        <f t="shared" si="12"/>
        <v>--</v>
      </c>
      <c r="N107" s="5" t="str">
        <f t="shared" si="18"/>
        <v>No TRV</v>
      </c>
      <c r="O107" s="5">
        <v>0.3</v>
      </c>
      <c r="P107" s="5" t="s">
        <v>89</v>
      </c>
      <c r="Q107" s="5" t="s">
        <v>924</v>
      </c>
      <c r="R107" s="5" t="s">
        <v>77</v>
      </c>
      <c r="S107" s="5" t="s">
        <v>77</v>
      </c>
      <c r="T107" s="70" t="e">
        <f t="shared" si="10"/>
        <v>#VALUE!</v>
      </c>
      <c r="U107" s="5" t="str">
        <f t="shared" si="13"/>
        <v>New TRV</v>
      </c>
      <c r="V107" s="5" t="s">
        <v>77</v>
      </c>
      <c r="W107" s="5" t="s">
        <v>77</v>
      </c>
      <c r="X107" s="5" t="s">
        <v>924</v>
      </c>
      <c r="Y107" s="5" t="s">
        <v>77</v>
      </c>
      <c r="Z107" s="5" t="s">
        <v>77</v>
      </c>
      <c r="AA107" s="70" t="str">
        <f t="shared" si="11"/>
        <v>--</v>
      </c>
      <c r="AB107" s="5" t="str">
        <f t="shared" si="14"/>
        <v>No TRV</v>
      </c>
      <c r="AC107" s="7" t="str">
        <f t="shared" si="15"/>
        <v>No</v>
      </c>
      <c r="AD107" s="5"/>
      <c r="AE107" s="1" t="str">
        <f t="shared" si="16"/>
        <v>A new</v>
      </c>
      <c r="AF107" s="1" t="str">
        <f t="shared" si="17"/>
        <v>No</v>
      </c>
      <c r="AG107" s="71">
        <v>45672</v>
      </c>
    </row>
    <row r="108" spans="1:33" x14ac:dyDescent="0.25">
      <c r="A108" s="5">
        <v>185</v>
      </c>
      <c r="B108" s="9">
        <v>199</v>
      </c>
      <c r="C108" s="9" t="s">
        <v>286</v>
      </c>
      <c r="D108" s="9" t="s">
        <v>287</v>
      </c>
      <c r="E108" s="5"/>
      <c r="F108" s="5"/>
      <c r="G108" s="9" t="s">
        <v>924</v>
      </c>
      <c r="H108" s="5">
        <v>2.2000000000000001E-4</v>
      </c>
      <c r="I108" s="5" t="s">
        <v>82</v>
      </c>
      <c r="J108" s="5" t="s">
        <v>925</v>
      </c>
      <c r="K108" s="5">
        <v>2.2000000000000001E-4</v>
      </c>
      <c r="L108" s="5" t="s">
        <v>82</v>
      </c>
      <c r="M108" s="70">
        <f t="shared" si="12"/>
        <v>0</v>
      </c>
      <c r="N108" s="5" t="str">
        <f t="shared" si="18"/>
        <v>No Change</v>
      </c>
      <c r="O108" s="5" t="s">
        <v>77</v>
      </c>
      <c r="P108" s="5" t="s">
        <v>77</v>
      </c>
      <c r="Q108" s="5" t="s">
        <v>924</v>
      </c>
      <c r="R108" s="5" t="s">
        <v>77</v>
      </c>
      <c r="S108" s="5" t="s">
        <v>77</v>
      </c>
      <c r="T108" s="70" t="str">
        <f t="shared" si="10"/>
        <v>--</v>
      </c>
      <c r="U108" s="5" t="str">
        <f t="shared" si="13"/>
        <v>No TRV</v>
      </c>
      <c r="V108" s="5" t="s">
        <v>77</v>
      </c>
      <c r="W108" s="5" t="s">
        <v>77</v>
      </c>
      <c r="X108" s="5" t="s">
        <v>924</v>
      </c>
      <c r="Y108" s="5" t="s">
        <v>77</v>
      </c>
      <c r="Z108" s="5" t="s">
        <v>77</v>
      </c>
      <c r="AA108" s="70" t="str">
        <f t="shared" si="11"/>
        <v>--</v>
      </c>
      <c r="AB108" s="5" t="str">
        <f t="shared" si="14"/>
        <v>No TRV</v>
      </c>
      <c r="AC108" s="7" t="str">
        <f t="shared" si="15"/>
        <v>No</v>
      </c>
      <c r="AD108" s="5"/>
      <c r="AE108" s="1" t="str">
        <f t="shared" si="16"/>
        <v>No New</v>
      </c>
      <c r="AF108" s="1" t="str">
        <f t="shared" si="17"/>
        <v>Yes</v>
      </c>
      <c r="AG108" s="71">
        <v>45672</v>
      </c>
    </row>
    <row r="109" spans="1:33" x14ac:dyDescent="0.25">
      <c r="A109" s="11">
        <v>186</v>
      </c>
      <c r="B109" s="12">
        <v>200</v>
      </c>
      <c r="C109" s="6">
        <v>200</v>
      </c>
      <c r="D109" s="6" t="s">
        <v>288</v>
      </c>
      <c r="E109" s="13"/>
      <c r="F109" s="5">
        <v>13</v>
      </c>
      <c r="G109" s="6" t="s">
        <v>924</v>
      </c>
      <c r="H109" s="5">
        <v>3.3E-3</v>
      </c>
      <c r="I109" s="5" t="s">
        <v>74</v>
      </c>
      <c r="J109" s="5" t="s">
        <v>924</v>
      </c>
      <c r="K109" s="13">
        <v>0.1</v>
      </c>
      <c r="L109" s="13" t="s">
        <v>1854</v>
      </c>
      <c r="M109" s="70">
        <f t="shared" si="12"/>
        <v>-0.96700000000000008</v>
      </c>
      <c r="N109" s="13" t="str">
        <f t="shared" si="18"/>
        <v>Yes (-97%)</v>
      </c>
      <c r="O109" s="5">
        <v>5</v>
      </c>
      <c r="P109" s="5" t="s">
        <v>82</v>
      </c>
      <c r="Q109" s="5" t="s">
        <v>925</v>
      </c>
      <c r="R109" s="13">
        <v>5</v>
      </c>
      <c r="S109" s="13" t="s">
        <v>74</v>
      </c>
      <c r="T109" s="74">
        <f t="shared" si="10"/>
        <v>0</v>
      </c>
      <c r="U109" s="13" t="str">
        <f t="shared" si="13"/>
        <v>No Change</v>
      </c>
      <c r="V109" s="13" t="s">
        <v>77</v>
      </c>
      <c r="W109" s="13" t="s">
        <v>77</v>
      </c>
      <c r="X109" s="13" t="s">
        <v>924</v>
      </c>
      <c r="Y109" s="13" t="s">
        <v>77</v>
      </c>
      <c r="Z109" s="13" t="s">
        <v>77</v>
      </c>
      <c r="AA109" s="74" t="str">
        <f t="shared" si="11"/>
        <v>--</v>
      </c>
      <c r="AB109" s="13" t="str">
        <f t="shared" si="14"/>
        <v>No TRV</v>
      </c>
      <c r="AC109" s="75" t="str">
        <f t="shared" si="15"/>
        <v>No</v>
      </c>
      <c r="AD109" s="11"/>
      <c r="AE109" s="76" t="str">
        <f t="shared" si="16"/>
        <v>No New</v>
      </c>
      <c r="AF109" s="76" t="str">
        <f t="shared" si="17"/>
        <v>Yes</v>
      </c>
      <c r="AG109" s="71">
        <v>45672</v>
      </c>
    </row>
    <row r="110" spans="1:33" x14ac:dyDescent="0.25">
      <c r="A110" s="5">
        <v>187</v>
      </c>
      <c r="B110" s="9">
        <v>201</v>
      </c>
      <c r="C110" s="9" t="s">
        <v>289</v>
      </c>
      <c r="D110" s="9" t="s">
        <v>290</v>
      </c>
      <c r="E110" s="5"/>
      <c r="F110" s="5"/>
      <c r="G110" s="9" t="s">
        <v>924</v>
      </c>
      <c r="H110" s="5" t="s">
        <v>77</v>
      </c>
      <c r="I110" s="5" t="s">
        <v>77</v>
      </c>
      <c r="J110" s="5" t="s">
        <v>924</v>
      </c>
      <c r="K110" s="5" t="s">
        <v>77</v>
      </c>
      <c r="L110" s="5" t="s">
        <v>77</v>
      </c>
      <c r="M110" s="70" t="str">
        <f t="shared" si="12"/>
        <v>--</v>
      </c>
      <c r="N110" s="5" t="str">
        <f t="shared" si="18"/>
        <v>No TRV</v>
      </c>
      <c r="O110" s="5">
        <v>0.2</v>
      </c>
      <c r="P110" s="5" t="s">
        <v>89</v>
      </c>
      <c r="Q110" s="5" t="s">
        <v>925</v>
      </c>
      <c r="R110" s="5">
        <v>0.2</v>
      </c>
      <c r="S110" s="5" t="s">
        <v>89</v>
      </c>
      <c r="T110" s="70">
        <f t="shared" si="10"/>
        <v>0</v>
      </c>
      <c r="U110" s="5" t="str">
        <f t="shared" si="13"/>
        <v>No Change</v>
      </c>
      <c r="V110" s="5">
        <v>24</v>
      </c>
      <c r="W110" s="5" t="s">
        <v>37</v>
      </c>
      <c r="X110" s="5" t="s">
        <v>924</v>
      </c>
      <c r="Y110" s="5" t="s">
        <v>77</v>
      </c>
      <c r="Z110" s="5" t="s">
        <v>77</v>
      </c>
      <c r="AA110" s="70" t="e">
        <f t="shared" si="11"/>
        <v>#VALUE!</v>
      </c>
      <c r="AB110" s="5" t="str">
        <f t="shared" si="14"/>
        <v>New TRV</v>
      </c>
      <c r="AC110" s="7" t="str">
        <f t="shared" si="15"/>
        <v>Yes</v>
      </c>
      <c r="AD110" s="5" t="s">
        <v>925</v>
      </c>
      <c r="AE110" s="1" t="str">
        <f t="shared" si="16"/>
        <v>A new</v>
      </c>
      <c r="AF110" s="1" t="str">
        <f t="shared" si="17"/>
        <v>Yes</v>
      </c>
      <c r="AG110" s="71">
        <v>45672</v>
      </c>
    </row>
    <row r="111" spans="1:33" x14ac:dyDescent="0.25">
      <c r="A111" s="5">
        <v>188</v>
      </c>
      <c r="B111" s="9">
        <v>522</v>
      </c>
      <c r="C111" s="9" t="s">
        <v>291</v>
      </c>
      <c r="D111" s="9" t="s">
        <v>292</v>
      </c>
      <c r="E111" s="5" t="s">
        <v>293</v>
      </c>
      <c r="F111" s="5"/>
      <c r="G111" s="9" t="s">
        <v>924</v>
      </c>
      <c r="H111" s="5">
        <v>0.42</v>
      </c>
      <c r="I111" s="5" t="s">
        <v>74</v>
      </c>
      <c r="J111" s="5" t="s">
        <v>924</v>
      </c>
      <c r="K111" s="5">
        <v>0.42</v>
      </c>
      <c r="L111" s="5" t="s">
        <v>74</v>
      </c>
      <c r="M111" s="70">
        <f t="shared" si="12"/>
        <v>0</v>
      </c>
      <c r="N111" s="5" t="str">
        <f t="shared" si="18"/>
        <v>No Change</v>
      </c>
      <c r="O111" s="5" t="s">
        <v>77</v>
      </c>
      <c r="P111" s="5" t="s">
        <v>77</v>
      </c>
      <c r="Q111" s="5" t="s">
        <v>924</v>
      </c>
      <c r="R111" s="5" t="s">
        <v>77</v>
      </c>
      <c r="S111" s="5" t="s">
        <v>77</v>
      </c>
      <c r="T111" s="70" t="str">
        <f t="shared" si="10"/>
        <v>--</v>
      </c>
      <c r="U111" s="5" t="str">
        <f t="shared" si="13"/>
        <v>No TRV</v>
      </c>
      <c r="V111" s="5">
        <v>3.2</v>
      </c>
      <c r="W111" s="5" t="s">
        <v>29</v>
      </c>
      <c r="X111" s="5" t="s">
        <v>924</v>
      </c>
      <c r="Y111" s="5" t="s">
        <v>77</v>
      </c>
      <c r="Z111" s="5" t="s">
        <v>77</v>
      </c>
      <c r="AA111" s="70" t="e">
        <f t="shared" si="11"/>
        <v>#VALUE!</v>
      </c>
      <c r="AB111" s="5" t="str">
        <f t="shared" si="14"/>
        <v>New TRV</v>
      </c>
      <c r="AC111" s="7" t="str">
        <f t="shared" si="15"/>
        <v>No</v>
      </c>
      <c r="AD111" s="5"/>
      <c r="AE111" s="1" t="str">
        <f t="shared" si="16"/>
        <v>A new</v>
      </c>
      <c r="AF111" s="1" t="str">
        <f t="shared" si="17"/>
        <v>Yes</v>
      </c>
      <c r="AG111" s="71">
        <v>45672</v>
      </c>
    </row>
    <row r="112" spans="1:33" x14ac:dyDescent="0.25">
      <c r="A112" s="5">
        <v>193</v>
      </c>
      <c r="B112" s="9">
        <v>244</v>
      </c>
      <c r="C112" s="9" t="s">
        <v>294</v>
      </c>
      <c r="D112" s="9" t="s">
        <v>295</v>
      </c>
      <c r="E112" s="5"/>
      <c r="F112" s="5"/>
      <c r="G112" s="9" t="s">
        <v>924</v>
      </c>
      <c r="H112" s="5" t="s">
        <v>77</v>
      </c>
      <c r="I112" s="5" t="s">
        <v>77</v>
      </c>
      <c r="J112" s="5" t="s">
        <v>924</v>
      </c>
      <c r="K112" s="5" t="s">
        <v>77</v>
      </c>
      <c r="L112" s="5" t="s">
        <v>77</v>
      </c>
      <c r="M112" s="70" t="str">
        <f t="shared" si="12"/>
        <v>--</v>
      </c>
      <c r="N112" s="5" t="str">
        <f t="shared" si="18"/>
        <v>No TRV</v>
      </c>
      <c r="O112" s="5">
        <v>40000</v>
      </c>
      <c r="P112" s="5" t="s">
        <v>82</v>
      </c>
      <c r="Q112" s="5" t="s">
        <v>924</v>
      </c>
      <c r="R112" s="5">
        <v>40000</v>
      </c>
      <c r="S112" s="5" t="s">
        <v>82</v>
      </c>
      <c r="T112" s="70">
        <f t="shared" si="10"/>
        <v>0</v>
      </c>
      <c r="U112" s="5" t="str">
        <f t="shared" si="13"/>
        <v>No Change</v>
      </c>
      <c r="V112" s="5" t="s">
        <v>77</v>
      </c>
      <c r="W112" s="5" t="s">
        <v>77</v>
      </c>
      <c r="X112" s="5" t="s">
        <v>924</v>
      </c>
      <c r="Y112" s="5" t="s">
        <v>77</v>
      </c>
      <c r="Z112" s="5" t="s">
        <v>77</v>
      </c>
      <c r="AA112" s="70" t="str">
        <f t="shared" si="11"/>
        <v>--</v>
      </c>
      <c r="AB112" s="5" t="str">
        <f t="shared" si="14"/>
        <v>No TRV</v>
      </c>
      <c r="AC112" s="7" t="str">
        <f t="shared" si="15"/>
        <v>No</v>
      </c>
      <c r="AD112" s="5"/>
      <c r="AE112" s="1" t="str">
        <f t="shared" si="16"/>
        <v>No New</v>
      </c>
      <c r="AF112" s="1" t="str">
        <f t="shared" si="17"/>
        <v>Yes</v>
      </c>
      <c r="AG112" s="71">
        <v>45672</v>
      </c>
    </row>
    <row r="113" spans="1:33" x14ac:dyDescent="0.25">
      <c r="A113" s="5">
        <v>197</v>
      </c>
      <c r="B113" s="9">
        <v>207</v>
      </c>
      <c r="C113" s="9" t="s">
        <v>296</v>
      </c>
      <c r="D113" s="9" t="s">
        <v>297</v>
      </c>
      <c r="E113" s="5"/>
      <c r="F113" s="5"/>
      <c r="G113" s="9" t="s">
        <v>924</v>
      </c>
      <c r="H113" s="5">
        <v>7.6999999999999996E-4</v>
      </c>
      <c r="I113" s="5" t="s">
        <v>74</v>
      </c>
      <c r="J113" s="5" t="s">
        <v>924</v>
      </c>
      <c r="K113" s="5">
        <v>7.6999999999999996E-4</v>
      </c>
      <c r="L113" s="5" t="s">
        <v>74</v>
      </c>
      <c r="M113" s="70">
        <f t="shared" si="12"/>
        <v>0</v>
      </c>
      <c r="N113" s="5" t="str">
        <f t="shared" si="18"/>
        <v>No Change</v>
      </c>
      <c r="O113" s="5" t="s">
        <v>77</v>
      </c>
      <c r="P113" s="5" t="s">
        <v>77</v>
      </c>
      <c r="Q113" s="5" t="s">
        <v>924</v>
      </c>
      <c r="R113" s="5" t="s">
        <v>77</v>
      </c>
      <c r="S113" s="5" t="s">
        <v>77</v>
      </c>
      <c r="T113" s="70" t="str">
        <f t="shared" si="10"/>
        <v>--</v>
      </c>
      <c r="U113" s="5" t="str">
        <f t="shared" si="13"/>
        <v>No TRV</v>
      </c>
      <c r="V113" s="5" t="s">
        <v>77</v>
      </c>
      <c r="W113" s="5" t="s">
        <v>77</v>
      </c>
      <c r="X113" s="5" t="s">
        <v>924</v>
      </c>
      <c r="Y113" s="5" t="s">
        <v>77</v>
      </c>
      <c r="Z113" s="5" t="s">
        <v>77</v>
      </c>
      <c r="AA113" s="70" t="str">
        <f t="shared" si="11"/>
        <v>--</v>
      </c>
      <c r="AB113" s="5" t="str">
        <f t="shared" si="14"/>
        <v>No TRV</v>
      </c>
      <c r="AC113" s="7" t="str">
        <f t="shared" si="15"/>
        <v>No</v>
      </c>
      <c r="AD113" s="5"/>
      <c r="AE113" s="1" t="str">
        <f t="shared" si="16"/>
        <v>No New</v>
      </c>
      <c r="AF113" s="1" t="str">
        <f t="shared" si="17"/>
        <v>Yes</v>
      </c>
      <c r="AG113" s="71">
        <v>45672</v>
      </c>
    </row>
    <row r="114" spans="1:33" x14ac:dyDescent="0.25">
      <c r="A114" s="5">
        <v>535</v>
      </c>
      <c r="B114" s="9">
        <v>436</v>
      </c>
      <c r="C114" s="9" t="s">
        <v>780</v>
      </c>
      <c r="D114" s="14" t="s">
        <v>781</v>
      </c>
      <c r="E114" s="5" t="s">
        <v>743</v>
      </c>
      <c r="F114" s="10">
        <v>5</v>
      </c>
      <c r="G114" s="9" t="s">
        <v>924</v>
      </c>
      <c r="H114" s="5">
        <v>2.5999999999999998E-5</v>
      </c>
      <c r="I114" s="5" t="s">
        <v>37</v>
      </c>
      <c r="J114" s="5" t="s">
        <v>925</v>
      </c>
      <c r="K114" s="5">
        <v>1.4E-5</v>
      </c>
      <c r="L114" s="5" t="s">
        <v>74</v>
      </c>
      <c r="M114" s="70">
        <f t="shared" si="12"/>
        <v>0.8571428571428571</v>
      </c>
      <c r="N114" s="5" t="str">
        <f t="shared" si="18"/>
        <v>Yes (86%)</v>
      </c>
      <c r="O114" s="5" t="s">
        <v>77</v>
      </c>
      <c r="P114" s="5" t="s">
        <v>77</v>
      </c>
      <c r="Q114" s="5" t="s">
        <v>924</v>
      </c>
      <c r="R114" s="5" t="s">
        <v>77</v>
      </c>
      <c r="S114" s="5" t="s">
        <v>77</v>
      </c>
      <c r="T114" s="70" t="str">
        <f t="shared" si="10"/>
        <v>--</v>
      </c>
      <c r="U114" s="5" t="str">
        <f t="shared" si="13"/>
        <v>No TRV</v>
      </c>
      <c r="V114" s="5" t="s">
        <v>77</v>
      </c>
      <c r="W114" s="5" t="s">
        <v>77</v>
      </c>
      <c r="X114" s="5" t="s">
        <v>924</v>
      </c>
      <c r="Y114" s="5" t="s">
        <v>77</v>
      </c>
      <c r="Z114" s="5" t="s">
        <v>77</v>
      </c>
      <c r="AA114" s="70" t="str">
        <f t="shared" si="11"/>
        <v>--</v>
      </c>
      <c r="AB114" s="5" t="str">
        <f t="shared" si="14"/>
        <v>No TRV</v>
      </c>
      <c r="AC114" s="7" t="str">
        <f t="shared" si="15"/>
        <v>Yes</v>
      </c>
      <c r="AD114" s="5"/>
      <c r="AE114" s="1" t="str">
        <f t="shared" si="16"/>
        <v>No New</v>
      </c>
      <c r="AF114" s="1" t="str">
        <f t="shared" si="17"/>
        <v>Yes</v>
      </c>
      <c r="AG114" s="71">
        <v>45672</v>
      </c>
    </row>
    <row r="115" spans="1:33" x14ac:dyDescent="0.25">
      <c r="A115" s="5">
        <v>202</v>
      </c>
      <c r="B115" s="9">
        <v>211</v>
      </c>
      <c r="C115" s="9" t="s">
        <v>298</v>
      </c>
      <c r="D115" s="9" t="s">
        <v>299</v>
      </c>
      <c r="E115" s="5"/>
      <c r="F115" s="5"/>
      <c r="G115" s="9" t="s">
        <v>924</v>
      </c>
      <c r="H115" s="5" t="s">
        <v>77</v>
      </c>
      <c r="I115" s="5" t="s">
        <v>77</v>
      </c>
      <c r="J115" s="5" t="s">
        <v>924</v>
      </c>
      <c r="K115" s="5" t="s">
        <v>77</v>
      </c>
      <c r="L115" s="5" t="s">
        <v>77</v>
      </c>
      <c r="M115" s="70" t="str">
        <f t="shared" si="12"/>
        <v>--</v>
      </c>
      <c r="N115" s="5" t="str">
        <f t="shared" si="18"/>
        <v>No TRV</v>
      </c>
      <c r="O115" s="5">
        <v>70</v>
      </c>
      <c r="P115" s="5" t="s">
        <v>89</v>
      </c>
      <c r="Q115" s="5" t="s">
        <v>925</v>
      </c>
      <c r="R115" s="5">
        <v>80</v>
      </c>
      <c r="S115" s="5" t="s">
        <v>74</v>
      </c>
      <c r="T115" s="70">
        <f t="shared" si="10"/>
        <v>-0.125</v>
      </c>
      <c r="U115" s="5" t="str">
        <f t="shared" si="13"/>
        <v>Yes (-13%)</v>
      </c>
      <c r="V115" s="5" t="s">
        <v>77</v>
      </c>
      <c r="W115" s="5" t="s">
        <v>77</v>
      </c>
      <c r="X115" s="5" t="s">
        <v>924</v>
      </c>
      <c r="Y115" s="5" t="s">
        <v>77</v>
      </c>
      <c r="Z115" s="5" t="s">
        <v>77</v>
      </c>
      <c r="AA115" s="70" t="str">
        <f t="shared" si="11"/>
        <v>--</v>
      </c>
      <c r="AB115" s="5" t="str">
        <f t="shared" si="14"/>
        <v>No TRV</v>
      </c>
      <c r="AC115" s="7" t="str">
        <f t="shared" si="15"/>
        <v>No</v>
      </c>
      <c r="AD115" s="5"/>
      <c r="AE115" s="1" t="str">
        <f t="shared" si="16"/>
        <v>No New</v>
      </c>
      <c r="AF115" s="1" t="str">
        <f t="shared" si="17"/>
        <v>Yes</v>
      </c>
      <c r="AG115" s="71">
        <v>45672</v>
      </c>
    </row>
    <row r="116" spans="1:33" x14ac:dyDescent="0.25">
      <c r="A116" s="5">
        <v>203</v>
      </c>
      <c r="B116" s="9">
        <v>212</v>
      </c>
      <c r="C116" s="9" t="s">
        <v>300</v>
      </c>
      <c r="D116" s="9" t="s">
        <v>301</v>
      </c>
      <c r="E116" s="5"/>
      <c r="F116" s="5"/>
      <c r="G116" s="9" t="s">
        <v>924</v>
      </c>
      <c r="H116" s="5" t="s">
        <v>77</v>
      </c>
      <c r="I116" s="5" t="s">
        <v>77</v>
      </c>
      <c r="J116" s="5" t="s">
        <v>924</v>
      </c>
      <c r="K116" s="5" t="s">
        <v>77</v>
      </c>
      <c r="L116" s="5" t="s">
        <v>77</v>
      </c>
      <c r="M116" s="70" t="str">
        <f t="shared" si="12"/>
        <v>--</v>
      </c>
      <c r="N116" s="5" t="str">
        <f t="shared" si="18"/>
        <v>No TRV</v>
      </c>
      <c r="O116" s="5">
        <v>8.0000000000000002E-3</v>
      </c>
      <c r="P116" s="5" t="s">
        <v>89</v>
      </c>
      <c r="Q116" s="5" t="s">
        <v>924</v>
      </c>
      <c r="R116" s="5" t="s">
        <v>77</v>
      </c>
      <c r="S116" s="5" t="s">
        <v>77</v>
      </c>
      <c r="T116" s="70" t="e">
        <f t="shared" si="10"/>
        <v>#VALUE!</v>
      </c>
      <c r="U116" s="5" t="str">
        <f t="shared" si="13"/>
        <v>New TRV</v>
      </c>
      <c r="V116" s="5">
        <v>0.69</v>
      </c>
      <c r="W116" s="5" t="s">
        <v>37</v>
      </c>
      <c r="X116" s="5" t="s">
        <v>925</v>
      </c>
      <c r="Y116" s="5">
        <v>0.49</v>
      </c>
      <c r="Z116" s="5" t="s">
        <v>1856</v>
      </c>
      <c r="AA116" s="70">
        <f t="shared" si="11"/>
        <v>0.40816326530612235</v>
      </c>
      <c r="AB116" s="5" t="str">
        <f t="shared" si="14"/>
        <v>Yes (41%)</v>
      </c>
      <c r="AC116" s="7" t="str">
        <f t="shared" si="15"/>
        <v>Yes</v>
      </c>
      <c r="AD116" s="5"/>
      <c r="AE116" s="1" t="str">
        <f t="shared" si="16"/>
        <v>A new</v>
      </c>
      <c r="AF116" s="1" t="str">
        <f t="shared" si="17"/>
        <v>Yes</v>
      </c>
      <c r="AG116" s="71">
        <v>45672</v>
      </c>
    </row>
    <row r="117" spans="1:33" x14ac:dyDescent="0.25">
      <c r="A117" s="5">
        <v>536</v>
      </c>
      <c r="B117" s="9">
        <v>437</v>
      </c>
      <c r="C117" s="9" t="s">
        <v>782</v>
      </c>
      <c r="D117" s="9" t="s">
        <v>783</v>
      </c>
      <c r="E117" s="5" t="s">
        <v>743</v>
      </c>
      <c r="F117" s="10">
        <v>5</v>
      </c>
      <c r="G117" s="9" t="s">
        <v>924</v>
      </c>
      <c r="H117" s="5">
        <v>1.7000000000000001E-4</v>
      </c>
      <c r="I117" s="5" t="s">
        <v>37</v>
      </c>
      <c r="J117" s="5" t="s">
        <v>925</v>
      </c>
      <c r="K117" s="5">
        <v>9.1000000000000003E-5</v>
      </c>
      <c r="L117" s="5" t="s">
        <v>74</v>
      </c>
      <c r="M117" s="70">
        <f t="shared" si="12"/>
        <v>0.86813186813186816</v>
      </c>
      <c r="N117" s="5" t="str">
        <f t="shared" si="18"/>
        <v>Yes (87%)</v>
      </c>
      <c r="O117" s="5" t="s">
        <v>77</v>
      </c>
      <c r="P117" s="5" t="s">
        <v>77</v>
      </c>
      <c r="Q117" s="5" t="s">
        <v>924</v>
      </c>
      <c r="R117" s="5" t="s">
        <v>77</v>
      </c>
      <c r="S117" s="5" t="s">
        <v>77</v>
      </c>
      <c r="T117" s="70" t="str">
        <f t="shared" si="10"/>
        <v>--</v>
      </c>
      <c r="U117" s="5" t="str">
        <f t="shared" si="13"/>
        <v>No TRV</v>
      </c>
      <c r="V117" s="5" t="s">
        <v>77</v>
      </c>
      <c r="W117" s="5" t="s">
        <v>77</v>
      </c>
      <c r="X117" s="5" t="s">
        <v>924</v>
      </c>
      <c r="Y117" s="5" t="s">
        <v>77</v>
      </c>
      <c r="Z117" s="5" t="s">
        <v>77</v>
      </c>
      <c r="AA117" s="70" t="str">
        <f t="shared" si="11"/>
        <v>--</v>
      </c>
      <c r="AB117" s="5" t="str">
        <f t="shared" si="14"/>
        <v>No TRV</v>
      </c>
      <c r="AC117" s="7" t="str">
        <f t="shared" si="15"/>
        <v>Yes</v>
      </c>
      <c r="AD117" s="5"/>
      <c r="AE117" s="1" t="str">
        <f t="shared" si="16"/>
        <v>No New</v>
      </c>
      <c r="AF117" s="1" t="str">
        <f t="shared" si="17"/>
        <v>Yes</v>
      </c>
      <c r="AG117" s="71">
        <v>45672</v>
      </c>
    </row>
    <row r="118" spans="1:33" x14ac:dyDescent="0.25">
      <c r="A118" s="5">
        <v>537</v>
      </c>
      <c r="B118" s="9">
        <v>438</v>
      </c>
      <c r="C118" s="9" t="s">
        <v>784</v>
      </c>
      <c r="D118" s="9" t="s">
        <v>785</v>
      </c>
      <c r="E118" s="5" t="s">
        <v>743</v>
      </c>
      <c r="F118" s="10">
        <v>5</v>
      </c>
      <c r="G118" s="9" t="s">
        <v>924</v>
      </c>
      <c r="H118" s="5">
        <v>1.6999999999999999E-3</v>
      </c>
      <c r="I118" s="5" t="s">
        <v>37</v>
      </c>
      <c r="J118" s="5" t="s">
        <v>925</v>
      </c>
      <c r="K118" s="5">
        <v>9.1E-4</v>
      </c>
      <c r="L118" s="5" t="s">
        <v>74</v>
      </c>
      <c r="M118" s="70">
        <f t="shared" si="12"/>
        <v>0.86813186813186805</v>
      </c>
      <c r="N118" s="5" t="str">
        <f t="shared" si="18"/>
        <v>Yes (87%)</v>
      </c>
      <c r="O118" s="5" t="s">
        <v>77</v>
      </c>
      <c r="P118" s="5" t="s">
        <v>77</v>
      </c>
      <c r="Q118" s="5" t="s">
        <v>924</v>
      </c>
      <c r="R118" s="5" t="s">
        <v>77</v>
      </c>
      <c r="S118" s="5" t="s">
        <v>77</v>
      </c>
      <c r="T118" s="70" t="str">
        <f t="shared" si="10"/>
        <v>--</v>
      </c>
      <c r="U118" s="5" t="str">
        <f t="shared" si="13"/>
        <v>No TRV</v>
      </c>
      <c r="V118" s="5" t="s">
        <v>77</v>
      </c>
      <c r="W118" s="5" t="s">
        <v>77</v>
      </c>
      <c r="X118" s="5" t="s">
        <v>924</v>
      </c>
      <c r="Y118" s="5" t="s">
        <v>77</v>
      </c>
      <c r="Z118" s="5" t="s">
        <v>77</v>
      </c>
      <c r="AA118" s="70" t="str">
        <f t="shared" si="11"/>
        <v>--</v>
      </c>
      <c r="AB118" s="5" t="str">
        <f t="shared" si="14"/>
        <v>No TRV</v>
      </c>
      <c r="AC118" s="7" t="str">
        <f t="shared" si="15"/>
        <v>Yes</v>
      </c>
      <c r="AD118" s="5"/>
      <c r="AE118" s="1" t="str">
        <f t="shared" si="16"/>
        <v>No New</v>
      </c>
      <c r="AF118" s="1" t="str">
        <f t="shared" si="17"/>
        <v>Yes</v>
      </c>
      <c r="AG118" s="71">
        <v>45672</v>
      </c>
    </row>
    <row r="119" spans="1:33" x14ac:dyDescent="0.25">
      <c r="A119" s="5">
        <v>211</v>
      </c>
      <c r="B119" s="9">
        <v>218</v>
      </c>
      <c r="C119" s="9" t="s">
        <v>302</v>
      </c>
      <c r="D119" s="9" t="s">
        <v>303</v>
      </c>
      <c r="E119" s="5"/>
      <c r="F119" s="5"/>
      <c r="G119" s="14" t="s">
        <v>924</v>
      </c>
      <c r="H119" s="5">
        <v>1.0999999999999999E-2</v>
      </c>
      <c r="I119" s="5" t="s">
        <v>74</v>
      </c>
      <c r="J119" s="5" t="s">
        <v>924</v>
      </c>
      <c r="K119" s="5">
        <v>1.0999999999999999E-2</v>
      </c>
      <c r="L119" s="5" t="s">
        <v>74</v>
      </c>
      <c r="M119" s="70">
        <f t="shared" si="12"/>
        <v>0</v>
      </c>
      <c r="N119" s="5" t="str">
        <f t="shared" si="18"/>
        <v>No Change</v>
      </c>
      <c r="O119" s="5" t="s">
        <v>77</v>
      </c>
      <c r="P119" s="5" t="s">
        <v>77</v>
      </c>
      <c r="Q119" s="5" t="s">
        <v>924</v>
      </c>
      <c r="R119" s="5" t="s">
        <v>77</v>
      </c>
      <c r="S119" s="5" t="s">
        <v>77</v>
      </c>
      <c r="T119" s="70" t="str">
        <f t="shared" si="10"/>
        <v>--</v>
      </c>
      <c r="U119" s="5" t="str">
        <f t="shared" si="13"/>
        <v>No TRV</v>
      </c>
      <c r="V119" s="5" t="s">
        <v>77</v>
      </c>
      <c r="W119" s="5" t="s">
        <v>77</v>
      </c>
      <c r="X119" s="5" t="s">
        <v>924</v>
      </c>
      <c r="Y119" s="5" t="s">
        <v>77</v>
      </c>
      <c r="Z119" s="5" t="s">
        <v>77</v>
      </c>
      <c r="AA119" s="70" t="str">
        <f t="shared" si="11"/>
        <v>--</v>
      </c>
      <c r="AB119" s="5" t="str">
        <f t="shared" si="14"/>
        <v>No TRV</v>
      </c>
      <c r="AC119" s="7" t="str">
        <f t="shared" si="15"/>
        <v>No</v>
      </c>
      <c r="AD119" s="5"/>
      <c r="AE119" s="1" t="str">
        <f t="shared" si="16"/>
        <v>No New</v>
      </c>
      <c r="AF119" s="1" t="str">
        <f t="shared" si="17"/>
        <v>Yes</v>
      </c>
      <c r="AG119" s="71">
        <v>45672</v>
      </c>
    </row>
    <row r="120" spans="1:33" x14ac:dyDescent="0.25">
      <c r="A120" s="5">
        <v>213</v>
      </c>
      <c r="B120" s="9">
        <v>220</v>
      </c>
      <c r="C120" s="9" t="s">
        <v>304</v>
      </c>
      <c r="D120" s="9" t="s">
        <v>305</v>
      </c>
      <c r="E120" s="5"/>
      <c r="F120" s="5"/>
      <c r="G120" s="9" t="s">
        <v>924</v>
      </c>
      <c r="H120" s="5">
        <v>0.2</v>
      </c>
      <c r="I120" s="5" t="s">
        <v>82</v>
      </c>
      <c r="J120" s="5" t="s">
        <v>925</v>
      </c>
      <c r="K120" s="5">
        <v>0.2</v>
      </c>
      <c r="L120" s="5" t="s">
        <v>82</v>
      </c>
      <c r="M120" s="70">
        <f t="shared" si="12"/>
        <v>0</v>
      </c>
      <c r="N120" s="5" t="str">
        <f t="shared" si="18"/>
        <v>No Change</v>
      </c>
      <c r="O120" s="5">
        <v>30</v>
      </c>
      <c r="P120" s="5" t="s">
        <v>82</v>
      </c>
      <c r="Q120" s="5" t="s">
        <v>925</v>
      </c>
      <c r="R120" s="5">
        <v>30</v>
      </c>
      <c r="S120" s="5" t="s">
        <v>82</v>
      </c>
      <c r="T120" s="70">
        <f t="shared" si="10"/>
        <v>0</v>
      </c>
      <c r="U120" s="5" t="str">
        <f t="shared" si="13"/>
        <v>No Change</v>
      </c>
      <c r="V120" s="5">
        <v>7200</v>
      </c>
      <c r="W120" s="5" t="s">
        <v>29</v>
      </c>
      <c r="X120" s="5" t="s">
        <v>925</v>
      </c>
      <c r="Y120" s="5">
        <v>7200</v>
      </c>
      <c r="Z120" s="5" t="s">
        <v>29</v>
      </c>
      <c r="AA120" s="70">
        <f t="shared" si="11"/>
        <v>0</v>
      </c>
      <c r="AB120" s="5" t="str">
        <f t="shared" si="14"/>
        <v>No Change</v>
      </c>
      <c r="AC120" s="7" t="str">
        <f t="shared" si="15"/>
        <v>No</v>
      </c>
      <c r="AD120" s="5"/>
      <c r="AE120" s="1" t="str">
        <f t="shared" si="16"/>
        <v>No New</v>
      </c>
      <c r="AF120" s="1" t="str">
        <f t="shared" si="17"/>
        <v>Yes</v>
      </c>
      <c r="AG120" s="71">
        <v>45672</v>
      </c>
    </row>
    <row r="121" spans="1:33" x14ac:dyDescent="0.25">
      <c r="A121" s="5">
        <v>215</v>
      </c>
      <c r="B121" s="9">
        <v>222</v>
      </c>
      <c r="C121" s="9" t="s">
        <v>306</v>
      </c>
      <c r="D121" s="9" t="s">
        <v>307</v>
      </c>
      <c r="E121" s="5"/>
      <c r="F121" s="5"/>
      <c r="G121" s="9" t="s">
        <v>924</v>
      </c>
      <c r="H121" s="5">
        <v>4.4999999999999997E-3</v>
      </c>
      <c r="I121" s="5" t="s">
        <v>82</v>
      </c>
      <c r="J121" s="5" t="s">
        <v>925</v>
      </c>
      <c r="K121" s="5">
        <v>4.4999999999999997E-3</v>
      </c>
      <c r="L121" s="5" t="s">
        <v>82</v>
      </c>
      <c r="M121" s="70">
        <f t="shared" si="12"/>
        <v>0</v>
      </c>
      <c r="N121" s="5" t="str">
        <f t="shared" si="18"/>
        <v>No Change</v>
      </c>
      <c r="O121" s="5" t="s">
        <v>77</v>
      </c>
      <c r="P121" s="5" t="s">
        <v>77</v>
      </c>
      <c r="Q121" s="5" t="s">
        <v>924</v>
      </c>
      <c r="R121" s="5" t="s">
        <v>77</v>
      </c>
      <c r="S121" s="5" t="s">
        <v>77</v>
      </c>
      <c r="T121" s="70" t="str">
        <f t="shared" si="10"/>
        <v>--</v>
      </c>
      <c r="U121" s="5" t="str">
        <f t="shared" si="13"/>
        <v>No TRV</v>
      </c>
      <c r="V121" s="5" t="s">
        <v>77</v>
      </c>
      <c r="W121" s="5" t="s">
        <v>77</v>
      </c>
      <c r="X121" s="5" t="s">
        <v>924</v>
      </c>
      <c r="Y121" s="5" t="s">
        <v>77</v>
      </c>
      <c r="Z121" s="5" t="s">
        <v>77</v>
      </c>
      <c r="AA121" s="70" t="str">
        <f t="shared" si="11"/>
        <v>--</v>
      </c>
      <c r="AB121" s="5" t="str">
        <f t="shared" si="14"/>
        <v>No TRV</v>
      </c>
      <c r="AC121" s="7" t="str">
        <f t="shared" si="15"/>
        <v>No</v>
      </c>
      <c r="AD121" s="5"/>
      <c r="AE121" s="1" t="str">
        <f t="shared" si="16"/>
        <v>No New</v>
      </c>
      <c r="AF121" s="1" t="str">
        <f t="shared" si="17"/>
        <v>Yes</v>
      </c>
      <c r="AG121" s="71">
        <v>45672</v>
      </c>
    </row>
    <row r="122" spans="1:33" x14ac:dyDescent="0.25">
      <c r="A122" s="5">
        <v>217</v>
      </c>
      <c r="B122" s="9">
        <v>224</v>
      </c>
      <c r="C122" s="9" t="s">
        <v>308</v>
      </c>
      <c r="D122" s="9" t="s">
        <v>309</v>
      </c>
      <c r="E122" s="5"/>
      <c r="F122" s="5"/>
      <c r="G122" s="9" t="s">
        <v>924</v>
      </c>
      <c r="H122" s="5" t="s">
        <v>77</v>
      </c>
      <c r="I122" s="5" t="s">
        <v>77</v>
      </c>
      <c r="J122" s="5" t="s">
        <v>924</v>
      </c>
      <c r="K122" s="5" t="s">
        <v>77</v>
      </c>
      <c r="L122" s="5" t="s">
        <v>77</v>
      </c>
      <c r="M122" s="70" t="str">
        <f t="shared" si="12"/>
        <v>--</v>
      </c>
      <c r="N122" s="5" t="str">
        <f t="shared" si="18"/>
        <v>No TRV</v>
      </c>
      <c r="O122" s="5" t="s">
        <v>77</v>
      </c>
      <c r="P122" s="5" t="s">
        <v>77</v>
      </c>
      <c r="Q122" s="5" t="s">
        <v>924</v>
      </c>
      <c r="R122" s="5" t="s">
        <v>77</v>
      </c>
      <c r="S122" s="5" t="s">
        <v>77</v>
      </c>
      <c r="T122" s="70" t="str">
        <f t="shared" si="10"/>
        <v>--</v>
      </c>
      <c r="U122" s="5" t="str">
        <f t="shared" si="13"/>
        <v>No TRV</v>
      </c>
      <c r="V122" s="5">
        <v>0.6</v>
      </c>
      <c r="W122" s="5" t="s">
        <v>29</v>
      </c>
      <c r="X122" s="5" t="s">
        <v>924</v>
      </c>
      <c r="Y122" s="5">
        <v>6</v>
      </c>
      <c r="Z122" s="5" t="s">
        <v>29</v>
      </c>
      <c r="AA122" s="70">
        <f t="shared" si="11"/>
        <v>-0.9</v>
      </c>
      <c r="AB122" s="5" t="str">
        <f t="shared" si="14"/>
        <v>Yes (-90%)</v>
      </c>
      <c r="AC122" s="7" t="str">
        <f t="shared" si="15"/>
        <v>No</v>
      </c>
      <c r="AD122" s="5"/>
      <c r="AE122" s="1" t="str">
        <f t="shared" si="16"/>
        <v>No New</v>
      </c>
      <c r="AF122" s="1" t="str">
        <f t="shared" si="17"/>
        <v>Yes</v>
      </c>
      <c r="AG122" s="71">
        <v>45672</v>
      </c>
    </row>
    <row r="123" spans="1:33" x14ac:dyDescent="0.25">
      <c r="A123" s="5">
        <v>218</v>
      </c>
      <c r="B123" s="9">
        <v>225</v>
      </c>
      <c r="C123" s="9" t="s">
        <v>310</v>
      </c>
      <c r="D123" s="9" t="s">
        <v>311</v>
      </c>
      <c r="E123" s="5"/>
      <c r="F123" s="5"/>
      <c r="G123" s="9" t="s">
        <v>924</v>
      </c>
      <c r="H123" s="5">
        <v>4.2999999999999997E-2</v>
      </c>
      <c r="I123" s="5" t="s">
        <v>74</v>
      </c>
      <c r="J123" s="5" t="s">
        <v>925</v>
      </c>
      <c r="K123" s="5">
        <v>4.2999999999999997E-2</v>
      </c>
      <c r="L123" s="5" t="s">
        <v>74</v>
      </c>
      <c r="M123" s="70">
        <f t="shared" si="12"/>
        <v>0</v>
      </c>
      <c r="N123" s="5" t="str">
        <f t="shared" si="18"/>
        <v>No Change</v>
      </c>
      <c r="O123" s="5">
        <v>3</v>
      </c>
      <c r="P123" s="5" t="s">
        <v>74</v>
      </c>
      <c r="Q123" s="5" t="s">
        <v>925</v>
      </c>
      <c r="R123" s="5">
        <v>3</v>
      </c>
      <c r="S123" s="5" t="s">
        <v>74</v>
      </c>
      <c r="T123" s="70">
        <f t="shared" si="10"/>
        <v>0</v>
      </c>
      <c r="U123" s="5" t="str">
        <f t="shared" si="13"/>
        <v>No Change</v>
      </c>
      <c r="V123" s="5">
        <v>1300</v>
      </c>
      <c r="W123" s="5" t="s">
        <v>74</v>
      </c>
      <c r="X123" s="5" t="s">
        <v>924</v>
      </c>
      <c r="Y123" s="5">
        <v>1300</v>
      </c>
      <c r="Z123" s="5" t="s">
        <v>74</v>
      </c>
      <c r="AA123" s="70">
        <f t="shared" si="11"/>
        <v>0</v>
      </c>
      <c r="AB123" s="5" t="str">
        <f t="shared" si="14"/>
        <v>No Change</v>
      </c>
      <c r="AC123" s="7" t="str">
        <f t="shared" si="15"/>
        <v>No</v>
      </c>
      <c r="AD123" s="5"/>
      <c r="AE123" s="1" t="str">
        <f t="shared" si="16"/>
        <v>No New</v>
      </c>
      <c r="AF123" s="1" t="str">
        <f t="shared" si="17"/>
        <v>Yes</v>
      </c>
      <c r="AG123" s="71">
        <v>45672</v>
      </c>
    </row>
    <row r="124" spans="1:33" x14ac:dyDescent="0.25">
      <c r="A124" s="5">
        <v>219</v>
      </c>
      <c r="B124" s="9">
        <v>226</v>
      </c>
      <c r="C124" s="9" t="s">
        <v>312</v>
      </c>
      <c r="D124" s="9" t="s">
        <v>313</v>
      </c>
      <c r="E124" s="5"/>
      <c r="F124" s="5"/>
      <c r="G124" s="9" t="s">
        <v>924</v>
      </c>
      <c r="H124" s="5" t="s">
        <v>77</v>
      </c>
      <c r="I124" s="5" t="s">
        <v>77</v>
      </c>
      <c r="J124" s="5" t="s">
        <v>924</v>
      </c>
      <c r="K124" s="5" t="s">
        <v>77</v>
      </c>
      <c r="L124" s="5" t="s">
        <v>77</v>
      </c>
      <c r="M124" s="70" t="str">
        <f t="shared" si="12"/>
        <v>--</v>
      </c>
      <c r="N124" s="5" t="str">
        <f t="shared" si="18"/>
        <v>No TRV</v>
      </c>
      <c r="O124" s="5">
        <v>20</v>
      </c>
      <c r="P124" s="5" t="s">
        <v>74</v>
      </c>
      <c r="Q124" s="5" t="s">
        <v>925</v>
      </c>
      <c r="R124" s="5">
        <v>20</v>
      </c>
      <c r="S124" s="5" t="s">
        <v>74</v>
      </c>
      <c r="T124" s="70">
        <f t="shared" si="10"/>
        <v>0</v>
      </c>
      <c r="U124" s="5" t="str">
        <f t="shared" si="13"/>
        <v>No Change</v>
      </c>
      <c r="V124" s="5" t="s">
        <v>77</v>
      </c>
      <c r="W124" s="5" t="s">
        <v>77</v>
      </c>
      <c r="X124" s="5" t="s">
        <v>924</v>
      </c>
      <c r="Y124" s="5" t="s">
        <v>77</v>
      </c>
      <c r="Z124" s="5" t="s">
        <v>77</v>
      </c>
      <c r="AA124" s="70" t="str">
        <f t="shared" si="11"/>
        <v>--</v>
      </c>
      <c r="AB124" s="5" t="str">
        <f t="shared" si="14"/>
        <v>No TRV</v>
      </c>
      <c r="AC124" s="7" t="str">
        <f t="shared" si="15"/>
        <v>No</v>
      </c>
      <c r="AD124" s="5"/>
      <c r="AE124" s="1" t="str">
        <f t="shared" si="16"/>
        <v>No New</v>
      </c>
      <c r="AF124" s="1" t="str">
        <f t="shared" si="17"/>
        <v>Yes</v>
      </c>
      <c r="AG124" s="71">
        <v>45672</v>
      </c>
    </row>
    <row r="125" spans="1:33" x14ac:dyDescent="0.25">
      <c r="A125" s="5">
        <v>222</v>
      </c>
      <c r="B125" s="5" t="s">
        <v>314</v>
      </c>
      <c r="C125" s="5" t="s">
        <v>315</v>
      </c>
      <c r="D125" s="5" t="s">
        <v>316</v>
      </c>
      <c r="E125" s="5"/>
      <c r="F125" s="5"/>
      <c r="G125" s="5" t="s">
        <v>924</v>
      </c>
      <c r="H125" s="5" t="s">
        <v>77</v>
      </c>
      <c r="I125" s="5" t="s">
        <v>77</v>
      </c>
      <c r="J125" s="5" t="s">
        <v>924</v>
      </c>
      <c r="K125" s="5" t="s">
        <v>77</v>
      </c>
      <c r="L125" s="5" t="s">
        <v>77</v>
      </c>
      <c r="M125" s="70" t="str">
        <f t="shared" si="12"/>
        <v>--</v>
      </c>
      <c r="N125" s="5" t="str">
        <f t="shared" si="18"/>
        <v>No TRV</v>
      </c>
      <c r="O125" s="5">
        <v>70</v>
      </c>
      <c r="P125" s="5" t="s">
        <v>89</v>
      </c>
      <c r="Q125" s="5" t="s">
        <v>924</v>
      </c>
      <c r="R125" s="5" t="s">
        <v>77</v>
      </c>
      <c r="S125" s="5" t="s">
        <v>77</v>
      </c>
      <c r="T125" s="70" t="e">
        <f t="shared" si="10"/>
        <v>#VALUE!</v>
      </c>
      <c r="U125" s="5" t="str">
        <f t="shared" si="13"/>
        <v>New TRV</v>
      </c>
      <c r="V125" s="5" t="s">
        <v>77</v>
      </c>
      <c r="W125" s="5" t="s">
        <v>77</v>
      </c>
      <c r="X125" s="5" t="s">
        <v>924</v>
      </c>
      <c r="Y125" s="5" t="s">
        <v>77</v>
      </c>
      <c r="Z125" s="5" t="s">
        <v>77</v>
      </c>
      <c r="AA125" s="70" t="str">
        <f t="shared" si="11"/>
        <v>--</v>
      </c>
      <c r="AB125" s="5" t="str">
        <f t="shared" si="14"/>
        <v>No TRV</v>
      </c>
      <c r="AC125" s="7" t="str">
        <f t="shared" si="15"/>
        <v>No</v>
      </c>
      <c r="AD125" s="5"/>
      <c r="AE125" s="1" t="str">
        <f t="shared" si="16"/>
        <v>A new</v>
      </c>
      <c r="AF125" s="1" t="str">
        <f t="shared" si="17"/>
        <v>No</v>
      </c>
      <c r="AG125" s="71">
        <v>45672</v>
      </c>
    </row>
    <row r="126" spans="1:33" x14ac:dyDescent="0.25">
      <c r="A126" s="5">
        <v>223</v>
      </c>
      <c r="B126" s="9">
        <v>228</v>
      </c>
      <c r="C126" s="9" t="s">
        <v>317</v>
      </c>
      <c r="D126" s="9" t="s">
        <v>318</v>
      </c>
      <c r="E126" s="5"/>
      <c r="F126" s="5"/>
      <c r="G126" s="9" t="s">
        <v>924</v>
      </c>
      <c r="H126" s="5" t="s">
        <v>77</v>
      </c>
      <c r="I126" s="5" t="s">
        <v>77</v>
      </c>
      <c r="J126" s="5" t="s">
        <v>924</v>
      </c>
      <c r="K126" s="5" t="s">
        <v>77</v>
      </c>
      <c r="L126" s="5" t="s">
        <v>77</v>
      </c>
      <c r="M126" s="70" t="str">
        <f t="shared" si="12"/>
        <v>--</v>
      </c>
      <c r="N126" s="5" t="str">
        <f t="shared" si="18"/>
        <v>No TRV</v>
      </c>
      <c r="O126" s="5">
        <v>8</v>
      </c>
      <c r="P126" s="5" t="s">
        <v>89</v>
      </c>
      <c r="Q126" s="5" t="s">
        <v>924</v>
      </c>
      <c r="R126" s="5">
        <v>8</v>
      </c>
      <c r="S126" s="5" t="s">
        <v>89</v>
      </c>
      <c r="T126" s="70">
        <f t="shared" si="10"/>
        <v>0</v>
      </c>
      <c r="U126" s="5" t="str">
        <f t="shared" si="13"/>
        <v>No Change</v>
      </c>
      <c r="V126" s="5" t="s">
        <v>77</v>
      </c>
      <c r="W126" s="5" t="s">
        <v>77</v>
      </c>
      <c r="X126" s="5" t="s">
        <v>924</v>
      </c>
      <c r="Y126" s="5" t="s">
        <v>77</v>
      </c>
      <c r="Z126" s="5" t="s">
        <v>77</v>
      </c>
      <c r="AA126" s="70" t="str">
        <f t="shared" si="11"/>
        <v>--</v>
      </c>
      <c r="AB126" s="5" t="str">
        <f t="shared" si="14"/>
        <v>No TRV</v>
      </c>
      <c r="AC126" s="7" t="str">
        <f t="shared" si="15"/>
        <v>No</v>
      </c>
      <c r="AD126" s="5"/>
      <c r="AE126" s="1" t="str">
        <f t="shared" si="16"/>
        <v>No New</v>
      </c>
      <c r="AF126" s="1" t="str">
        <f t="shared" si="17"/>
        <v>Yes</v>
      </c>
      <c r="AG126" s="71">
        <v>45672</v>
      </c>
    </row>
    <row r="127" spans="1:33" x14ac:dyDescent="0.25">
      <c r="A127" s="5">
        <v>224</v>
      </c>
      <c r="B127" s="9">
        <v>229</v>
      </c>
      <c r="C127" s="9" t="s">
        <v>319</v>
      </c>
      <c r="D127" s="9" t="s">
        <v>320</v>
      </c>
      <c r="E127" s="5"/>
      <c r="F127" s="5"/>
      <c r="G127" s="9" t="s">
        <v>924</v>
      </c>
      <c r="H127" s="5">
        <v>0.4</v>
      </c>
      <c r="I127" s="5" t="s">
        <v>74</v>
      </c>
      <c r="J127" s="5" t="s">
        <v>924</v>
      </c>
      <c r="K127" s="5">
        <v>0.4</v>
      </c>
      <c r="L127" s="5" t="s">
        <v>1854</v>
      </c>
      <c r="M127" s="70">
        <f t="shared" si="12"/>
        <v>0</v>
      </c>
      <c r="N127" s="5" t="str">
        <f t="shared" si="18"/>
        <v>No Change</v>
      </c>
      <c r="O127" s="5">
        <v>260</v>
      </c>
      <c r="P127" s="5" t="s">
        <v>29</v>
      </c>
      <c r="Q127" s="5" t="s">
        <v>925</v>
      </c>
      <c r="R127" s="5">
        <v>260</v>
      </c>
      <c r="S127" s="5" t="s">
        <v>29</v>
      </c>
      <c r="T127" s="70">
        <f t="shared" si="10"/>
        <v>0</v>
      </c>
      <c r="U127" s="5" t="str">
        <f t="shared" si="13"/>
        <v>No Change</v>
      </c>
      <c r="V127" s="5">
        <v>22000</v>
      </c>
      <c r="W127" s="5" t="s">
        <v>29</v>
      </c>
      <c r="X127" s="5" t="s">
        <v>924</v>
      </c>
      <c r="Y127" s="5">
        <v>22000</v>
      </c>
      <c r="Z127" s="5" t="s">
        <v>29</v>
      </c>
      <c r="AA127" s="70">
        <f t="shared" si="11"/>
        <v>0</v>
      </c>
      <c r="AB127" s="5" t="str">
        <f t="shared" si="14"/>
        <v>No Change</v>
      </c>
      <c r="AC127" s="7" t="str">
        <f t="shared" si="15"/>
        <v>No</v>
      </c>
      <c r="AD127" s="5"/>
      <c r="AE127" s="1" t="str">
        <f t="shared" si="16"/>
        <v>No New</v>
      </c>
      <c r="AF127" s="1" t="str">
        <f t="shared" si="17"/>
        <v>Yes</v>
      </c>
      <c r="AG127" s="71">
        <v>45672</v>
      </c>
    </row>
    <row r="128" spans="1:33" x14ac:dyDescent="0.25">
      <c r="A128" s="5">
        <v>225</v>
      </c>
      <c r="B128" s="5">
        <v>231</v>
      </c>
      <c r="C128" s="5" t="s">
        <v>321</v>
      </c>
      <c r="D128" s="5" t="s">
        <v>322</v>
      </c>
      <c r="E128" s="5"/>
      <c r="F128" s="5"/>
      <c r="G128" s="5" t="s">
        <v>924</v>
      </c>
      <c r="H128" s="5" t="s">
        <v>77</v>
      </c>
      <c r="I128" s="5" t="s">
        <v>77</v>
      </c>
      <c r="J128" s="5" t="s">
        <v>924</v>
      </c>
      <c r="K128" s="5" t="s">
        <v>77</v>
      </c>
      <c r="L128" s="5" t="s">
        <v>77</v>
      </c>
      <c r="M128" s="70" t="str">
        <f t="shared" si="12"/>
        <v>--</v>
      </c>
      <c r="N128" s="5" t="str">
        <f t="shared" si="18"/>
        <v>No TRV</v>
      </c>
      <c r="O128" s="5">
        <v>6100</v>
      </c>
      <c r="P128" s="5" t="s">
        <v>37</v>
      </c>
      <c r="Q128" s="5" t="s">
        <v>924</v>
      </c>
      <c r="R128" s="5" t="s">
        <v>77</v>
      </c>
      <c r="S128" s="5" t="s">
        <v>77</v>
      </c>
      <c r="T128" s="70" t="e">
        <f t="shared" si="10"/>
        <v>#VALUE!</v>
      </c>
      <c r="U128" s="5" t="str">
        <f t="shared" si="13"/>
        <v>New TRV</v>
      </c>
      <c r="V128" s="5">
        <v>570000</v>
      </c>
      <c r="W128" s="5" t="s">
        <v>37</v>
      </c>
      <c r="X128" s="5" t="s">
        <v>924</v>
      </c>
      <c r="Y128" s="5" t="s">
        <v>77</v>
      </c>
      <c r="Z128" s="5" t="s">
        <v>77</v>
      </c>
      <c r="AA128" s="70" t="e">
        <f t="shared" si="11"/>
        <v>#VALUE!</v>
      </c>
      <c r="AB128" s="5" t="str">
        <f t="shared" si="14"/>
        <v>New TRV</v>
      </c>
      <c r="AC128" s="7" t="str">
        <f t="shared" si="15"/>
        <v>Yes</v>
      </c>
      <c r="AD128" s="5"/>
      <c r="AE128" s="1" t="str">
        <f t="shared" si="16"/>
        <v>A new</v>
      </c>
      <c r="AF128" s="1" t="str">
        <f t="shared" si="17"/>
        <v>No</v>
      </c>
      <c r="AG128" s="71">
        <v>45672</v>
      </c>
    </row>
    <row r="129" spans="1:33" x14ac:dyDescent="0.25">
      <c r="A129" s="5">
        <v>226</v>
      </c>
      <c r="B129" s="9">
        <v>232</v>
      </c>
      <c r="C129" s="9" t="s">
        <v>323</v>
      </c>
      <c r="D129" s="9" t="s">
        <v>1745</v>
      </c>
      <c r="E129" s="5"/>
      <c r="F129" s="5"/>
      <c r="G129" s="9" t="s">
        <v>924</v>
      </c>
      <c r="H129" s="5">
        <v>1.6999999999999999E-3</v>
      </c>
      <c r="I129" s="5" t="s">
        <v>82</v>
      </c>
      <c r="J129" s="5" t="s">
        <v>925</v>
      </c>
      <c r="K129" s="5">
        <v>1.6999999999999999E-3</v>
      </c>
      <c r="L129" s="5" t="s">
        <v>1854</v>
      </c>
      <c r="M129" s="70">
        <f t="shared" si="12"/>
        <v>0</v>
      </c>
      <c r="N129" s="5" t="str">
        <f t="shared" si="18"/>
        <v>No Change</v>
      </c>
      <c r="O129" s="5">
        <v>9</v>
      </c>
      <c r="P129" s="5" t="s">
        <v>82</v>
      </c>
      <c r="Q129" s="5" t="s">
        <v>925</v>
      </c>
      <c r="R129" s="5">
        <v>9</v>
      </c>
      <c r="S129" s="5" t="s">
        <v>82</v>
      </c>
      <c r="T129" s="70">
        <f t="shared" si="10"/>
        <v>0</v>
      </c>
      <c r="U129" s="5" t="str">
        <f t="shared" si="13"/>
        <v>No Change</v>
      </c>
      <c r="V129" s="5">
        <v>51</v>
      </c>
      <c r="W129" s="5" t="s">
        <v>37</v>
      </c>
      <c r="X129" s="5" t="s">
        <v>924</v>
      </c>
      <c r="Y129" s="5" t="s">
        <v>77</v>
      </c>
      <c r="Z129" s="5" t="s">
        <v>77</v>
      </c>
      <c r="AA129" s="70" t="e">
        <f t="shared" si="11"/>
        <v>#VALUE!</v>
      </c>
      <c r="AB129" s="5" t="str">
        <f t="shared" si="14"/>
        <v>New TRV</v>
      </c>
      <c r="AC129" s="7" t="str">
        <f t="shared" si="15"/>
        <v>Yes</v>
      </c>
      <c r="AD129" s="5"/>
      <c r="AE129" s="1" t="str">
        <f t="shared" si="16"/>
        <v>A new</v>
      </c>
      <c r="AF129" s="1" t="str">
        <f t="shared" si="17"/>
        <v>Yes</v>
      </c>
      <c r="AG129" s="71">
        <v>45672</v>
      </c>
    </row>
    <row r="130" spans="1:33" x14ac:dyDescent="0.25">
      <c r="A130" s="5">
        <v>227</v>
      </c>
      <c r="B130" s="9">
        <v>233</v>
      </c>
      <c r="C130" s="9" t="s">
        <v>325</v>
      </c>
      <c r="D130" s="9" t="s">
        <v>1746</v>
      </c>
      <c r="E130" s="5"/>
      <c r="F130" s="5"/>
      <c r="G130" s="9" t="s">
        <v>924</v>
      </c>
      <c r="H130" s="5">
        <v>3.7999999999999999E-2</v>
      </c>
      <c r="I130" s="5" t="s">
        <v>82</v>
      </c>
      <c r="J130" s="5" t="s">
        <v>925</v>
      </c>
      <c r="K130" s="5">
        <v>3.7999999999999999E-2</v>
      </c>
      <c r="L130" s="5" t="s">
        <v>1854</v>
      </c>
      <c r="M130" s="70">
        <f t="shared" si="12"/>
        <v>0</v>
      </c>
      <c r="N130" s="5" t="str">
        <f t="shared" si="18"/>
        <v>No Change</v>
      </c>
      <c r="O130" s="5">
        <v>7</v>
      </c>
      <c r="P130" s="5" t="s">
        <v>89</v>
      </c>
      <c r="Q130" s="5" t="s">
        <v>925</v>
      </c>
      <c r="R130" s="5">
        <v>7</v>
      </c>
      <c r="S130" s="5" t="s">
        <v>89</v>
      </c>
      <c r="T130" s="70">
        <f t="shared" si="10"/>
        <v>0</v>
      </c>
      <c r="U130" s="5" t="str">
        <f t="shared" si="13"/>
        <v>No Change</v>
      </c>
      <c r="V130" s="5">
        <v>400</v>
      </c>
      <c r="W130" s="5" t="s">
        <v>29</v>
      </c>
      <c r="X130" s="5" t="s">
        <v>924</v>
      </c>
      <c r="Y130" s="5" t="s">
        <v>77</v>
      </c>
      <c r="Z130" s="5" t="s">
        <v>77</v>
      </c>
      <c r="AA130" s="70" t="e">
        <f t="shared" si="11"/>
        <v>#VALUE!</v>
      </c>
      <c r="AB130" s="5" t="str">
        <f t="shared" si="14"/>
        <v>New TRV</v>
      </c>
      <c r="AC130" s="7" t="str">
        <f t="shared" si="15"/>
        <v>No</v>
      </c>
      <c r="AD130" s="5"/>
      <c r="AE130" s="1" t="str">
        <f t="shared" si="16"/>
        <v>A new</v>
      </c>
      <c r="AF130" s="1" t="str">
        <f t="shared" si="17"/>
        <v>Yes</v>
      </c>
      <c r="AG130" s="71">
        <v>45672</v>
      </c>
    </row>
    <row r="131" spans="1:33" x14ac:dyDescent="0.25">
      <c r="A131" s="5">
        <v>228</v>
      </c>
      <c r="B131" s="9">
        <v>234</v>
      </c>
      <c r="C131" s="9" t="s">
        <v>327</v>
      </c>
      <c r="D131" s="9" t="s">
        <v>328</v>
      </c>
      <c r="E131" s="5"/>
      <c r="F131" s="5"/>
      <c r="G131" s="9" t="s">
        <v>924</v>
      </c>
      <c r="H131" s="5" t="s">
        <v>77</v>
      </c>
      <c r="I131" s="5" t="s">
        <v>77</v>
      </c>
      <c r="J131" s="5" t="s">
        <v>924</v>
      </c>
      <c r="K131" s="5" t="s">
        <v>77</v>
      </c>
      <c r="L131" s="5" t="s">
        <v>77</v>
      </c>
      <c r="M131" s="70" t="str">
        <f t="shared" si="12"/>
        <v>--</v>
      </c>
      <c r="N131" s="5" t="str">
        <f t="shared" si="18"/>
        <v>No TRV</v>
      </c>
      <c r="O131" s="5">
        <v>400</v>
      </c>
      <c r="P131" s="5" t="s">
        <v>74</v>
      </c>
      <c r="Q131" s="5" t="s">
        <v>924</v>
      </c>
      <c r="R131" s="5">
        <v>400</v>
      </c>
      <c r="S131" s="5" t="s">
        <v>74</v>
      </c>
      <c r="T131" s="70">
        <f t="shared" si="10"/>
        <v>0</v>
      </c>
      <c r="U131" s="5" t="str">
        <f t="shared" si="13"/>
        <v>No Change</v>
      </c>
      <c r="V131" s="5">
        <v>2000</v>
      </c>
      <c r="W131" s="5" t="s">
        <v>29</v>
      </c>
      <c r="X131" s="5" t="s">
        <v>924</v>
      </c>
      <c r="Y131" s="5">
        <v>2000</v>
      </c>
      <c r="Z131" s="5" t="s">
        <v>29</v>
      </c>
      <c r="AA131" s="70">
        <f t="shared" si="11"/>
        <v>0</v>
      </c>
      <c r="AB131" s="5" t="str">
        <f t="shared" si="14"/>
        <v>No Change</v>
      </c>
      <c r="AC131" s="7" t="str">
        <f t="shared" si="15"/>
        <v>No</v>
      </c>
      <c r="AD131" s="5"/>
      <c r="AE131" s="1" t="str">
        <f t="shared" si="16"/>
        <v>No New</v>
      </c>
      <c r="AF131" s="1" t="str">
        <f t="shared" si="17"/>
        <v>Yes</v>
      </c>
      <c r="AG131" s="71">
        <v>45672</v>
      </c>
    </row>
    <row r="132" spans="1:33" x14ac:dyDescent="0.25">
      <c r="A132" s="5">
        <v>230</v>
      </c>
      <c r="B132" s="9">
        <v>236</v>
      </c>
      <c r="C132" s="9" t="s">
        <v>329</v>
      </c>
      <c r="D132" s="9" t="s">
        <v>330</v>
      </c>
      <c r="E132" s="5"/>
      <c r="F132" s="5">
        <v>13</v>
      </c>
      <c r="G132" s="9" t="s">
        <v>924</v>
      </c>
      <c r="H132" s="5">
        <v>3.3E-4</v>
      </c>
      <c r="I132" s="5" t="s">
        <v>82</v>
      </c>
      <c r="J132" s="5" t="s">
        <v>925</v>
      </c>
      <c r="K132" s="5">
        <v>3.3E-4</v>
      </c>
      <c r="L132" s="5" t="s">
        <v>1854</v>
      </c>
      <c r="M132" s="70">
        <f t="shared" si="12"/>
        <v>0</v>
      </c>
      <c r="N132" s="5" t="str">
        <f t="shared" si="18"/>
        <v>No Change</v>
      </c>
      <c r="O132" s="5">
        <v>30</v>
      </c>
      <c r="P132" s="5" t="s">
        <v>74</v>
      </c>
      <c r="Q132" s="5" t="s">
        <v>924</v>
      </c>
      <c r="R132" s="5">
        <v>30</v>
      </c>
      <c r="S132" s="5" t="s">
        <v>74</v>
      </c>
      <c r="T132" s="70">
        <f t="shared" si="10"/>
        <v>0</v>
      </c>
      <c r="U132" s="5" t="str">
        <f t="shared" si="13"/>
        <v>No Change</v>
      </c>
      <c r="V132" s="5">
        <v>720</v>
      </c>
      <c r="W132" s="5" t="s">
        <v>29</v>
      </c>
      <c r="X132" s="5" t="s">
        <v>924</v>
      </c>
      <c r="Y132" s="5">
        <v>160</v>
      </c>
      <c r="Z132" s="5" t="s">
        <v>1856</v>
      </c>
      <c r="AA132" s="70">
        <f t="shared" si="11"/>
        <v>3.5</v>
      </c>
      <c r="AB132" s="5" t="str">
        <f t="shared" si="14"/>
        <v>Yes (350%)</v>
      </c>
      <c r="AC132" s="7" t="str">
        <f t="shared" si="15"/>
        <v>No</v>
      </c>
      <c r="AD132" s="5"/>
      <c r="AE132" s="1" t="str">
        <f t="shared" si="16"/>
        <v>No New</v>
      </c>
      <c r="AF132" s="1" t="str">
        <f t="shared" si="17"/>
        <v>Yes</v>
      </c>
      <c r="AG132" s="71">
        <v>45672</v>
      </c>
    </row>
    <row r="133" spans="1:33" x14ac:dyDescent="0.25">
      <c r="A133" s="5">
        <v>231</v>
      </c>
      <c r="B133" s="9">
        <v>237</v>
      </c>
      <c r="C133" s="9" t="s">
        <v>331</v>
      </c>
      <c r="D133" s="9" t="s">
        <v>332</v>
      </c>
      <c r="E133" s="5"/>
      <c r="F133" s="5"/>
      <c r="G133" s="9" t="s">
        <v>924</v>
      </c>
      <c r="H133" s="5">
        <v>7.6999999999999999E-2</v>
      </c>
      <c r="I133" s="5" t="s">
        <v>74</v>
      </c>
      <c r="J133" s="5" t="s">
        <v>924</v>
      </c>
      <c r="K133" s="5">
        <v>7.6999999999999999E-2</v>
      </c>
      <c r="L133" s="5" t="s">
        <v>74</v>
      </c>
      <c r="M133" s="70">
        <f t="shared" si="12"/>
        <v>0</v>
      </c>
      <c r="N133" s="5" t="str">
        <f t="shared" si="18"/>
        <v>No Change</v>
      </c>
      <c r="O133" s="5" t="s">
        <v>77</v>
      </c>
      <c r="P133" s="5" t="s">
        <v>77</v>
      </c>
      <c r="Q133" s="5" t="s">
        <v>924</v>
      </c>
      <c r="R133" s="5" t="s">
        <v>77</v>
      </c>
      <c r="S133" s="5" t="s">
        <v>77</v>
      </c>
      <c r="T133" s="70" t="str">
        <f t="shared" si="10"/>
        <v>--</v>
      </c>
      <c r="U133" s="5" t="str">
        <f t="shared" si="13"/>
        <v>No TRV</v>
      </c>
      <c r="V133" s="5" t="s">
        <v>77</v>
      </c>
      <c r="W133" s="5" t="s">
        <v>77</v>
      </c>
      <c r="X133" s="5" t="s">
        <v>924</v>
      </c>
      <c r="Y133" s="5" t="s">
        <v>77</v>
      </c>
      <c r="Z133" s="5" t="s">
        <v>77</v>
      </c>
      <c r="AA133" s="70" t="str">
        <f t="shared" si="11"/>
        <v>--</v>
      </c>
      <c r="AB133" s="5" t="str">
        <f t="shared" si="14"/>
        <v>No TRV</v>
      </c>
      <c r="AC133" s="7" t="str">
        <f t="shared" si="15"/>
        <v>No</v>
      </c>
      <c r="AD133" s="5"/>
      <c r="AE133" s="1" t="str">
        <f t="shared" si="16"/>
        <v>No New</v>
      </c>
      <c r="AF133" s="1" t="str">
        <f t="shared" si="17"/>
        <v>Yes</v>
      </c>
      <c r="AG133" s="71">
        <v>45672</v>
      </c>
    </row>
    <row r="134" spans="1:33" x14ac:dyDescent="0.25">
      <c r="A134" s="5">
        <v>232</v>
      </c>
      <c r="B134" s="5" t="s">
        <v>333</v>
      </c>
      <c r="C134" s="5" t="s">
        <v>334</v>
      </c>
      <c r="D134" s="5" t="s">
        <v>335</v>
      </c>
      <c r="E134" s="5"/>
      <c r="F134" s="5"/>
      <c r="G134" s="5" t="s">
        <v>924</v>
      </c>
      <c r="H134" s="5">
        <v>13</v>
      </c>
      <c r="I134" s="5" t="s">
        <v>82</v>
      </c>
      <c r="J134" s="5" t="s">
        <v>924</v>
      </c>
      <c r="K134" s="5" t="s">
        <v>77</v>
      </c>
      <c r="L134" s="5" t="s">
        <v>77</v>
      </c>
      <c r="M134" s="70" t="e">
        <f t="shared" si="12"/>
        <v>#VALUE!</v>
      </c>
      <c r="N134" s="5" t="str">
        <f t="shared" si="18"/>
        <v>New TRV</v>
      </c>
      <c r="O134" s="5">
        <v>40000</v>
      </c>
      <c r="P134" s="5" t="s">
        <v>82</v>
      </c>
      <c r="Q134" s="5" t="s">
        <v>924</v>
      </c>
      <c r="R134" s="5" t="s">
        <v>77</v>
      </c>
      <c r="S134" s="5" t="s">
        <v>77</v>
      </c>
      <c r="T134" s="70" t="e">
        <f t="shared" ref="T134:T197" si="19">IF(O134="--","--",(O134-R134)/R134)</f>
        <v>#VALUE!</v>
      </c>
      <c r="U134" s="5" t="str">
        <f t="shared" si="13"/>
        <v>New TRV</v>
      </c>
      <c r="V134" s="5" t="s">
        <v>77</v>
      </c>
      <c r="W134" s="5" t="s">
        <v>77</v>
      </c>
      <c r="X134" s="5" t="s">
        <v>924</v>
      </c>
      <c r="Y134" s="5" t="s">
        <v>77</v>
      </c>
      <c r="Z134" s="5" t="s">
        <v>77</v>
      </c>
      <c r="AA134" s="70" t="str">
        <f t="shared" ref="AA134:AA197" si="20">IF(V134="--","--",(V134-Y134)/Y134)</f>
        <v>--</v>
      </c>
      <c r="AB134" s="5" t="str">
        <f t="shared" si="14"/>
        <v>No TRV</v>
      </c>
      <c r="AC134" s="7" t="str">
        <f t="shared" si="15"/>
        <v>No</v>
      </c>
      <c r="AD134" s="5"/>
      <c r="AE134" s="1" t="str">
        <f t="shared" si="16"/>
        <v>A new</v>
      </c>
      <c r="AF134" s="1" t="str">
        <f t="shared" si="17"/>
        <v>No</v>
      </c>
      <c r="AG134" s="71">
        <v>45672</v>
      </c>
    </row>
    <row r="135" spans="1:33" x14ac:dyDescent="0.25">
      <c r="A135" s="5">
        <v>234</v>
      </c>
      <c r="B135" s="5" t="s">
        <v>336</v>
      </c>
      <c r="C135" s="5" t="s">
        <v>337</v>
      </c>
      <c r="D135" s="5" t="s">
        <v>338</v>
      </c>
      <c r="E135" s="5"/>
      <c r="F135" s="5"/>
      <c r="G135" s="5" t="s">
        <v>924</v>
      </c>
      <c r="H135" s="5" t="s">
        <v>77</v>
      </c>
      <c r="I135" s="5" t="s">
        <v>77</v>
      </c>
      <c r="J135" s="5" t="s">
        <v>924</v>
      </c>
      <c r="K135" s="5" t="s">
        <v>77</v>
      </c>
      <c r="L135" s="5" t="s">
        <v>77</v>
      </c>
      <c r="M135" s="70" t="str">
        <f t="shared" ref="M135:M198" si="21">IF(H135="--","--",(H135-K135)/K135)</f>
        <v>--</v>
      </c>
      <c r="N135" s="5" t="str">
        <f t="shared" si="18"/>
        <v>No TRV</v>
      </c>
      <c r="O135" s="5">
        <v>300</v>
      </c>
      <c r="P135" s="5" t="s">
        <v>89</v>
      </c>
      <c r="Q135" s="5" t="s">
        <v>924</v>
      </c>
      <c r="R135" s="5" t="s">
        <v>77</v>
      </c>
      <c r="S135" s="5" t="s">
        <v>77</v>
      </c>
      <c r="T135" s="70" t="e">
        <f t="shared" si="19"/>
        <v>#VALUE!</v>
      </c>
      <c r="U135" s="5" t="str">
        <f t="shared" ref="U135:U198" si="22">IF(ISERROR(T135),"New TRV",IF(T135=0,"No Change",IF(T135="--","No TRV","Yes ("&amp;ROUND(T135*100,0)&amp;"%)")))</f>
        <v>New TRV</v>
      </c>
      <c r="V135" s="5" t="s">
        <v>77</v>
      </c>
      <c r="W135" s="5" t="s">
        <v>77</v>
      </c>
      <c r="X135" s="5" t="s">
        <v>924</v>
      </c>
      <c r="Y135" s="5" t="s">
        <v>77</v>
      </c>
      <c r="Z135" s="5" t="s">
        <v>77</v>
      </c>
      <c r="AA135" s="70" t="str">
        <f t="shared" si="20"/>
        <v>--</v>
      </c>
      <c r="AB135" s="5" t="str">
        <f t="shared" ref="AB135:AB198" si="23">IF(ISERROR(AA135),"New TRV",IF(AA135=0,"No Change",IF(AA135="--","No TRV","Yes ("&amp;ROUND(AA135*100,0)&amp;"%)")))</f>
        <v>No TRV</v>
      </c>
      <c r="AC135" s="7" t="str">
        <f t="shared" ref="AC135:AC198" si="24">IF(OR(I135="DEQ",P135="DEQ",W135="DEQ"),"Yes","No")</f>
        <v>No</v>
      </c>
      <c r="AD135" s="5"/>
      <c r="AE135" s="1" t="str">
        <f t="shared" ref="AE135:AE198" si="25">IF(OR(N135="New TRV", U135="New TRV",AB135="new TRV"),"A new","No New")</f>
        <v>A new</v>
      </c>
      <c r="AF135" s="1" t="str">
        <f t="shared" ref="AF135:AF198" si="26">IF(OR(K135&lt;&gt;"--",R135&lt;&gt;"--",Y135&lt;&gt;"--"),"Yes","No")</f>
        <v>No</v>
      </c>
      <c r="AG135" s="71">
        <v>45672</v>
      </c>
    </row>
    <row r="136" spans="1:33" ht="15.75" customHeight="1" x14ac:dyDescent="0.25">
      <c r="A136" s="5">
        <v>236</v>
      </c>
      <c r="B136" s="9">
        <v>239</v>
      </c>
      <c r="C136" s="9">
        <v>239</v>
      </c>
      <c r="D136" s="9" t="s">
        <v>339</v>
      </c>
      <c r="E136" s="5"/>
      <c r="F136" s="5"/>
      <c r="G136" s="9" t="s">
        <v>924</v>
      </c>
      <c r="H136" s="5" t="s">
        <v>77</v>
      </c>
      <c r="I136" s="5" t="s">
        <v>77</v>
      </c>
      <c r="J136" s="5" t="s">
        <v>924</v>
      </c>
      <c r="K136" s="5" t="s">
        <v>77</v>
      </c>
      <c r="L136" s="5" t="s">
        <v>77</v>
      </c>
      <c r="M136" s="70" t="str">
        <f t="shared" si="21"/>
        <v>--</v>
      </c>
      <c r="N136" s="5" t="str">
        <f t="shared" ref="N136:N199" si="27">IF(ISERROR(M136),"New TRV",IF(M136=0,"No Change",IF(M136="--","No TRV","Yes ("&amp;ROUND(M136*100,0)&amp;"%)")))</f>
        <v>No TRV</v>
      </c>
      <c r="O136" s="5">
        <v>13</v>
      </c>
      <c r="P136" s="5" t="s">
        <v>74</v>
      </c>
      <c r="Q136" s="5" t="s">
        <v>924</v>
      </c>
      <c r="R136" s="5">
        <v>13</v>
      </c>
      <c r="S136" s="5" t="s">
        <v>1854</v>
      </c>
      <c r="T136" s="70">
        <f t="shared" si="19"/>
        <v>0</v>
      </c>
      <c r="U136" s="5" t="str">
        <f t="shared" si="22"/>
        <v>No Change</v>
      </c>
      <c r="V136" s="5">
        <v>16</v>
      </c>
      <c r="W136" s="5" t="s">
        <v>29</v>
      </c>
      <c r="X136" s="5" t="s">
        <v>925</v>
      </c>
      <c r="Y136" s="5">
        <v>240</v>
      </c>
      <c r="Z136" s="5" t="s">
        <v>74</v>
      </c>
      <c r="AA136" s="70">
        <f t="shared" si="20"/>
        <v>-0.93333333333333335</v>
      </c>
      <c r="AB136" s="5" t="str">
        <f t="shared" si="23"/>
        <v>Yes (-93%)</v>
      </c>
      <c r="AC136" s="7" t="str">
        <f t="shared" si="24"/>
        <v>No</v>
      </c>
      <c r="AD136" s="5"/>
      <c r="AE136" s="1" t="str">
        <f t="shared" si="25"/>
        <v>No New</v>
      </c>
      <c r="AF136" s="1" t="str">
        <f t="shared" si="26"/>
        <v>Yes</v>
      </c>
      <c r="AG136" s="71">
        <v>45672</v>
      </c>
    </row>
    <row r="137" spans="1:33" x14ac:dyDescent="0.25">
      <c r="A137" s="5">
        <v>237</v>
      </c>
      <c r="B137" s="9">
        <v>241</v>
      </c>
      <c r="C137" s="9" t="s">
        <v>340</v>
      </c>
      <c r="D137" s="9" t="s">
        <v>341</v>
      </c>
      <c r="E137" s="5"/>
      <c r="F137" s="5"/>
      <c r="G137" s="9" t="s">
        <v>924</v>
      </c>
      <c r="H137" s="5" t="s">
        <v>77</v>
      </c>
      <c r="I137" s="5" t="s">
        <v>77</v>
      </c>
      <c r="J137" s="5" t="s">
        <v>924</v>
      </c>
      <c r="K137" s="5" t="s">
        <v>77</v>
      </c>
      <c r="L137" s="5" t="s">
        <v>77</v>
      </c>
      <c r="M137" s="70" t="str">
        <f t="shared" si="21"/>
        <v>--</v>
      </c>
      <c r="N137" s="5" t="str">
        <f t="shared" si="27"/>
        <v>No TRV</v>
      </c>
      <c r="O137" s="5" t="s">
        <v>77</v>
      </c>
      <c r="P137" s="5" t="s">
        <v>77</v>
      </c>
      <c r="Q137" s="5" t="s">
        <v>924</v>
      </c>
      <c r="R137" s="5" t="s">
        <v>77</v>
      </c>
      <c r="S137" s="5" t="s">
        <v>77</v>
      </c>
      <c r="T137" s="70" t="str">
        <f t="shared" si="19"/>
        <v>--</v>
      </c>
      <c r="U137" s="5" t="str">
        <f t="shared" si="22"/>
        <v>No TRV</v>
      </c>
      <c r="V137" s="5">
        <v>16</v>
      </c>
      <c r="W137" s="5" t="s">
        <v>29</v>
      </c>
      <c r="X137" s="5" t="s">
        <v>924</v>
      </c>
      <c r="Y137" s="5">
        <v>16</v>
      </c>
      <c r="Z137" s="5" t="s">
        <v>29</v>
      </c>
      <c r="AA137" s="70">
        <f t="shared" si="20"/>
        <v>0</v>
      </c>
      <c r="AB137" s="5" t="str">
        <f t="shared" si="23"/>
        <v>No Change</v>
      </c>
      <c r="AC137" s="7" t="str">
        <f t="shared" si="24"/>
        <v>No</v>
      </c>
      <c r="AD137" s="5"/>
      <c r="AE137" s="1" t="str">
        <f t="shared" si="25"/>
        <v>No New</v>
      </c>
      <c r="AF137" s="1" t="str">
        <f t="shared" si="26"/>
        <v>Yes</v>
      </c>
      <c r="AG137" s="71">
        <v>45672</v>
      </c>
    </row>
    <row r="138" spans="1:33" x14ac:dyDescent="0.25">
      <c r="A138" s="5">
        <v>238</v>
      </c>
      <c r="B138" s="9">
        <v>250</v>
      </c>
      <c r="C138" s="9" t="s">
        <v>342</v>
      </c>
      <c r="D138" s="9" t="s">
        <v>343</v>
      </c>
      <c r="E138" s="5"/>
      <c r="F138" s="5"/>
      <c r="G138" s="9" t="s">
        <v>924</v>
      </c>
      <c r="H138" s="5">
        <v>0.14000000000000001</v>
      </c>
      <c r="I138" s="5" t="s">
        <v>82</v>
      </c>
      <c r="J138" s="5" t="s">
        <v>925</v>
      </c>
      <c r="K138" s="5">
        <v>0.17</v>
      </c>
      <c r="L138" s="5" t="s">
        <v>1854</v>
      </c>
      <c r="M138" s="70">
        <f t="shared" si="21"/>
        <v>-0.1764705882352941</v>
      </c>
      <c r="N138" s="5" t="str">
        <f t="shared" si="27"/>
        <v>Yes (-18%)</v>
      </c>
      <c r="O138" s="5">
        <v>7</v>
      </c>
      <c r="P138" s="5" t="s">
        <v>82</v>
      </c>
      <c r="Q138" s="5" t="s">
        <v>925</v>
      </c>
      <c r="R138" s="5">
        <v>9</v>
      </c>
      <c r="S138" s="5" t="s">
        <v>74</v>
      </c>
      <c r="T138" s="70">
        <f t="shared" si="19"/>
        <v>-0.22222222222222221</v>
      </c>
      <c r="U138" s="5" t="str">
        <f t="shared" si="22"/>
        <v>Yes (-22%)</v>
      </c>
      <c r="V138" s="5">
        <v>49</v>
      </c>
      <c r="W138" s="5" t="s">
        <v>29</v>
      </c>
      <c r="X138" s="5" t="s">
        <v>925</v>
      </c>
      <c r="Y138" s="5">
        <v>49</v>
      </c>
      <c r="Z138" s="5" t="s">
        <v>29</v>
      </c>
      <c r="AA138" s="70">
        <f t="shared" si="20"/>
        <v>0</v>
      </c>
      <c r="AB138" s="5" t="str">
        <f t="shared" si="23"/>
        <v>No Change</v>
      </c>
      <c r="AC138" s="7" t="str">
        <f t="shared" si="24"/>
        <v>No</v>
      </c>
      <c r="AD138" s="5"/>
      <c r="AE138" s="1" t="str">
        <f t="shared" si="25"/>
        <v>No New</v>
      </c>
      <c r="AF138" s="1" t="str">
        <f t="shared" si="26"/>
        <v>Yes</v>
      </c>
      <c r="AG138" s="71">
        <v>45672</v>
      </c>
    </row>
    <row r="139" spans="1:33" x14ac:dyDescent="0.25">
      <c r="A139" s="5">
        <v>239</v>
      </c>
      <c r="B139" s="5" t="s">
        <v>1749</v>
      </c>
      <c r="C139" s="5" t="s">
        <v>1750</v>
      </c>
      <c r="D139" s="5" t="s">
        <v>1751</v>
      </c>
      <c r="E139" s="5"/>
      <c r="F139" s="5"/>
      <c r="G139" s="8" t="s">
        <v>925</v>
      </c>
      <c r="H139" s="5" t="s">
        <v>77</v>
      </c>
      <c r="I139" s="5" t="s">
        <v>77</v>
      </c>
      <c r="J139" s="5" t="s">
        <v>924</v>
      </c>
      <c r="K139" s="5" t="s">
        <v>77</v>
      </c>
      <c r="L139" s="5" t="s">
        <v>77</v>
      </c>
      <c r="M139" s="70" t="str">
        <f t="shared" si="21"/>
        <v>--</v>
      </c>
      <c r="N139" s="5" t="str">
        <f t="shared" si="27"/>
        <v>No TRV</v>
      </c>
      <c r="O139" s="77" t="s">
        <v>77</v>
      </c>
      <c r="P139" s="77" t="s">
        <v>77</v>
      </c>
      <c r="Q139" s="5" t="s">
        <v>924</v>
      </c>
      <c r="R139" s="5" t="s">
        <v>77</v>
      </c>
      <c r="S139" s="5" t="s">
        <v>77</v>
      </c>
      <c r="T139" s="70" t="str">
        <f t="shared" si="19"/>
        <v>--</v>
      </c>
      <c r="U139" s="8" t="str">
        <f t="shared" si="22"/>
        <v>No TRV</v>
      </c>
      <c r="V139" s="5" t="s">
        <v>77</v>
      </c>
      <c r="W139" s="5" t="s">
        <v>77</v>
      </c>
      <c r="X139" s="5" t="s">
        <v>924</v>
      </c>
      <c r="Y139" s="5" t="s">
        <v>77</v>
      </c>
      <c r="Z139" s="5" t="s">
        <v>77</v>
      </c>
      <c r="AA139" s="70" t="str">
        <f t="shared" si="20"/>
        <v>--</v>
      </c>
      <c r="AB139" s="5" t="str">
        <f t="shared" si="23"/>
        <v>No TRV</v>
      </c>
      <c r="AC139" s="7" t="str">
        <f t="shared" si="24"/>
        <v>No</v>
      </c>
      <c r="AD139" s="5"/>
      <c r="AE139" s="1" t="str">
        <f t="shared" si="25"/>
        <v>No New</v>
      </c>
      <c r="AF139" s="1" t="str">
        <f t="shared" si="26"/>
        <v>No</v>
      </c>
      <c r="AG139" s="73">
        <v>45859</v>
      </c>
    </row>
    <row r="140" spans="1:33" x14ac:dyDescent="0.25">
      <c r="A140" s="5">
        <v>245</v>
      </c>
      <c r="B140" s="5">
        <v>243</v>
      </c>
      <c r="C140" s="5" t="s">
        <v>348</v>
      </c>
      <c r="D140" s="5" t="s">
        <v>349</v>
      </c>
      <c r="E140" s="5"/>
      <c r="F140" s="5"/>
      <c r="G140" s="5" t="s">
        <v>924</v>
      </c>
      <c r="H140" s="5" t="s">
        <v>77</v>
      </c>
      <c r="I140" s="5" t="s">
        <v>77</v>
      </c>
      <c r="J140" s="5" t="s">
        <v>924</v>
      </c>
      <c r="K140" s="5" t="s">
        <v>77</v>
      </c>
      <c r="L140" s="5" t="s">
        <v>77</v>
      </c>
      <c r="M140" s="70" t="str">
        <f t="shared" si="21"/>
        <v>--</v>
      </c>
      <c r="N140" s="5" t="str">
        <f t="shared" si="27"/>
        <v>No TRV</v>
      </c>
      <c r="O140" s="5">
        <v>5000</v>
      </c>
      <c r="P140" s="5" t="s">
        <v>89</v>
      </c>
      <c r="Q140" s="5" t="s">
        <v>924</v>
      </c>
      <c r="R140" s="5" t="s">
        <v>77</v>
      </c>
      <c r="S140" s="5" t="s">
        <v>77</v>
      </c>
      <c r="T140" s="70" t="e">
        <f t="shared" si="19"/>
        <v>#VALUE!</v>
      </c>
      <c r="U140" s="5" t="str">
        <f t="shared" si="22"/>
        <v>New TRV</v>
      </c>
      <c r="V140" s="5" t="s">
        <v>77</v>
      </c>
      <c r="W140" s="5" t="s">
        <v>77</v>
      </c>
      <c r="X140" s="5" t="s">
        <v>924</v>
      </c>
      <c r="Y140" s="5" t="s">
        <v>77</v>
      </c>
      <c r="Z140" s="5" t="s">
        <v>77</v>
      </c>
      <c r="AA140" s="70" t="str">
        <f t="shared" si="20"/>
        <v>--</v>
      </c>
      <c r="AB140" s="5" t="str">
        <f t="shared" si="23"/>
        <v>No TRV</v>
      </c>
      <c r="AC140" s="7" t="str">
        <f t="shared" si="24"/>
        <v>No</v>
      </c>
      <c r="AD140" s="5"/>
      <c r="AE140" s="1" t="str">
        <f t="shared" si="25"/>
        <v>A new</v>
      </c>
      <c r="AF140" s="1" t="str">
        <f t="shared" si="26"/>
        <v>No</v>
      </c>
      <c r="AG140" s="71">
        <v>45672</v>
      </c>
    </row>
    <row r="141" spans="1:33" x14ac:dyDescent="0.25">
      <c r="A141" s="5">
        <v>244</v>
      </c>
      <c r="B141" s="9">
        <v>246</v>
      </c>
      <c r="C141" s="9" t="s">
        <v>346</v>
      </c>
      <c r="D141" s="9" t="s">
        <v>347</v>
      </c>
      <c r="E141" s="5"/>
      <c r="F141" s="5"/>
      <c r="G141" s="9" t="s">
        <v>924</v>
      </c>
      <c r="H141" s="5" t="s">
        <v>77</v>
      </c>
      <c r="I141" s="5" t="s">
        <v>77</v>
      </c>
      <c r="J141" s="5" t="s">
        <v>924</v>
      </c>
      <c r="K141" s="5" t="s">
        <v>77</v>
      </c>
      <c r="L141" s="5" t="s">
        <v>77</v>
      </c>
      <c r="M141" s="70" t="str">
        <f t="shared" si="21"/>
        <v>--</v>
      </c>
      <c r="N141" s="5" t="str">
        <f t="shared" si="27"/>
        <v>No TRV</v>
      </c>
      <c r="O141" s="5">
        <v>50000</v>
      </c>
      <c r="P141" s="5" t="s">
        <v>82</v>
      </c>
      <c r="Q141" s="5" t="s">
        <v>924</v>
      </c>
      <c r="R141" s="5">
        <v>50000</v>
      </c>
      <c r="S141" s="5" t="s">
        <v>82</v>
      </c>
      <c r="T141" s="70">
        <f t="shared" si="19"/>
        <v>0</v>
      </c>
      <c r="U141" s="5" t="str">
        <f t="shared" si="22"/>
        <v>No Change</v>
      </c>
      <c r="V141" s="5" t="s">
        <v>77</v>
      </c>
      <c r="W141" s="5" t="s">
        <v>77</v>
      </c>
      <c r="X141" s="5" t="s">
        <v>924</v>
      </c>
      <c r="Y141" s="5" t="s">
        <v>77</v>
      </c>
      <c r="Z141" s="5" t="s">
        <v>77</v>
      </c>
      <c r="AA141" s="70" t="str">
        <f t="shared" si="20"/>
        <v>--</v>
      </c>
      <c r="AB141" s="5" t="str">
        <f t="shared" si="23"/>
        <v>No TRV</v>
      </c>
      <c r="AC141" s="7" t="str">
        <f t="shared" si="24"/>
        <v>No</v>
      </c>
      <c r="AD141" s="5"/>
      <c r="AE141" s="1" t="str">
        <f t="shared" si="25"/>
        <v>No New</v>
      </c>
      <c r="AF141" s="1" t="str">
        <f t="shared" si="26"/>
        <v>Yes</v>
      </c>
      <c r="AG141" s="71">
        <v>45672</v>
      </c>
    </row>
    <row r="142" spans="1:33" x14ac:dyDescent="0.25">
      <c r="A142" s="5">
        <v>242</v>
      </c>
      <c r="B142" s="5">
        <v>247</v>
      </c>
      <c r="C142" s="5" t="s">
        <v>344</v>
      </c>
      <c r="D142" s="5" t="s">
        <v>345</v>
      </c>
      <c r="E142" s="5"/>
      <c r="F142" s="5"/>
      <c r="G142" s="5" t="s">
        <v>924</v>
      </c>
      <c r="H142" s="5" t="s">
        <v>77</v>
      </c>
      <c r="I142" s="5" t="s">
        <v>77</v>
      </c>
      <c r="J142" s="5" t="s">
        <v>924</v>
      </c>
      <c r="K142" s="5" t="s">
        <v>77</v>
      </c>
      <c r="L142" s="5" t="s">
        <v>77</v>
      </c>
      <c r="M142" s="70" t="str">
        <f t="shared" si="21"/>
        <v>--</v>
      </c>
      <c r="N142" s="5" t="str">
        <f t="shared" si="27"/>
        <v>No TRV</v>
      </c>
      <c r="O142" s="5">
        <v>1200</v>
      </c>
      <c r="P142" s="5" t="s">
        <v>37</v>
      </c>
      <c r="Q142" s="5" t="s">
        <v>925</v>
      </c>
      <c r="R142" s="5" t="s">
        <v>77</v>
      </c>
      <c r="S142" s="5" t="s">
        <v>77</v>
      </c>
      <c r="T142" s="70" t="e">
        <f t="shared" si="19"/>
        <v>#VALUE!</v>
      </c>
      <c r="U142" s="5" t="str">
        <f t="shared" si="22"/>
        <v>New TRV</v>
      </c>
      <c r="V142" s="5" t="s">
        <v>77</v>
      </c>
      <c r="W142" s="5" t="s">
        <v>77</v>
      </c>
      <c r="X142" s="5" t="s">
        <v>924</v>
      </c>
      <c r="Y142" s="5" t="s">
        <v>77</v>
      </c>
      <c r="Z142" s="5" t="s">
        <v>77</v>
      </c>
      <c r="AA142" s="70" t="str">
        <f t="shared" si="20"/>
        <v>--</v>
      </c>
      <c r="AB142" s="5" t="str">
        <f t="shared" si="23"/>
        <v>No TRV</v>
      </c>
      <c r="AC142" s="7" t="str">
        <f t="shared" si="24"/>
        <v>Yes</v>
      </c>
      <c r="AD142" s="5"/>
      <c r="AE142" s="1" t="str">
        <f t="shared" si="25"/>
        <v>A new</v>
      </c>
      <c r="AF142" s="1" t="str">
        <f t="shared" si="26"/>
        <v>No</v>
      </c>
      <c r="AG142" s="71">
        <v>45672</v>
      </c>
    </row>
    <row r="143" spans="1:33" x14ac:dyDescent="0.25">
      <c r="A143" s="5">
        <v>246</v>
      </c>
      <c r="B143" s="5" t="s">
        <v>350</v>
      </c>
      <c r="C143" s="5" t="s">
        <v>351</v>
      </c>
      <c r="D143" s="5" t="s">
        <v>352</v>
      </c>
      <c r="E143" s="5"/>
      <c r="F143" s="5"/>
      <c r="G143" s="5" t="s">
        <v>924</v>
      </c>
      <c r="H143" s="5" t="s">
        <v>77</v>
      </c>
      <c r="I143" s="5" t="s">
        <v>77</v>
      </c>
      <c r="J143" s="5" t="s">
        <v>924</v>
      </c>
      <c r="K143" s="5" t="s">
        <v>77</v>
      </c>
      <c r="L143" s="5" t="s">
        <v>77</v>
      </c>
      <c r="M143" s="70" t="str">
        <f t="shared" si="21"/>
        <v>--</v>
      </c>
      <c r="N143" s="5" t="str">
        <f t="shared" si="27"/>
        <v>No TRV</v>
      </c>
      <c r="O143" s="5" t="s">
        <v>77</v>
      </c>
      <c r="P143" s="5" t="s">
        <v>77</v>
      </c>
      <c r="Q143" s="5" t="s">
        <v>924</v>
      </c>
      <c r="R143" s="5" t="s">
        <v>77</v>
      </c>
      <c r="S143" s="5" t="s">
        <v>77</v>
      </c>
      <c r="T143" s="70" t="str">
        <f t="shared" si="19"/>
        <v>--</v>
      </c>
      <c r="U143" s="5" t="str">
        <f t="shared" si="22"/>
        <v>No TRV</v>
      </c>
      <c r="V143" s="5">
        <v>20</v>
      </c>
      <c r="W143" s="5" t="s">
        <v>29</v>
      </c>
      <c r="X143" s="5" t="s">
        <v>924</v>
      </c>
      <c r="Y143" s="5" t="s">
        <v>77</v>
      </c>
      <c r="Z143" s="5" t="s">
        <v>77</v>
      </c>
      <c r="AA143" s="70" t="e">
        <f t="shared" si="20"/>
        <v>#VALUE!</v>
      </c>
      <c r="AB143" s="5" t="str">
        <f t="shared" si="23"/>
        <v>New TRV</v>
      </c>
      <c r="AC143" s="7" t="str">
        <f t="shared" si="24"/>
        <v>No</v>
      </c>
      <c r="AD143" s="5"/>
      <c r="AE143" s="1" t="str">
        <f t="shared" si="25"/>
        <v>A new</v>
      </c>
      <c r="AF143" s="1" t="str">
        <f t="shared" si="26"/>
        <v>No</v>
      </c>
      <c r="AG143" s="71">
        <v>45672</v>
      </c>
    </row>
    <row r="144" spans="1:33" x14ac:dyDescent="0.25">
      <c r="A144" s="5">
        <v>252</v>
      </c>
      <c r="B144" s="9">
        <v>254</v>
      </c>
      <c r="C144" s="9" t="s">
        <v>353</v>
      </c>
      <c r="D144" s="9" t="s">
        <v>354</v>
      </c>
      <c r="E144" s="5"/>
      <c r="F144" s="5"/>
      <c r="G144" s="9" t="s">
        <v>924</v>
      </c>
      <c r="H144" s="5" t="s">
        <v>77</v>
      </c>
      <c r="I144" s="5" t="s">
        <v>77</v>
      </c>
      <c r="J144" s="5" t="s">
        <v>924</v>
      </c>
      <c r="K144" s="5" t="s">
        <v>77</v>
      </c>
      <c r="L144" s="5" t="s">
        <v>77</v>
      </c>
      <c r="M144" s="70" t="str">
        <f t="shared" si="21"/>
        <v>--</v>
      </c>
      <c r="N144" s="5" t="str">
        <f t="shared" si="27"/>
        <v>No TRV</v>
      </c>
      <c r="O144" s="5">
        <v>0.08</v>
      </c>
      <c r="P144" s="5" t="s">
        <v>74</v>
      </c>
      <c r="Q144" s="5" t="s">
        <v>924</v>
      </c>
      <c r="R144" s="5">
        <v>0.08</v>
      </c>
      <c r="S144" s="5" t="s">
        <v>74</v>
      </c>
      <c r="T144" s="70">
        <f t="shared" si="19"/>
        <v>0</v>
      </c>
      <c r="U144" s="5" t="str">
        <f t="shared" si="22"/>
        <v>No Change</v>
      </c>
      <c r="V144" s="5">
        <v>4.0999999999999996</v>
      </c>
      <c r="W144" s="5" t="s">
        <v>29</v>
      </c>
      <c r="X144" s="5" t="s">
        <v>924</v>
      </c>
      <c r="Y144" s="5">
        <v>4.0999999999999996</v>
      </c>
      <c r="Z144" s="5" t="s">
        <v>29</v>
      </c>
      <c r="AA144" s="70">
        <f t="shared" si="20"/>
        <v>0</v>
      </c>
      <c r="AB144" s="5" t="str">
        <f t="shared" si="23"/>
        <v>No Change</v>
      </c>
      <c r="AC144" s="7" t="str">
        <f t="shared" si="24"/>
        <v>No</v>
      </c>
      <c r="AD144" s="5"/>
      <c r="AE144" s="1" t="str">
        <f t="shared" si="25"/>
        <v>No New</v>
      </c>
      <c r="AF144" s="1" t="str">
        <f t="shared" si="26"/>
        <v>Yes</v>
      </c>
      <c r="AG144" s="71">
        <v>45672</v>
      </c>
    </row>
    <row r="145" spans="1:33" x14ac:dyDescent="0.25">
      <c r="A145" s="5">
        <v>254</v>
      </c>
      <c r="B145" s="9">
        <v>260</v>
      </c>
      <c r="C145" s="9" t="s">
        <v>355</v>
      </c>
      <c r="D145" s="9" t="s">
        <v>356</v>
      </c>
      <c r="E145" s="5" t="s">
        <v>357</v>
      </c>
      <c r="F145" s="5"/>
      <c r="G145" s="9" t="s">
        <v>924</v>
      </c>
      <c r="H145" s="5" t="s">
        <v>77</v>
      </c>
      <c r="I145" s="5" t="s">
        <v>77</v>
      </c>
      <c r="J145" s="5" t="s">
        <v>924</v>
      </c>
      <c r="K145" s="5" t="s">
        <v>77</v>
      </c>
      <c r="L145" s="5" t="s">
        <v>77</v>
      </c>
      <c r="M145" s="70" t="str">
        <f t="shared" si="21"/>
        <v>--</v>
      </c>
      <c r="N145" s="5" t="str">
        <f t="shared" si="27"/>
        <v>No TRV</v>
      </c>
      <c r="O145" s="5">
        <v>0.1</v>
      </c>
      <c r="P145" s="5" t="s">
        <v>89</v>
      </c>
      <c r="Q145" s="5" t="s">
        <v>924</v>
      </c>
      <c r="R145" s="5">
        <v>0.1</v>
      </c>
      <c r="S145" s="5" t="s">
        <v>89</v>
      </c>
      <c r="T145" s="70">
        <f t="shared" si="19"/>
        <v>0</v>
      </c>
      <c r="U145" s="5" t="str">
        <f t="shared" si="22"/>
        <v>No Change</v>
      </c>
      <c r="V145" s="5">
        <v>1.4</v>
      </c>
      <c r="W145" s="5" t="s">
        <v>37</v>
      </c>
      <c r="X145" s="5" t="s">
        <v>924</v>
      </c>
      <c r="Y145" s="5" t="s">
        <v>77</v>
      </c>
      <c r="Z145" s="5" t="s">
        <v>77</v>
      </c>
      <c r="AA145" s="70" t="e">
        <f t="shared" si="20"/>
        <v>#VALUE!</v>
      </c>
      <c r="AB145" s="5" t="str">
        <f t="shared" si="23"/>
        <v>New TRV</v>
      </c>
      <c r="AC145" s="7" t="str">
        <f t="shared" si="24"/>
        <v>Yes</v>
      </c>
      <c r="AD145" s="5"/>
      <c r="AE145" s="1" t="str">
        <f t="shared" si="25"/>
        <v>A new</v>
      </c>
      <c r="AF145" s="1" t="str">
        <f t="shared" si="26"/>
        <v>Yes</v>
      </c>
      <c r="AG145" s="71">
        <v>45672</v>
      </c>
    </row>
    <row r="146" spans="1:33" x14ac:dyDescent="0.25">
      <c r="A146" s="5">
        <v>255</v>
      </c>
      <c r="B146" s="9">
        <v>261</v>
      </c>
      <c r="C146" s="9" t="s">
        <v>358</v>
      </c>
      <c r="D146" s="9" t="s">
        <v>359</v>
      </c>
      <c r="E146" s="5" t="s">
        <v>357</v>
      </c>
      <c r="F146" s="5"/>
      <c r="G146" s="9" t="s">
        <v>924</v>
      </c>
      <c r="H146" s="5" t="s">
        <v>77</v>
      </c>
      <c r="I146" s="5" t="s">
        <v>77</v>
      </c>
      <c r="J146" s="5" t="s">
        <v>924</v>
      </c>
      <c r="K146" s="5" t="s">
        <v>77</v>
      </c>
      <c r="L146" s="5" t="s">
        <v>77</v>
      </c>
      <c r="M146" s="70" t="str">
        <f t="shared" si="21"/>
        <v>--</v>
      </c>
      <c r="N146" s="5" t="str">
        <f t="shared" si="27"/>
        <v>No TRV</v>
      </c>
      <c r="O146" s="5">
        <v>0.3</v>
      </c>
      <c r="P146" s="5" t="s">
        <v>89</v>
      </c>
      <c r="Q146" s="5" t="s">
        <v>924</v>
      </c>
      <c r="R146" s="5">
        <v>0.3</v>
      </c>
      <c r="S146" s="5" t="s">
        <v>89</v>
      </c>
      <c r="T146" s="70">
        <f t="shared" si="19"/>
        <v>0</v>
      </c>
      <c r="U146" s="5" t="str">
        <f t="shared" si="22"/>
        <v>No Change</v>
      </c>
      <c r="V146" s="5">
        <v>4.2</v>
      </c>
      <c r="W146" s="5" t="s">
        <v>37</v>
      </c>
      <c r="X146" s="5" t="s">
        <v>924</v>
      </c>
      <c r="Y146" s="5" t="s">
        <v>77</v>
      </c>
      <c r="Z146" s="5" t="s">
        <v>77</v>
      </c>
      <c r="AA146" s="70" t="e">
        <f t="shared" si="20"/>
        <v>#VALUE!</v>
      </c>
      <c r="AB146" s="5" t="str">
        <f t="shared" si="23"/>
        <v>New TRV</v>
      </c>
      <c r="AC146" s="7" t="str">
        <f t="shared" si="24"/>
        <v>Yes</v>
      </c>
      <c r="AD146" s="5"/>
      <c r="AE146" s="1" t="str">
        <f t="shared" si="25"/>
        <v>A new</v>
      </c>
      <c r="AF146" s="1" t="str">
        <f t="shared" si="26"/>
        <v>Yes</v>
      </c>
      <c r="AG146" s="71">
        <v>45672</v>
      </c>
    </row>
    <row r="147" spans="1:33" x14ac:dyDescent="0.25">
      <c r="A147" s="5">
        <v>256</v>
      </c>
      <c r="B147" s="9">
        <v>267</v>
      </c>
      <c r="C147" s="9" t="s">
        <v>360</v>
      </c>
      <c r="D147" s="9" t="s">
        <v>361</v>
      </c>
      <c r="E147" s="5" t="s">
        <v>357</v>
      </c>
      <c r="F147" s="5"/>
      <c r="G147" s="9" t="s">
        <v>924</v>
      </c>
      <c r="H147" s="5" t="s">
        <v>77</v>
      </c>
      <c r="I147" s="5" t="s">
        <v>77</v>
      </c>
      <c r="J147" s="5" t="s">
        <v>924</v>
      </c>
      <c r="K147" s="5" t="s">
        <v>77</v>
      </c>
      <c r="L147" s="5" t="s">
        <v>77</v>
      </c>
      <c r="M147" s="70" t="str">
        <f t="shared" si="21"/>
        <v>--</v>
      </c>
      <c r="N147" s="5" t="str">
        <f t="shared" si="27"/>
        <v>No TRV</v>
      </c>
      <c r="O147" s="5">
        <v>82</v>
      </c>
      <c r="P147" s="5" t="s">
        <v>74</v>
      </c>
      <c r="Q147" s="5" t="s">
        <v>925</v>
      </c>
      <c r="R147" s="5">
        <v>82</v>
      </c>
      <c r="S147" s="5" t="s">
        <v>74</v>
      </c>
      <c r="T147" s="70">
        <f t="shared" si="19"/>
        <v>0</v>
      </c>
      <c r="U147" s="5" t="str">
        <f t="shared" si="22"/>
        <v>No Change</v>
      </c>
      <c r="V147" s="5">
        <v>29000</v>
      </c>
      <c r="W147" s="5" t="s">
        <v>29</v>
      </c>
      <c r="X147" s="5" t="s">
        <v>925</v>
      </c>
      <c r="Y147" s="5">
        <v>29000</v>
      </c>
      <c r="Z147" s="5" t="s">
        <v>29</v>
      </c>
      <c r="AA147" s="70">
        <f t="shared" si="20"/>
        <v>0</v>
      </c>
      <c r="AB147" s="5" t="str">
        <f t="shared" si="23"/>
        <v>No Change</v>
      </c>
      <c r="AC147" s="7" t="str">
        <f t="shared" si="24"/>
        <v>No</v>
      </c>
      <c r="AD147" s="5"/>
      <c r="AE147" s="1" t="str">
        <f t="shared" si="25"/>
        <v>No New</v>
      </c>
      <c r="AF147" s="1" t="str">
        <f t="shared" si="26"/>
        <v>Yes</v>
      </c>
      <c r="AG147" s="71">
        <v>45672</v>
      </c>
    </row>
    <row r="148" spans="1:33" x14ac:dyDescent="0.25">
      <c r="A148" s="5">
        <v>257</v>
      </c>
      <c r="B148" s="9">
        <v>268</v>
      </c>
      <c r="C148" s="9" t="s">
        <v>362</v>
      </c>
      <c r="D148" s="9" t="s">
        <v>363</v>
      </c>
      <c r="E148" s="5" t="s">
        <v>357</v>
      </c>
      <c r="F148" s="5"/>
      <c r="G148" s="9" t="s">
        <v>924</v>
      </c>
      <c r="H148" s="5" t="s">
        <v>77</v>
      </c>
      <c r="I148" s="5" t="s">
        <v>77</v>
      </c>
      <c r="J148" s="5" t="s">
        <v>924</v>
      </c>
      <c r="K148" s="5" t="s">
        <v>77</v>
      </c>
      <c r="L148" s="5" t="s">
        <v>77</v>
      </c>
      <c r="M148" s="70" t="str">
        <f t="shared" si="21"/>
        <v>--</v>
      </c>
      <c r="N148" s="5" t="str">
        <f t="shared" si="27"/>
        <v>No TRV</v>
      </c>
      <c r="O148" s="5">
        <v>70</v>
      </c>
      <c r="P148" s="5" t="s">
        <v>74</v>
      </c>
      <c r="Q148" s="5" t="s">
        <v>925</v>
      </c>
      <c r="R148" s="5">
        <v>70</v>
      </c>
      <c r="S148" s="5" t="s">
        <v>74</v>
      </c>
      <c r="T148" s="70">
        <f t="shared" si="19"/>
        <v>0</v>
      </c>
      <c r="U148" s="5" t="str">
        <f t="shared" si="22"/>
        <v>No Change</v>
      </c>
      <c r="V148" s="5">
        <v>370</v>
      </c>
      <c r="W148" s="5" t="s">
        <v>74</v>
      </c>
      <c r="X148" s="5" t="s">
        <v>924</v>
      </c>
      <c r="Y148" s="5">
        <v>370</v>
      </c>
      <c r="Z148" s="5" t="s">
        <v>74</v>
      </c>
      <c r="AA148" s="70">
        <f t="shared" si="20"/>
        <v>0</v>
      </c>
      <c r="AB148" s="5" t="str">
        <f t="shared" si="23"/>
        <v>No Change</v>
      </c>
      <c r="AC148" s="7" t="str">
        <f t="shared" si="24"/>
        <v>No</v>
      </c>
      <c r="AD148" s="5"/>
      <c r="AE148" s="1" t="str">
        <f t="shared" si="25"/>
        <v>No New</v>
      </c>
      <c r="AF148" s="1" t="str">
        <f t="shared" si="26"/>
        <v>Yes</v>
      </c>
      <c r="AG148" s="71">
        <v>45672</v>
      </c>
    </row>
    <row r="149" spans="1:33" x14ac:dyDescent="0.25">
      <c r="A149" s="5">
        <v>258</v>
      </c>
      <c r="B149" s="9">
        <v>269</v>
      </c>
      <c r="C149" s="9" t="s">
        <v>364</v>
      </c>
      <c r="D149" s="9" t="s">
        <v>365</v>
      </c>
      <c r="E149" s="5" t="s">
        <v>357</v>
      </c>
      <c r="F149" s="5"/>
      <c r="G149" s="9" t="s">
        <v>924</v>
      </c>
      <c r="H149" s="5" t="s">
        <v>77</v>
      </c>
      <c r="I149" s="5" t="s">
        <v>77</v>
      </c>
      <c r="J149" s="5" t="s">
        <v>924</v>
      </c>
      <c r="K149" s="5" t="s">
        <v>77</v>
      </c>
      <c r="L149" s="5" t="s">
        <v>77</v>
      </c>
      <c r="M149" s="70" t="str">
        <f t="shared" si="21"/>
        <v>--</v>
      </c>
      <c r="N149" s="5" t="str">
        <f t="shared" si="27"/>
        <v>No TRV</v>
      </c>
      <c r="O149" s="5">
        <v>60</v>
      </c>
      <c r="P149" s="5" t="s">
        <v>89</v>
      </c>
      <c r="Q149" s="5" t="s">
        <v>925</v>
      </c>
      <c r="R149" s="5">
        <v>60</v>
      </c>
      <c r="S149" s="5" t="s">
        <v>89</v>
      </c>
      <c r="T149" s="70">
        <f t="shared" si="19"/>
        <v>0</v>
      </c>
      <c r="U149" s="5" t="str">
        <f t="shared" si="22"/>
        <v>No Change</v>
      </c>
      <c r="V149" s="5">
        <v>140</v>
      </c>
      <c r="W149" s="5" t="s">
        <v>74</v>
      </c>
      <c r="X149" s="5" t="s">
        <v>924</v>
      </c>
      <c r="Y149" s="5">
        <v>140</v>
      </c>
      <c r="Z149" s="5" t="s">
        <v>74</v>
      </c>
      <c r="AA149" s="70">
        <f t="shared" si="20"/>
        <v>0</v>
      </c>
      <c r="AB149" s="5" t="str">
        <f t="shared" si="23"/>
        <v>No Change</v>
      </c>
      <c r="AC149" s="7" t="str">
        <f t="shared" si="24"/>
        <v>No</v>
      </c>
      <c r="AD149" s="5"/>
      <c r="AE149" s="1" t="str">
        <f t="shared" si="25"/>
        <v>No New</v>
      </c>
      <c r="AF149" s="1" t="str">
        <f t="shared" si="26"/>
        <v>Yes</v>
      </c>
      <c r="AG149" s="71">
        <v>45672</v>
      </c>
    </row>
    <row r="150" spans="1:33" x14ac:dyDescent="0.25">
      <c r="A150" s="5">
        <v>259</v>
      </c>
      <c r="B150" s="9">
        <v>270</v>
      </c>
      <c r="C150" s="9" t="s">
        <v>366</v>
      </c>
      <c r="D150" s="9" t="s">
        <v>367</v>
      </c>
      <c r="E150" s="5" t="s">
        <v>357</v>
      </c>
      <c r="F150" s="5"/>
      <c r="G150" s="9" t="s">
        <v>924</v>
      </c>
      <c r="H150" s="5" t="s">
        <v>77</v>
      </c>
      <c r="I150" s="5" t="s">
        <v>77</v>
      </c>
      <c r="J150" s="5" t="s">
        <v>924</v>
      </c>
      <c r="K150" s="5" t="s">
        <v>77</v>
      </c>
      <c r="L150" s="5" t="s">
        <v>77</v>
      </c>
      <c r="M150" s="70" t="str">
        <f t="shared" si="21"/>
        <v>--</v>
      </c>
      <c r="N150" s="5" t="str">
        <f t="shared" si="27"/>
        <v>No TRV</v>
      </c>
      <c r="O150" s="5">
        <v>60</v>
      </c>
      <c r="P150" s="5" t="s">
        <v>74</v>
      </c>
      <c r="Q150" s="5" t="s">
        <v>925</v>
      </c>
      <c r="R150" s="5">
        <v>60</v>
      </c>
      <c r="S150" s="5" t="s">
        <v>74</v>
      </c>
      <c r="T150" s="70">
        <f t="shared" si="19"/>
        <v>0</v>
      </c>
      <c r="U150" s="5" t="str">
        <f t="shared" si="22"/>
        <v>No Change</v>
      </c>
      <c r="V150" s="5">
        <v>93</v>
      </c>
      <c r="W150" s="5" t="s">
        <v>74</v>
      </c>
      <c r="X150" s="5" t="s">
        <v>924</v>
      </c>
      <c r="Y150" s="5">
        <v>93</v>
      </c>
      <c r="Z150" s="5" t="s">
        <v>74</v>
      </c>
      <c r="AA150" s="70">
        <f t="shared" si="20"/>
        <v>0</v>
      </c>
      <c r="AB150" s="5" t="str">
        <f t="shared" si="23"/>
        <v>No Change</v>
      </c>
      <c r="AC150" s="7" t="str">
        <f t="shared" si="24"/>
        <v>No</v>
      </c>
      <c r="AD150" s="5"/>
      <c r="AE150" s="1" t="str">
        <f t="shared" si="25"/>
        <v>No New</v>
      </c>
      <c r="AF150" s="1" t="str">
        <f t="shared" si="26"/>
        <v>Yes</v>
      </c>
      <c r="AG150" s="71">
        <v>45672</v>
      </c>
    </row>
    <row r="151" spans="1:33" x14ac:dyDescent="0.25">
      <c r="A151" s="5">
        <v>260</v>
      </c>
      <c r="B151" s="9">
        <v>271</v>
      </c>
      <c r="C151" s="9" t="s">
        <v>368</v>
      </c>
      <c r="D151" s="9" t="s">
        <v>369</v>
      </c>
      <c r="E151" s="5" t="s">
        <v>357</v>
      </c>
      <c r="F151" s="5"/>
      <c r="G151" s="9" t="s">
        <v>924</v>
      </c>
      <c r="H151" s="5" t="s">
        <v>77</v>
      </c>
      <c r="I151" s="5" t="s">
        <v>77</v>
      </c>
      <c r="J151" s="5" t="s">
        <v>924</v>
      </c>
      <c r="K151" s="5" t="s">
        <v>77</v>
      </c>
      <c r="L151" s="5" t="s">
        <v>77</v>
      </c>
      <c r="M151" s="70" t="str">
        <f t="shared" si="21"/>
        <v>--</v>
      </c>
      <c r="N151" s="5" t="str">
        <f t="shared" si="27"/>
        <v>No TRV</v>
      </c>
      <c r="O151" s="5">
        <v>1.1000000000000001</v>
      </c>
      <c r="P151" s="5" t="s">
        <v>89</v>
      </c>
      <c r="Q151" s="5" t="s">
        <v>925</v>
      </c>
      <c r="R151" s="5">
        <v>1</v>
      </c>
      <c r="S151" s="5" t="s">
        <v>89</v>
      </c>
      <c r="T151" s="70">
        <f t="shared" si="19"/>
        <v>0.10000000000000009</v>
      </c>
      <c r="U151" s="5" t="str">
        <f t="shared" si="22"/>
        <v>Yes (10%)</v>
      </c>
      <c r="V151" s="5">
        <v>16</v>
      </c>
      <c r="W151" s="5" t="s">
        <v>37</v>
      </c>
      <c r="X151" s="5" t="s">
        <v>924</v>
      </c>
      <c r="Y151" s="5" t="s">
        <v>77</v>
      </c>
      <c r="Z151" s="5" t="s">
        <v>77</v>
      </c>
      <c r="AA151" s="70" t="e">
        <f t="shared" si="20"/>
        <v>#VALUE!</v>
      </c>
      <c r="AB151" s="5" t="str">
        <f t="shared" si="23"/>
        <v>New TRV</v>
      </c>
      <c r="AC151" s="7" t="str">
        <f t="shared" si="24"/>
        <v>Yes</v>
      </c>
      <c r="AD151" s="5"/>
      <c r="AE151" s="1" t="str">
        <f t="shared" si="25"/>
        <v>A new</v>
      </c>
      <c r="AF151" s="1" t="str">
        <f t="shared" si="26"/>
        <v>Yes</v>
      </c>
      <c r="AG151" s="71">
        <v>45672</v>
      </c>
    </row>
    <row r="152" spans="1:33" x14ac:dyDescent="0.25">
      <c r="A152" s="5">
        <v>261</v>
      </c>
      <c r="B152" s="9">
        <v>273</v>
      </c>
      <c r="C152" s="9" t="s">
        <v>370</v>
      </c>
      <c r="D152" s="9" t="s">
        <v>371</v>
      </c>
      <c r="E152" s="5" t="s">
        <v>357</v>
      </c>
      <c r="F152" s="5"/>
      <c r="G152" s="9" t="s">
        <v>924</v>
      </c>
      <c r="H152" s="5" t="s">
        <v>77</v>
      </c>
      <c r="I152" s="5" t="s">
        <v>77</v>
      </c>
      <c r="J152" s="5" t="s">
        <v>924</v>
      </c>
      <c r="K152" s="5" t="s">
        <v>77</v>
      </c>
      <c r="L152" s="5" t="s">
        <v>77</v>
      </c>
      <c r="M152" s="70" t="str">
        <f t="shared" si="21"/>
        <v>--</v>
      </c>
      <c r="N152" s="5" t="str">
        <f t="shared" si="27"/>
        <v>No TRV</v>
      </c>
      <c r="O152" s="5">
        <v>7000</v>
      </c>
      <c r="P152" s="5" t="s">
        <v>74</v>
      </c>
      <c r="Q152" s="5" t="s">
        <v>925</v>
      </c>
      <c r="R152" s="5">
        <v>7000</v>
      </c>
      <c r="S152" s="5" t="s">
        <v>74</v>
      </c>
      <c r="T152" s="70">
        <f t="shared" si="19"/>
        <v>0</v>
      </c>
      <c r="U152" s="5" t="str">
        <f t="shared" si="22"/>
        <v>No Change</v>
      </c>
      <c r="V152" s="5" t="s">
        <v>77</v>
      </c>
      <c r="W152" s="5" t="s">
        <v>77</v>
      </c>
      <c r="X152" s="5" t="s">
        <v>924</v>
      </c>
      <c r="Y152" s="5" t="s">
        <v>77</v>
      </c>
      <c r="Z152" s="5" t="s">
        <v>77</v>
      </c>
      <c r="AA152" s="70" t="str">
        <f t="shared" si="20"/>
        <v>--</v>
      </c>
      <c r="AB152" s="5" t="str">
        <f t="shared" si="23"/>
        <v>No TRV</v>
      </c>
      <c r="AC152" s="7" t="str">
        <f t="shared" si="24"/>
        <v>No</v>
      </c>
      <c r="AD152" s="5"/>
      <c r="AE152" s="1" t="str">
        <f t="shared" si="25"/>
        <v>No New</v>
      </c>
      <c r="AF152" s="1" t="str">
        <f t="shared" si="26"/>
        <v>Yes</v>
      </c>
      <c r="AG152" s="71">
        <v>45672</v>
      </c>
    </row>
    <row r="153" spans="1:33" x14ac:dyDescent="0.25">
      <c r="A153" s="5">
        <v>264</v>
      </c>
      <c r="B153" s="9">
        <v>278</v>
      </c>
      <c r="C153" s="9" t="s">
        <v>372</v>
      </c>
      <c r="D153" s="9" t="s">
        <v>373</v>
      </c>
      <c r="E153" s="5"/>
      <c r="F153" s="5"/>
      <c r="G153" s="9" t="s">
        <v>924</v>
      </c>
      <c r="H153" s="5">
        <v>7.6999999999999996E-4</v>
      </c>
      <c r="I153" s="5" t="s">
        <v>82</v>
      </c>
      <c r="J153" s="5" t="s">
        <v>924</v>
      </c>
      <c r="K153" s="5">
        <v>7.6999999999999996E-4</v>
      </c>
      <c r="L153" s="5" t="s">
        <v>82</v>
      </c>
      <c r="M153" s="70">
        <f t="shared" si="21"/>
        <v>0</v>
      </c>
      <c r="N153" s="5" t="str">
        <f t="shared" si="27"/>
        <v>No Change</v>
      </c>
      <c r="O153" s="5" t="s">
        <v>77</v>
      </c>
      <c r="P153" s="5" t="s">
        <v>77</v>
      </c>
      <c r="Q153" s="5" t="s">
        <v>924</v>
      </c>
      <c r="R153" s="5" t="s">
        <v>77</v>
      </c>
      <c r="S153" s="5" t="s">
        <v>77</v>
      </c>
      <c r="T153" s="70" t="str">
        <f t="shared" si="19"/>
        <v>--</v>
      </c>
      <c r="U153" s="5" t="str">
        <f t="shared" si="22"/>
        <v>No TRV</v>
      </c>
      <c r="V153" s="5" t="s">
        <v>77</v>
      </c>
      <c r="W153" s="5" t="s">
        <v>77</v>
      </c>
      <c r="X153" s="5" t="s">
        <v>924</v>
      </c>
      <c r="Y153" s="5" t="s">
        <v>77</v>
      </c>
      <c r="Z153" s="5" t="s">
        <v>77</v>
      </c>
      <c r="AA153" s="70" t="str">
        <f t="shared" si="20"/>
        <v>--</v>
      </c>
      <c r="AB153" s="5" t="str">
        <f t="shared" si="23"/>
        <v>No TRV</v>
      </c>
      <c r="AC153" s="7" t="str">
        <f t="shared" si="24"/>
        <v>No</v>
      </c>
      <c r="AD153" s="5"/>
      <c r="AE153" s="1" t="str">
        <f t="shared" si="25"/>
        <v>No New</v>
      </c>
      <c r="AF153" s="1" t="str">
        <f t="shared" si="26"/>
        <v>Yes</v>
      </c>
      <c r="AG153" s="71">
        <v>45672</v>
      </c>
    </row>
    <row r="154" spans="1:33" x14ac:dyDescent="0.25">
      <c r="A154" s="5">
        <v>265</v>
      </c>
      <c r="B154" s="9">
        <v>279</v>
      </c>
      <c r="C154" s="9" t="s">
        <v>374</v>
      </c>
      <c r="D154" s="9" t="s">
        <v>375</v>
      </c>
      <c r="E154" s="5"/>
      <c r="F154" s="5"/>
      <c r="G154" s="9" t="s">
        <v>924</v>
      </c>
      <c r="H154" s="5">
        <v>3.8000000000000002E-4</v>
      </c>
      <c r="I154" s="5" t="s">
        <v>82</v>
      </c>
      <c r="J154" s="5" t="s">
        <v>924</v>
      </c>
      <c r="K154" s="5">
        <v>3.8000000000000002E-4</v>
      </c>
      <c r="L154" s="5" t="s">
        <v>82</v>
      </c>
      <c r="M154" s="70">
        <f t="shared" si="21"/>
        <v>0</v>
      </c>
      <c r="N154" s="5" t="str">
        <f t="shared" si="27"/>
        <v>No Change</v>
      </c>
      <c r="O154" s="5" t="s">
        <v>77</v>
      </c>
      <c r="P154" s="5" t="s">
        <v>77</v>
      </c>
      <c r="Q154" s="5" t="s">
        <v>924</v>
      </c>
      <c r="R154" s="5" t="s">
        <v>77</v>
      </c>
      <c r="S154" s="5" t="s">
        <v>77</v>
      </c>
      <c r="T154" s="70" t="str">
        <f t="shared" si="19"/>
        <v>--</v>
      </c>
      <c r="U154" s="5" t="str">
        <f t="shared" si="22"/>
        <v>No TRV</v>
      </c>
      <c r="V154" s="5" t="s">
        <v>77</v>
      </c>
      <c r="W154" s="5" t="s">
        <v>77</v>
      </c>
      <c r="X154" s="5" t="s">
        <v>924</v>
      </c>
      <c r="Y154" s="5" t="s">
        <v>77</v>
      </c>
      <c r="Z154" s="5" t="s">
        <v>77</v>
      </c>
      <c r="AA154" s="70" t="str">
        <f t="shared" si="20"/>
        <v>--</v>
      </c>
      <c r="AB154" s="5" t="str">
        <f t="shared" si="23"/>
        <v>No TRV</v>
      </c>
      <c r="AC154" s="7" t="str">
        <f t="shared" si="24"/>
        <v>No</v>
      </c>
      <c r="AD154" s="5"/>
      <c r="AE154" s="1" t="str">
        <f t="shared" si="25"/>
        <v>No New</v>
      </c>
      <c r="AF154" s="1" t="str">
        <f t="shared" si="26"/>
        <v>Yes</v>
      </c>
      <c r="AG154" s="71">
        <v>45672</v>
      </c>
    </row>
    <row r="155" spans="1:33" x14ac:dyDescent="0.25">
      <c r="A155" s="5">
        <v>266</v>
      </c>
      <c r="B155" s="5" t="s">
        <v>376</v>
      </c>
      <c r="C155" s="5" t="s">
        <v>377</v>
      </c>
      <c r="D155" s="5" t="s">
        <v>378</v>
      </c>
      <c r="E155" s="5"/>
      <c r="F155" s="5"/>
      <c r="G155" s="5" t="s">
        <v>924</v>
      </c>
      <c r="H155" s="5" t="s">
        <v>77</v>
      </c>
      <c r="I155" s="5" t="s">
        <v>77</v>
      </c>
      <c r="J155" s="5" t="s">
        <v>924</v>
      </c>
      <c r="K155" s="5" t="s">
        <v>77</v>
      </c>
      <c r="L155" s="5" t="s">
        <v>77</v>
      </c>
      <c r="M155" s="70" t="str">
        <f t="shared" si="21"/>
        <v>--</v>
      </c>
      <c r="N155" s="5" t="str">
        <f t="shared" si="27"/>
        <v>No TRV</v>
      </c>
      <c r="O155" s="5">
        <v>400</v>
      </c>
      <c r="P155" s="5" t="s">
        <v>89</v>
      </c>
      <c r="Q155" s="5" t="s">
        <v>924</v>
      </c>
      <c r="R155" s="5" t="s">
        <v>77</v>
      </c>
      <c r="S155" s="5" t="s">
        <v>77</v>
      </c>
      <c r="T155" s="70" t="e">
        <f t="shared" si="19"/>
        <v>#VALUE!</v>
      </c>
      <c r="U155" s="5" t="str">
        <f t="shared" si="22"/>
        <v>New TRV</v>
      </c>
      <c r="V155" s="5">
        <v>1400</v>
      </c>
      <c r="W155" s="5" t="s">
        <v>37</v>
      </c>
      <c r="X155" s="5" t="s">
        <v>924</v>
      </c>
      <c r="Y155" s="5" t="s">
        <v>77</v>
      </c>
      <c r="Z155" s="5" t="s">
        <v>77</v>
      </c>
      <c r="AA155" s="70" t="e">
        <f t="shared" si="20"/>
        <v>#VALUE!</v>
      </c>
      <c r="AB155" s="5" t="str">
        <f t="shared" si="23"/>
        <v>New TRV</v>
      </c>
      <c r="AC155" s="7" t="str">
        <f t="shared" si="24"/>
        <v>Yes</v>
      </c>
      <c r="AD155" s="11" t="s">
        <v>925</v>
      </c>
      <c r="AE155" s="1" t="str">
        <f t="shared" si="25"/>
        <v>A new</v>
      </c>
      <c r="AF155" s="1" t="str">
        <f t="shared" si="26"/>
        <v>No</v>
      </c>
      <c r="AG155" s="71">
        <v>45672</v>
      </c>
    </row>
    <row r="156" spans="1:33" x14ac:dyDescent="0.25">
      <c r="A156" s="5">
        <v>267</v>
      </c>
      <c r="B156" s="9">
        <v>280</v>
      </c>
      <c r="C156" s="9" t="s">
        <v>379</v>
      </c>
      <c r="D156" s="9" t="s">
        <v>380</v>
      </c>
      <c r="E156" s="5" t="s">
        <v>189</v>
      </c>
      <c r="F156" s="5"/>
      <c r="G156" s="9" t="s">
        <v>924</v>
      </c>
      <c r="H156" s="5">
        <v>2E-3</v>
      </c>
      <c r="I156" s="5" t="s">
        <v>74</v>
      </c>
      <c r="J156" s="5" t="s">
        <v>925</v>
      </c>
      <c r="K156" s="5">
        <v>2E-3</v>
      </c>
      <c r="L156" s="5" t="s">
        <v>74</v>
      </c>
      <c r="M156" s="70">
        <f t="shared" si="21"/>
        <v>0</v>
      </c>
      <c r="N156" s="5" t="str">
        <f t="shared" si="27"/>
        <v>No Change</v>
      </c>
      <c r="O156" s="5" t="s">
        <v>77</v>
      </c>
      <c r="P156" s="5" t="s">
        <v>77</v>
      </c>
      <c r="Q156" s="5" t="s">
        <v>924</v>
      </c>
      <c r="R156" s="5" t="s">
        <v>77</v>
      </c>
      <c r="S156" s="5" t="s">
        <v>77</v>
      </c>
      <c r="T156" s="70" t="str">
        <f t="shared" si="19"/>
        <v>--</v>
      </c>
      <c r="U156" s="5" t="str">
        <f t="shared" si="22"/>
        <v>No TRV</v>
      </c>
      <c r="V156" s="5" t="s">
        <v>77</v>
      </c>
      <c r="W156" s="5" t="s">
        <v>77</v>
      </c>
      <c r="X156" s="5" t="s">
        <v>924</v>
      </c>
      <c r="Y156" s="5" t="s">
        <v>77</v>
      </c>
      <c r="Z156" s="5" t="s">
        <v>77</v>
      </c>
      <c r="AA156" s="70" t="str">
        <f t="shared" si="20"/>
        <v>--</v>
      </c>
      <c r="AB156" s="5" t="str">
        <f t="shared" si="23"/>
        <v>No TRV</v>
      </c>
      <c r="AC156" s="7" t="str">
        <f t="shared" si="24"/>
        <v>No</v>
      </c>
      <c r="AD156" s="5"/>
      <c r="AE156" s="1" t="str">
        <f t="shared" si="25"/>
        <v>No New</v>
      </c>
      <c r="AF156" s="1" t="str">
        <f t="shared" si="26"/>
        <v>Yes</v>
      </c>
      <c r="AG156" s="71">
        <v>45672</v>
      </c>
    </row>
    <row r="157" spans="1:33" x14ac:dyDescent="0.25">
      <c r="A157" s="5">
        <v>268</v>
      </c>
      <c r="B157" s="9">
        <v>281</v>
      </c>
      <c r="C157" s="9" t="s">
        <v>381</v>
      </c>
      <c r="D157" s="9" t="s">
        <v>382</v>
      </c>
      <c r="E157" s="5"/>
      <c r="F157" s="5"/>
      <c r="G157" s="9" t="s">
        <v>924</v>
      </c>
      <c r="H157" s="5">
        <v>4.4999999999999998E-2</v>
      </c>
      <c r="I157" s="5" t="s">
        <v>82</v>
      </c>
      <c r="J157" s="5" t="s">
        <v>924</v>
      </c>
      <c r="K157" s="5">
        <v>4.4999999999999998E-2</v>
      </c>
      <c r="L157" s="5" t="s">
        <v>82</v>
      </c>
      <c r="M157" s="70">
        <f t="shared" si="21"/>
        <v>0</v>
      </c>
      <c r="N157" s="5" t="str">
        <f t="shared" si="27"/>
        <v>No Change</v>
      </c>
      <c r="O157" s="5" t="s">
        <v>77</v>
      </c>
      <c r="P157" s="5" t="s">
        <v>77</v>
      </c>
      <c r="Q157" s="5" t="s">
        <v>924</v>
      </c>
      <c r="R157" s="5" t="s">
        <v>77</v>
      </c>
      <c r="S157" s="5" t="s">
        <v>77</v>
      </c>
      <c r="T157" s="70" t="str">
        <f t="shared" si="19"/>
        <v>--</v>
      </c>
      <c r="U157" s="5" t="str">
        <f t="shared" si="22"/>
        <v>No TRV</v>
      </c>
      <c r="V157" s="5" t="s">
        <v>77</v>
      </c>
      <c r="W157" s="5" t="s">
        <v>77</v>
      </c>
      <c r="X157" s="5" t="s">
        <v>924</v>
      </c>
      <c r="Y157" s="5" t="s">
        <v>77</v>
      </c>
      <c r="Z157" s="5" t="s">
        <v>77</v>
      </c>
      <c r="AA157" s="70" t="str">
        <f t="shared" si="20"/>
        <v>--</v>
      </c>
      <c r="AB157" s="5" t="str">
        <f t="shared" si="23"/>
        <v>No TRV</v>
      </c>
      <c r="AC157" s="7" t="str">
        <f t="shared" si="24"/>
        <v>No</v>
      </c>
      <c r="AD157" s="5"/>
      <c r="AE157" s="1" t="str">
        <f t="shared" si="25"/>
        <v>No New</v>
      </c>
      <c r="AF157" s="1" t="str">
        <f t="shared" si="26"/>
        <v>Yes</v>
      </c>
      <c r="AG157" s="71">
        <v>45672</v>
      </c>
    </row>
    <row r="158" spans="1:33" x14ac:dyDescent="0.25">
      <c r="A158" s="5">
        <v>269</v>
      </c>
      <c r="B158" s="9">
        <v>282</v>
      </c>
      <c r="C158" s="9" t="s">
        <v>383</v>
      </c>
      <c r="D158" s="9" t="s">
        <v>384</v>
      </c>
      <c r="E158" s="5" t="s">
        <v>385</v>
      </c>
      <c r="F158" s="5"/>
      <c r="G158" s="9" t="s">
        <v>924</v>
      </c>
      <c r="H158" s="5">
        <v>9.1E-4</v>
      </c>
      <c r="I158" s="5" t="s">
        <v>74</v>
      </c>
      <c r="J158" s="5" t="s">
        <v>925</v>
      </c>
      <c r="K158" s="5">
        <v>9.1E-4</v>
      </c>
      <c r="L158" s="5" t="s">
        <v>74</v>
      </c>
      <c r="M158" s="70">
        <f t="shared" si="21"/>
        <v>0</v>
      </c>
      <c r="N158" s="5" t="str">
        <f t="shared" si="27"/>
        <v>No Change</v>
      </c>
      <c r="O158" s="5" t="s">
        <v>77</v>
      </c>
      <c r="P158" s="5" t="s">
        <v>77</v>
      </c>
      <c r="Q158" s="5" t="s">
        <v>924</v>
      </c>
      <c r="R158" s="5" t="s">
        <v>77</v>
      </c>
      <c r="S158" s="5" t="s">
        <v>77</v>
      </c>
      <c r="T158" s="70" t="str">
        <f t="shared" si="19"/>
        <v>--</v>
      </c>
      <c r="U158" s="5" t="str">
        <f t="shared" si="22"/>
        <v>No TRV</v>
      </c>
      <c r="V158" s="5" t="s">
        <v>77</v>
      </c>
      <c r="W158" s="5" t="s">
        <v>77</v>
      </c>
      <c r="X158" s="5" t="s">
        <v>924</v>
      </c>
      <c r="Y158" s="5" t="s">
        <v>77</v>
      </c>
      <c r="Z158" s="5" t="s">
        <v>77</v>
      </c>
      <c r="AA158" s="70" t="str">
        <f t="shared" si="20"/>
        <v>--</v>
      </c>
      <c r="AB158" s="5" t="str">
        <f t="shared" si="23"/>
        <v>No TRV</v>
      </c>
      <c r="AC158" s="7" t="str">
        <f t="shared" si="24"/>
        <v>No</v>
      </c>
      <c r="AD158" s="5"/>
      <c r="AE158" s="1" t="str">
        <f t="shared" si="25"/>
        <v>No New</v>
      </c>
      <c r="AF158" s="1" t="str">
        <f t="shared" si="26"/>
        <v>Yes</v>
      </c>
      <c r="AG158" s="71">
        <v>45672</v>
      </c>
    </row>
    <row r="159" spans="1:33" x14ac:dyDescent="0.25">
      <c r="A159" s="5">
        <v>270</v>
      </c>
      <c r="B159" s="9">
        <v>283</v>
      </c>
      <c r="C159" s="9" t="s">
        <v>386</v>
      </c>
      <c r="D159" s="9" t="s">
        <v>387</v>
      </c>
      <c r="E159" s="5" t="s">
        <v>385</v>
      </c>
      <c r="F159" s="5"/>
      <c r="G159" s="9" t="s">
        <v>924</v>
      </c>
      <c r="H159" s="5">
        <v>9.1E-4</v>
      </c>
      <c r="I159" s="5" t="s">
        <v>74</v>
      </c>
      <c r="J159" s="5" t="s">
        <v>925</v>
      </c>
      <c r="K159" s="5">
        <v>9.1E-4</v>
      </c>
      <c r="L159" s="5" t="s">
        <v>74</v>
      </c>
      <c r="M159" s="70">
        <f t="shared" si="21"/>
        <v>0</v>
      </c>
      <c r="N159" s="5" t="str">
        <f t="shared" si="27"/>
        <v>No Change</v>
      </c>
      <c r="O159" s="5" t="s">
        <v>77</v>
      </c>
      <c r="P159" s="5" t="s">
        <v>77</v>
      </c>
      <c r="Q159" s="5" t="s">
        <v>924</v>
      </c>
      <c r="R159" s="5" t="s">
        <v>77</v>
      </c>
      <c r="S159" s="5" t="s">
        <v>77</v>
      </c>
      <c r="T159" s="70" t="str">
        <f t="shared" si="19"/>
        <v>--</v>
      </c>
      <c r="U159" s="5" t="str">
        <f t="shared" si="22"/>
        <v>No TRV</v>
      </c>
      <c r="V159" s="5" t="s">
        <v>77</v>
      </c>
      <c r="W159" s="5" t="s">
        <v>77</v>
      </c>
      <c r="X159" s="5" t="s">
        <v>924</v>
      </c>
      <c r="Y159" s="5" t="s">
        <v>77</v>
      </c>
      <c r="Z159" s="5" t="s">
        <v>77</v>
      </c>
      <c r="AA159" s="70" t="str">
        <f t="shared" si="20"/>
        <v>--</v>
      </c>
      <c r="AB159" s="5" t="str">
        <f t="shared" si="23"/>
        <v>No TRV</v>
      </c>
      <c r="AC159" s="7" t="str">
        <f t="shared" si="24"/>
        <v>No</v>
      </c>
      <c r="AD159" s="5"/>
      <c r="AE159" s="1" t="str">
        <f t="shared" si="25"/>
        <v>No New</v>
      </c>
      <c r="AF159" s="1" t="str">
        <f t="shared" si="26"/>
        <v>Yes</v>
      </c>
      <c r="AG159" s="71">
        <v>45672</v>
      </c>
    </row>
    <row r="160" spans="1:33" x14ac:dyDescent="0.25">
      <c r="A160" s="5">
        <v>271</v>
      </c>
      <c r="B160" s="9">
        <v>284</v>
      </c>
      <c r="C160" s="9" t="s">
        <v>388</v>
      </c>
      <c r="D160" s="9" t="s">
        <v>389</v>
      </c>
      <c r="E160" s="5" t="s">
        <v>385</v>
      </c>
      <c r="F160" s="5"/>
      <c r="G160" s="9" t="s">
        <v>924</v>
      </c>
      <c r="H160" s="5">
        <v>9.1E-4</v>
      </c>
      <c r="I160" s="5" t="s">
        <v>74</v>
      </c>
      <c r="J160" s="5" t="s">
        <v>925</v>
      </c>
      <c r="K160" s="5">
        <v>9.1E-4</v>
      </c>
      <c r="L160" s="5" t="s">
        <v>74</v>
      </c>
      <c r="M160" s="70">
        <f t="shared" si="21"/>
        <v>0</v>
      </c>
      <c r="N160" s="5" t="str">
        <f t="shared" si="27"/>
        <v>No Change</v>
      </c>
      <c r="O160" s="5" t="s">
        <v>77</v>
      </c>
      <c r="P160" s="5" t="s">
        <v>77</v>
      </c>
      <c r="Q160" s="5" t="s">
        <v>924</v>
      </c>
      <c r="R160" s="5" t="s">
        <v>77</v>
      </c>
      <c r="S160" s="5" t="s">
        <v>77</v>
      </c>
      <c r="T160" s="70" t="str">
        <f t="shared" si="19"/>
        <v>--</v>
      </c>
      <c r="U160" s="5" t="str">
        <f t="shared" si="22"/>
        <v>No TRV</v>
      </c>
      <c r="V160" s="5" t="s">
        <v>77</v>
      </c>
      <c r="W160" s="5" t="s">
        <v>77</v>
      </c>
      <c r="X160" s="5" t="s">
        <v>924</v>
      </c>
      <c r="Y160" s="5" t="s">
        <v>77</v>
      </c>
      <c r="Z160" s="5" t="s">
        <v>77</v>
      </c>
      <c r="AA160" s="70" t="str">
        <f t="shared" si="20"/>
        <v>--</v>
      </c>
      <c r="AB160" s="5" t="str">
        <f t="shared" si="23"/>
        <v>No TRV</v>
      </c>
      <c r="AC160" s="7" t="str">
        <f t="shared" si="24"/>
        <v>No</v>
      </c>
      <c r="AD160" s="5"/>
      <c r="AE160" s="1" t="str">
        <f t="shared" si="25"/>
        <v>No New</v>
      </c>
      <c r="AF160" s="1" t="str">
        <f t="shared" si="26"/>
        <v>Yes</v>
      </c>
      <c r="AG160" s="71">
        <v>45672</v>
      </c>
    </row>
    <row r="161" spans="1:33" x14ac:dyDescent="0.25">
      <c r="A161" s="5">
        <v>272</v>
      </c>
      <c r="B161" s="9">
        <v>285</v>
      </c>
      <c r="C161" s="9" t="s">
        <v>390</v>
      </c>
      <c r="D161" s="9" t="s">
        <v>391</v>
      </c>
      <c r="E161" s="5" t="s">
        <v>385</v>
      </c>
      <c r="F161" s="5"/>
      <c r="G161" s="9" t="s">
        <v>924</v>
      </c>
      <c r="H161" s="5">
        <v>3.2000000000000002E-3</v>
      </c>
      <c r="I161" s="5" t="s">
        <v>74</v>
      </c>
      <c r="J161" s="5" t="s">
        <v>924</v>
      </c>
      <c r="K161" s="5">
        <v>3.2000000000000002E-3</v>
      </c>
      <c r="L161" s="5" t="s">
        <v>74</v>
      </c>
      <c r="M161" s="70">
        <f t="shared" si="21"/>
        <v>0</v>
      </c>
      <c r="N161" s="5" t="str">
        <f t="shared" si="27"/>
        <v>No Change</v>
      </c>
      <c r="O161" s="5" t="s">
        <v>77</v>
      </c>
      <c r="P161" s="5" t="s">
        <v>77</v>
      </c>
      <c r="Q161" s="5" t="s">
        <v>924</v>
      </c>
      <c r="R161" s="5" t="s">
        <v>77</v>
      </c>
      <c r="S161" s="5" t="s">
        <v>77</v>
      </c>
      <c r="T161" s="70" t="str">
        <f t="shared" si="19"/>
        <v>--</v>
      </c>
      <c r="U161" s="5" t="str">
        <f t="shared" si="22"/>
        <v>No TRV</v>
      </c>
      <c r="V161" s="5" t="s">
        <v>77</v>
      </c>
      <c r="W161" s="5" t="s">
        <v>77</v>
      </c>
      <c r="X161" s="5" t="s">
        <v>924</v>
      </c>
      <c r="Y161" s="5" t="s">
        <v>77</v>
      </c>
      <c r="Z161" s="5" t="s">
        <v>77</v>
      </c>
      <c r="AA161" s="70" t="str">
        <f t="shared" si="20"/>
        <v>--</v>
      </c>
      <c r="AB161" s="5" t="str">
        <f t="shared" si="23"/>
        <v>No TRV</v>
      </c>
      <c r="AC161" s="7" t="str">
        <f t="shared" si="24"/>
        <v>No</v>
      </c>
      <c r="AD161" s="5"/>
      <c r="AE161" s="1" t="str">
        <f t="shared" si="25"/>
        <v>No New</v>
      </c>
      <c r="AF161" s="1" t="str">
        <f t="shared" si="26"/>
        <v>Yes</v>
      </c>
      <c r="AG161" s="71">
        <v>45672</v>
      </c>
    </row>
    <row r="162" spans="1:33" x14ac:dyDescent="0.25">
      <c r="A162" s="5">
        <v>273</v>
      </c>
      <c r="B162" s="9">
        <v>286</v>
      </c>
      <c r="C162" s="9" t="s">
        <v>392</v>
      </c>
      <c r="D162" s="9" t="s">
        <v>393</v>
      </c>
      <c r="E162" s="5"/>
      <c r="F162" s="5"/>
      <c r="G162" s="9" t="s">
        <v>924</v>
      </c>
      <c r="H162" s="5" t="s">
        <v>77</v>
      </c>
      <c r="I162" s="5" t="s">
        <v>77</v>
      </c>
      <c r="J162" s="5" t="s">
        <v>924</v>
      </c>
      <c r="K162" s="5" t="s">
        <v>77</v>
      </c>
      <c r="L162" s="5" t="s">
        <v>77</v>
      </c>
      <c r="M162" s="70" t="str">
        <f t="shared" si="21"/>
        <v>--</v>
      </c>
      <c r="N162" s="5" t="str">
        <f t="shared" si="27"/>
        <v>No TRV</v>
      </c>
      <c r="O162" s="5">
        <v>0.2</v>
      </c>
      <c r="P162" s="5" t="s">
        <v>82</v>
      </c>
      <c r="Q162" s="5" t="s">
        <v>925</v>
      </c>
      <c r="R162" s="5">
        <v>0.2</v>
      </c>
      <c r="S162" s="5" t="s">
        <v>82</v>
      </c>
      <c r="T162" s="70">
        <f t="shared" si="19"/>
        <v>0</v>
      </c>
      <c r="U162" s="5" t="str">
        <f t="shared" si="22"/>
        <v>No Change</v>
      </c>
      <c r="V162" s="5">
        <v>110</v>
      </c>
      <c r="W162" s="5" t="s">
        <v>29</v>
      </c>
      <c r="X162" s="5" t="s">
        <v>924</v>
      </c>
      <c r="Y162" s="5">
        <v>110</v>
      </c>
      <c r="Z162" s="5" t="s">
        <v>1856</v>
      </c>
      <c r="AA162" s="70">
        <f t="shared" si="20"/>
        <v>0</v>
      </c>
      <c r="AB162" s="5" t="str">
        <f t="shared" si="23"/>
        <v>No Change</v>
      </c>
      <c r="AC162" s="7" t="str">
        <f t="shared" si="24"/>
        <v>No</v>
      </c>
      <c r="AD162" s="5"/>
      <c r="AE162" s="1" t="str">
        <f t="shared" si="25"/>
        <v>No New</v>
      </c>
      <c r="AF162" s="1" t="str">
        <f t="shared" si="26"/>
        <v>Yes</v>
      </c>
      <c r="AG162" s="71">
        <v>45672</v>
      </c>
    </row>
    <row r="163" spans="1:33" x14ac:dyDescent="0.25">
      <c r="A163" s="5">
        <v>274</v>
      </c>
      <c r="B163" s="9">
        <v>287</v>
      </c>
      <c r="C163" s="9" t="s">
        <v>394</v>
      </c>
      <c r="D163" s="9" t="s">
        <v>395</v>
      </c>
      <c r="E163" s="5"/>
      <c r="F163" s="5"/>
      <c r="G163" s="9" t="s">
        <v>924</v>
      </c>
      <c r="H163" s="5">
        <v>9.0999999999999998E-2</v>
      </c>
      <c r="I163" s="5" t="s">
        <v>74</v>
      </c>
      <c r="J163" s="5" t="s">
        <v>924</v>
      </c>
      <c r="K163" s="5" t="s">
        <v>77</v>
      </c>
      <c r="L163" s="5" t="s">
        <v>77</v>
      </c>
      <c r="M163" s="70" t="e">
        <f t="shared" si="21"/>
        <v>#VALUE!</v>
      </c>
      <c r="N163" s="5" t="str">
        <f t="shared" si="27"/>
        <v>New TRV</v>
      </c>
      <c r="O163" s="5">
        <v>30</v>
      </c>
      <c r="P163" s="5" t="s">
        <v>82</v>
      </c>
      <c r="Q163" s="5" t="s">
        <v>924</v>
      </c>
      <c r="R163" s="5">
        <v>30</v>
      </c>
      <c r="S163" s="5" t="s">
        <v>82</v>
      </c>
      <c r="T163" s="70">
        <f t="shared" si="19"/>
        <v>0</v>
      </c>
      <c r="U163" s="5" t="str">
        <f t="shared" si="22"/>
        <v>No Change</v>
      </c>
      <c r="V163" s="5">
        <v>58000</v>
      </c>
      <c r="W163" s="5" t="s">
        <v>29</v>
      </c>
      <c r="X163" s="5" t="s">
        <v>924</v>
      </c>
      <c r="Y163" s="5">
        <v>58000</v>
      </c>
      <c r="Z163" s="5" t="s">
        <v>29</v>
      </c>
      <c r="AA163" s="70">
        <f t="shared" si="20"/>
        <v>0</v>
      </c>
      <c r="AB163" s="5" t="str">
        <f t="shared" si="23"/>
        <v>No Change</v>
      </c>
      <c r="AC163" s="7" t="str">
        <f t="shared" si="24"/>
        <v>No</v>
      </c>
      <c r="AD163" s="5"/>
      <c r="AE163" s="1" t="str">
        <f t="shared" si="25"/>
        <v>A new</v>
      </c>
      <c r="AF163" s="1" t="str">
        <f t="shared" si="26"/>
        <v>Yes</v>
      </c>
      <c r="AG163" s="71">
        <v>45672</v>
      </c>
    </row>
    <row r="164" spans="1:33" x14ac:dyDescent="0.25">
      <c r="A164" s="5">
        <v>289</v>
      </c>
      <c r="B164" s="9">
        <v>297</v>
      </c>
      <c r="C164" s="9" t="s">
        <v>407</v>
      </c>
      <c r="D164" s="9" t="s">
        <v>408</v>
      </c>
      <c r="E164" s="5"/>
      <c r="F164" s="5"/>
      <c r="G164" s="9" t="s">
        <v>924</v>
      </c>
      <c r="H164" s="5" t="s">
        <v>77</v>
      </c>
      <c r="I164" s="5" t="s">
        <v>77</v>
      </c>
      <c r="J164" s="5" t="s">
        <v>924</v>
      </c>
      <c r="K164" s="5" t="s">
        <v>77</v>
      </c>
      <c r="L164" s="5" t="s">
        <v>77</v>
      </c>
      <c r="M164" s="70" t="str">
        <f t="shared" si="21"/>
        <v>--</v>
      </c>
      <c r="N164" s="5" t="str">
        <f t="shared" si="27"/>
        <v>No TRV</v>
      </c>
      <c r="O164" s="5">
        <v>0.03</v>
      </c>
      <c r="P164" s="5" t="s">
        <v>74</v>
      </c>
      <c r="Q164" s="5" t="s">
        <v>925</v>
      </c>
      <c r="R164" s="5">
        <v>6.9000000000000006E-2</v>
      </c>
      <c r="S164" s="5" t="s">
        <v>29</v>
      </c>
      <c r="T164" s="70">
        <f t="shared" si="19"/>
        <v>-0.56521739130434789</v>
      </c>
      <c r="U164" s="5" t="str">
        <f t="shared" si="22"/>
        <v>Yes (-57%)</v>
      </c>
      <c r="V164" s="5">
        <v>3.5000000000000003E-2</v>
      </c>
      <c r="W164" s="5" t="s">
        <v>37</v>
      </c>
      <c r="X164" s="5" t="s">
        <v>925</v>
      </c>
      <c r="Y164" s="5">
        <v>0.21</v>
      </c>
      <c r="Z164" s="5" t="s">
        <v>1856</v>
      </c>
      <c r="AA164" s="70">
        <f t="shared" si="20"/>
        <v>-0.83333333333333326</v>
      </c>
      <c r="AB164" s="5" t="str">
        <f t="shared" si="23"/>
        <v>Yes (-83%)</v>
      </c>
      <c r="AC164" s="7" t="str">
        <f t="shared" si="24"/>
        <v>Yes</v>
      </c>
      <c r="AD164" s="5" t="s">
        <v>925</v>
      </c>
      <c r="AE164" s="1" t="str">
        <f t="shared" si="25"/>
        <v>No New</v>
      </c>
      <c r="AF164" s="1" t="str">
        <f t="shared" si="26"/>
        <v>Yes</v>
      </c>
      <c r="AG164" s="71">
        <v>45672</v>
      </c>
    </row>
    <row r="165" spans="1:33" x14ac:dyDescent="0.25">
      <c r="A165" s="5">
        <v>276</v>
      </c>
      <c r="B165" s="9">
        <v>289</v>
      </c>
      <c r="C165" s="9" t="s">
        <v>396</v>
      </c>
      <c r="D165" s="9" t="s">
        <v>397</v>
      </c>
      <c r="E165" s="5"/>
      <c r="F165" s="5"/>
      <c r="G165" s="9" t="s">
        <v>924</v>
      </c>
      <c r="H165" s="5">
        <v>5</v>
      </c>
      <c r="I165" s="5" t="s">
        <v>89</v>
      </c>
      <c r="J165" s="5" t="s">
        <v>924</v>
      </c>
      <c r="K165" s="5" t="s">
        <v>77</v>
      </c>
      <c r="L165" s="5" t="s">
        <v>77</v>
      </c>
      <c r="M165" s="70" t="e">
        <f t="shared" si="21"/>
        <v>#VALUE!</v>
      </c>
      <c r="N165" s="5" t="str">
        <f t="shared" si="27"/>
        <v>New TRV</v>
      </c>
      <c r="O165" s="5">
        <v>700</v>
      </c>
      <c r="P165" s="5" t="s">
        <v>82</v>
      </c>
      <c r="Q165" s="5" t="s">
        <v>925</v>
      </c>
      <c r="R165" s="5">
        <v>700</v>
      </c>
      <c r="S165" s="5" t="s">
        <v>1854</v>
      </c>
      <c r="T165" s="70">
        <f t="shared" si="19"/>
        <v>0</v>
      </c>
      <c r="U165" s="5" t="str">
        <f t="shared" si="22"/>
        <v>No Change</v>
      </c>
      <c r="V165" s="5">
        <v>21000</v>
      </c>
      <c r="W165" s="5" t="s">
        <v>29</v>
      </c>
      <c r="X165" s="5" t="s">
        <v>924</v>
      </c>
      <c r="Y165" s="5" t="s">
        <v>77</v>
      </c>
      <c r="Z165" s="5" t="s">
        <v>77</v>
      </c>
      <c r="AA165" s="70" t="e">
        <f t="shared" si="20"/>
        <v>#VALUE!</v>
      </c>
      <c r="AB165" s="5" t="str">
        <f t="shared" si="23"/>
        <v>New TRV</v>
      </c>
      <c r="AC165" s="7" t="str">
        <f t="shared" si="24"/>
        <v>No</v>
      </c>
      <c r="AD165" s="5"/>
      <c r="AE165" s="1" t="str">
        <f t="shared" si="25"/>
        <v>A new</v>
      </c>
      <c r="AF165" s="1" t="str">
        <f t="shared" si="26"/>
        <v>Yes</v>
      </c>
      <c r="AG165" s="71">
        <v>45672</v>
      </c>
    </row>
    <row r="166" spans="1:33" x14ac:dyDescent="0.25">
      <c r="A166" s="5">
        <v>277</v>
      </c>
      <c r="B166" s="9">
        <v>290</v>
      </c>
      <c r="C166" s="9" t="s">
        <v>398</v>
      </c>
      <c r="D166" s="9" t="s">
        <v>399</v>
      </c>
      <c r="E166" s="5"/>
      <c r="F166" s="5"/>
      <c r="G166" s="72" t="s">
        <v>925</v>
      </c>
      <c r="H166" s="5">
        <v>2.0000000000000001E-4</v>
      </c>
      <c r="I166" s="5" t="s">
        <v>74</v>
      </c>
      <c r="J166" s="5" t="s">
        <v>925</v>
      </c>
      <c r="K166" s="5">
        <v>2.0000000000000001E-4</v>
      </c>
      <c r="L166" s="5" t="s">
        <v>74</v>
      </c>
      <c r="M166" s="70">
        <f t="shared" si="21"/>
        <v>0</v>
      </c>
      <c r="N166" s="5" t="str">
        <f t="shared" si="27"/>
        <v>No Change</v>
      </c>
      <c r="O166" s="5">
        <v>0.03</v>
      </c>
      <c r="P166" s="5" t="s">
        <v>89</v>
      </c>
      <c r="Q166" s="5" t="s">
        <v>925</v>
      </c>
      <c r="R166" s="5">
        <v>0.03</v>
      </c>
      <c r="S166" s="5" t="s">
        <v>89</v>
      </c>
      <c r="T166" s="70">
        <f t="shared" si="19"/>
        <v>0</v>
      </c>
      <c r="U166" s="5" t="str">
        <f t="shared" si="22"/>
        <v>No Change</v>
      </c>
      <c r="V166" s="8">
        <v>5.2</v>
      </c>
      <c r="W166" s="5" t="s">
        <v>37</v>
      </c>
      <c r="X166" s="5" t="s">
        <v>925</v>
      </c>
      <c r="Y166" s="5">
        <v>5.2</v>
      </c>
      <c r="Z166" s="5" t="s">
        <v>1856</v>
      </c>
      <c r="AA166" s="70">
        <f t="shared" si="20"/>
        <v>0</v>
      </c>
      <c r="AB166" s="8" t="str">
        <f t="shared" si="23"/>
        <v>No Change</v>
      </c>
      <c r="AC166" s="7" t="str">
        <f t="shared" si="24"/>
        <v>Yes</v>
      </c>
      <c r="AD166" s="5"/>
      <c r="AE166" s="1" t="str">
        <f t="shared" si="25"/>
        <v>No New</v>
      </c>
      <c r="AF166" s="1" t="str">
        <f t="shared" si="26"/>
        <v>Yes</v>
      </c>
      <c r="AG166" s="73">
        <v>45859</v>
      </c>
    </row>
    <row r="167" spans="1:33" x14ac:dyDescent="0.25">
      <c r="A167" s="5">
        <v>280</v>
      </c>
      <c r="B167" s="9">
        <v>292</v>
      </c>
      <c r="C167" s="9" t="s">
        <v>400</v>
      </c>
      <c r="D167" s="9" t="s">
        <v>401</v>
      </c>
      <c r="E167" s="5"/>
      <c r="F167" s="5"/>
      <c r="G167" s="9" t="s">
        <v>924</v>
      </c>
      <c r="H167" s="5" t="s">
        <v>77</v>
      </c>
      <c r="I167" s="5" t="s">
        <v>77</v>
      </c>
      <c r="J167" s="5" t="s">
        <v>924</v>
      </c>
      <c r="K167" s="5" t="s">
        <v>77</v>
      </c>
      <c r="L167" s="5" t="s">
        <v>77</v>
      </c>
      <c r="M167" s="70" t="str">
        <f t="shared" si="21"/>
        <v>--</v>
      </c>
      <c r="N167" s="5" t="str">
        <f t="shared" si="27"/>
        <v>No TRV</v>
      </c>
      <c r="O167" s="5">
        <v>9</v>
      </c>
      <c r="P167" s="5" t="s">
        <v>74</v>
      </c>
      <c r="Q167" s="5" t="s">
        <v>925</v>
      </c>
      <c r="R167" s="5">
        <v>20</v>
      </c>
      <c r="S167" s="5" t="s">
        <v>1854</v>
      </c>
      <c r="T167" s="70">
        <f t="shared" si="19"/>
        <v>-0.55000000000000004</v>
      </c>
      <c r="U167" s="5" t="str">
        <f t="shared" si="22"/>
        <v>Yes (-55%)</v>
      </c>
      <c r="V167" s="5">
        <v>88</v>
      </c>
      <c r="W167" s="5" t="s">
        <v>37</v>
      </c>
      <c r="X167" s="5" t="s">
        <v>925</v>
      </c>
      <c r="Y167" s="5">
        <v>2100</v>
      </c>
      <c r="Z167" s="5" t="s">
        <v>74</v>
      </c>
      <c r="AA167" s="70">
        <f t="shared" si="20"/>
        <v>-0.95809523809523811</v>
      </c>
      <c r="AB167" s="5" t="str">
        <f t="shared" si="23"/>
        <v>Yes (-96%)</v>
      </c>
      <c r="AC167" s="7" t="str">
        <f t="shared" si="24"/>
        <v>Yes</v>
      </c>
      <c r="AD167" s="5"/>
      <c r="AE167" s="1" t="str">
        <f t="shared" si="25"/>
        <v>No New</v>
      </c>
      <c r="AF167" s="1" t="str">
        <f t="shared" si="26"/>
        <v>Yes</v>
      </c>
      <c r="AG167" s="71">
        <v>45672</v>
      </c>
    </row>
    <row r="168" spans="1:33" x14ac:dyDescent="0.25">
      <c r="A168" s="5">
        <v>283</v>
      </c>
      <c r="B168" s="9">
        <v>293</v>
      </c>
      <c r="C168" s="15" t="s">
        <v>402</v>
      </c>
      <c r="D168" s="9" t="s">
        <v>403</v>
      </c>
      <c r="E168" s="5"/>
      <c r="F168" s="5"/>
      <c r="G168" s="9" t="s">
        <v>924</v>
      </c>
      <c r="H168" s="5" t="s">
        <v>77</v>
      </c>
      <c r="I168" s="5" t="s">
        <v>77</v>
      </c>
      <c r="J168" s="5" t="s">
        <v>924</v>
      </c>
      <c r="K168" s="5" t="s">
        <v>77</v>
      </c>
      <c r="L168" s="5" t="s">
        <v>77</v>
      </c>
      <c r="M168" s="70" t="str">
        <f t="shared" si="21"/>
        <v>--</v>
      </c>
      <c r="N168" s="5" t="str">
        <f t="shared" si="27"/>
        <v>No TRV</v>
      </c>
      <c r="O168" s="5">
        <v>2</v>
      </c>
      <c r="P168" s="5" t="s">
        <v>82</v>
      </c>
      <c r="Q168" s="5" t="s">
        <v>925</v>
      </c>
      <c r="R168" s="5">
        <v>2</v>
      </c>
      <c r="S168" s="5" t="s">
        <v>1854</v>
      </c>
      <c r="T168" s="70">
        <f t="shared" si="19"/>
        <v>0</v>
      </c>
      <c r="U168" s="5" t="str">
        <f t="shared" si="22"/>
        <v>No Change</v>
      </c>
      <c r="V168" s="5">
        <v>98</v>
      </c>
      <c r="W168" s="5" t="s">
        <v>29</v>
      </c>
      <c r="X168" s="5" t="s">
        <v>925</v>
      </c>
      <c r="Y168" s="5">
        <v>98</v>
      </c>
      <c r="Z168" s="5" t="s">
        <v>1855</v>
      </c>
      <c r="AA168" s="70">
        <f t="shared" si="20"/>
        <v>0</v>
      </c>
      <c r="AB168" s="5" t="str">
        <f t="shared" si="23"/>
        <v>No Change</v>
      </c>
      <c r="AC168" s="7" t="str">
        <f t="shared" si="24"/>
        <v>No</v>
      </c>
      <c r="AD168" s="5"/>
      <c r="AE168" s="1" t="str">
        <f t="shared" si="25"/>
        <v>No New</v>
      </c>
      <c r="AF168" s="1" t="str">
        <f t="shared" si="26"/>
        <v>Yes</v>
      </c>
      <c r="AG168" s="71">
        <v>45672</v>
      </c>
    </row>
    <row r="169" spans="1:33" x14ac:dyDescent="0.25">
      <c r="A169" s="5">
        <v>287</v>
      </c>
      <c r="B169" s="5" t="s">
        <v>404</v>
      </c>
      <c r="C169" s="5" t="s">
        <v>405</v>
      </c>
      <c r="D169" s="5" t="s">
        <v>406</v>
      </c>
      <c r="E169" s="5"/>
      <c r="F169" s="5"/>
      <c r="G169" s="5" t="s">
        <v>924</v>
      </c>
      <c r="H169" s="5" t="s">
        <v>77</v>
      </c>
      <c r="I169" s="5" t="s">
        <v>77</v>
      </c>
      <c r="J169" s="5" t="s">
        <v>924</v>
      </c>
      <c r="K169" s="5" t="s">
        <v>77</v>
      </c>
      <c r="L169" s="5" t="s">
        <v>77</v>
      </c>
      <c r="M169" s="70" t="str">
        <f t="shared" si="21"/>
        <v>--</v>
      </c>
      <c r="N169" s="5" t="str">
        <f t="shared" si="27"/>
        <v>No TRV</v>
      </c>
      <c r="O169" s="5">
        <v>400</v>
      </c>
      <c r="P169" s="5" t="s">
        <v>89</v>
      </c>
      <c r="Q169" s="5" t="s">
        <v>924</v>
      </c>
      <c r="R169" s="5" t="s">
        <v>77</v>
      </c>
      <c r="S169" s="5" t="s">
        <v>77</v>
      </c>
      <c r="T169" s="70" t="e">
        <f t="shared" si="19"/>
        <v>#VALUE!</v>
      </c>
      <c r="U169" s="5" t="str">
        <f t="shared" si="22"/>
        <v>New TRV</v>
      </c>
      <c r="V169" s="5" t="s">
        <v>77</v>
      </c>
      <c r="W169" s="5" t="s">
        <v>77</v>
      </c>
      <c r="X169" s="5" t="s">
        <v>924</v>
      </c>
      <c r="Y169" s="5" t="s">
        <v>77</v>
      </c>
      <c r="Z169" s="5" t="s">
        <v>77</v>
      </c>
      <c r="AA169" s="70" t="str">
        <f t="shared" si="20"/>
        <v>--</v>
      </c>
      <c r="AB169" s="5" t="str">
        <f t="shared" si="23"/>
        <v>No TRV</v>
      </c>
      <c r="AC169" s="7" t="str">
        <f t="shared" si="24"/>
        <v>No</v>
      </c>
      <c r="AD169" s="5"/>
      <c r="AE169" s="1" t="str">
        <f t="shared" si="25"/>
        <v>A new</v>
      </c>
      <c r="AF169" s="1" t="str">
        <f t="shared" si="26"/>
        <v>No</v>
      </c>
      <c r="AG169" s="71">
        <v>45672</v>
      </c>
    </row>
    <row r="170" spans="1:33" x14ac:dyDescent="0.25">
      <c r="A170" s="5">
        <v>295</v>
      </c>
      <c r="B170" s="9">
        <v>300</v>
      </c>
      <c r="C170" s="9" t="s">
        <v>415</v>
      </c>
      <c r="D170" s="9" t="s">
        <v>416</v>
      </c>
      <c r="E170" s="5"/>
      <c r="F170" s="5"/>
      <c r="G170" s="9" t="s">
        <v>924</v>
      </c>
      <c r="H170" s="5" t="s">
        <v>77</v>
      </c>
      <c r="I170" s="5" t="s">
        <v>77</v>
      </c>
      <c r="J170" s="5" t="s">
        <v>924</v>
      </c>
      <c r="K170" s="5" t="s">
        <v>77</v>
      </c>
      <c r="L170" s="5" t="s">
        <v>77</v>
      </c>
      <c r="M170" s="70" t="str">
        <f t="shared" si="21"/>
        <v>--</v>
      </c>
      <c r="N170" s="5" t="str">
        <f t="shared" si="27"/>
        <v>No TRV</v>
      </c>
      <c r="O170" s="5">
        <v>2000</v>
      </c>
      <c r="P170" s="5" t="s">
        <v>74</v>
      </c>
      <c r="Q170" s="5" t="s">
        <v>924</v>
      </c>
      <c r="R170" s="5">
        <v>2000</v>
      </c>
      <c r="S170" s="5" t="s">
        <v>74</v>
      </c>
      <c r="T170" s="70">
        <f t="shared" si="19"/>
        <v>0</v>
      </c>
      <c r="U170" s="5" t="str">
        <f t="shared" si="22"/>
        <v>No Change</v>
      </c>
      <c r="V170" s="5" t="s">
        <v>77</v>
      </c>
      <c r="W170" s="5" t="s">
        <v>77</v>
      </c>
      <c r="X170" s="5" t="s">
        <v>924</v>
      </c>
      <c r="Y170" s="5" t="s">
        <v>77</v>
      </c>
      <c r="Z170" s="5" t="s">
        <v>77</v>
      </c>
      <c r="AA170" s="70" t="str">
        <f t="shared" si="20"/>
        <v>--</v>
      </c>
      <c r="AB170" s="5" t="str">
        <f t="shared" si="23"/>
        <v>No TRV</v>
      </c>
      <c r="AC170" s="7" t="str">
        <f t="shared" si="24"/>
        <v>No</v>
      </c>
      <c r="AD170" s="5"/>
      <c r="AE170" s="1" t="str">
        <f t="shared" si="25"/>
        <v>No New</v>
      </c>
      <c r="AF170" s="1" t="str">
        <f t="shared" si="26"/>
        <v>Yes</v>
      </c>
      <c r="AG170" s="71">
        <v>45672</v>
      </c>
    </row>
    <row r="171" spans="1:33" x14ac:dyDescent="0.25">
      <c r="A171" s="5">
        <v>296</v>
      </c>
      <c r="B171" s="5">
        <v>301</v>
      </c>
      <c r="C171" s="5" t="s">
        <v>417</v>
      </c>
      <c r="D171" s="5" t="s">
        <v>418</v>
      </c>
      <c r="E171" s="5"/>
      <c r="F171" s="5"/>
      <c r="G171" s="5" t="s">
        <v>924</v>
      </c>
      <c r="H171" s="5">
        <v>0.19</v>
      </c>
      <c r="I171" s="5" t="s">
        <v>74</v>
      </c>
      <c r="J171" s="5" t="s">
        <v>924</v>
      </c>
      <c r="K171" s="5" t="s">
        <v>77</v>
      </c>
      <c r="L171" s="5" t="s">
        <v>77</v>
      </c>
      <c r="M171" s="70" t="e">
        <f t="shared" si="21"/>
        <v>#VALUE!</v>
      </c>
      <c r="N171" s="5" t="str">
        <f t="shared" si="27"/>
        <v>New TRV</v>
      </c>
      <c r="O171" s="5">
        <v>390</v>
      </c>
      <c r="P171" s="5" t="s">
        <v>37</v>
      </c>
      <c r="Q171" s="5" t="s">
        <v>924</v>
      </c>
      <c r="R171" s="5" t="s">
        <v>77</v>
      </c>
      <c r="S171" s="5" t="s">
        <v>77</v>
      </c>
      <c r="T171" s="70" t="e">
        <f t="shared" si="19"/>
        <v>#VALUE!</v>
      </c>
      <c r="U171" s="5" t="str">
        <f t="shared" si="22"/>
        <v>New TRV</v>
      </c>
      <c r="V171" s="5">
        <v>3900</v>
      </c>
      <c r="W171" s="5" t="s">
        <v>37</v>
      </c>
      <c r="X171" s="5" t="s">
        <v>924</v>
      </c>
      <c r="Y171" s="5" t="s">
        <v>77</v>
      </c>
      <c r="Z171" s="5" t="s">
        <v>77</v>
      </c>
      <c r="AA171" s="70" t="e">
        <f t="shared" si="20"/>
        <v>#VALUE!</v>
      </c>
      <c r="AB171" s="5" t="str">
        <f t="shared" si="23"/>
        <v>New TRV</v>
      </c>
      <c r="AC171" s="7" t="str">
        <f t="shared" si="24"/>
        <v>Yes</v>
      </c>
      <c r="AD171" s="5"/>
      <c r="AE171" s="1" t="str">
        <f t="shared" si="25"/>
        <v>A new</v>
      </c>
      <c r="AF171" s="1" t="str">
        <f t="shared" si="26"/>
        <v>No</v>
      </c>
      <c r="AG171" s="71">
        <v>45672</v>
      </c>
    </row>
    <row r="172" spans="1:33" x14ac:dyDescent="0.25">
      <c r="A172" s="5">
        <v>297</v>
      </c>
      <c r="B172" s="9">
        <v>302</v>
      </c>
      <c r="C172" s="9" t="s">
        <v>419</v>
      </c>
      <c r="D172" s="9" t="s">
        <v>420</v>
      </c>
      <c r="E172" s="5"/>
      <c r="F172" s="5"/>
      <c r="G172" s="9" t="s">
        <v>924</v>
      </c>
      <c r="H172" s="5" t="s">
        <v>77</v>
      </c>
      <c r="I172" s="5" t="s">
        <v>77</v>
      </c>
      <c r="J172" s="5" t="s">
        <v>924</v>
      </c>
      <c r="K172" s="5" t="s">
        <v>77</v>
      </c>
      <c r="L172" s="5" t="s">
        <v>77</v>
      </c>
      <c r="M172" s="70" t="str">
        <f t="shared" si="21"/>
        <v>--</v>
      </c>
      <c r="N172" s="5" t="str">
        <f t="shared" si="27"/>
        <v>No TRV</v>
      </c>
      <c r="O172" s="5">
        <v>200</v>
      </c>
      <c r="P172" s="5" t="s">
        <v>89</v>
      </c>
      <c r="Q172" s="5" t="s">
        <v>925</v>
      </c>
      <c r="R172" s="5">
        <v>200</v>
      </c>
      <c r="S172" s="5" t="s">
        <v>89</v>
      </c>
      <c r="T172" s="70">
        <f t="shared" si="19"/>
        <v>0</v>
      </c>
      <c r="U172" s="5" t="str">
        <f t="shared" si="22"/>
        <v>No Change</v>
      </c>
      <c r="V172" s="5">
        <v>3200</v>
      </c>
      <c r="W172" s="5" t="s">
        <v>74</v>
      </c>
      <c r="X172" s="5" t="s">
        <v>924</v>
      </c>
      <c r="Y172" s="5">
        <v>3200</v>
      </c>
      <c r="Z172" s="5" t="s">
        <v>74</v>
      </c>
      <c r="AA172" s="70">
        <f t="shared" si="20"/>
        <v>0</v>
      </c>
      <c r="AB172" s="5" t="str">
        <f t="shared" si="23"/>
        <v>No Change</v>
      </c>
      <c r="AC172" s="7" t="str">
        <f t="shared" si="24"/>
        <v>No</v>
      </c>
      <c r="AD172" s="5"/>
      <c r="AE172" s="1" t="str">
        <f t="shared" si="25"/>
        <v>No New</v>
      </c>
      <c r="AF172" s="1" t="str">
        <f t="shared" si="26"/>
        <v>Yes</v>
      </c>
      <c r="AG172" s="71">
        <v>45672</v>
      </c>
    </row>
    <row r="173" spans="1:33" x14ac:dyDescent="0.25">
      <c r="A173" s="5">
        <v>298</v>
      </c>
      <c r="B173" s="9">
        <v>157</v>
      </c>
      <c r="C173" s="9" t="s">
        <v>421</v>
      </c>
      <c r="D173" s="9" t="s">
        <v>422</v>
      </c>
      <c r="E173" s="5"/>
      <c r="F173" s="5"/>
      <c r="G173" s="9" t="s">
        <v>924</v>
      </c>
      <c r="H173" s="5" t="s">
        <v>77</v>
      </c>
      <c r="I173" s="5" t="s">
        <v>77</v>
      </c>
      <c r="J173" s="5" t="s">
        <v>924</v>
      </c>
      <c r="K173" s="5" t="s">
        <v>77</v>
      </c>
      <c r="L173" s="5" t="s">
        <v>77</v>
      </c>
      <c r="M173" s="70" t="str">
        <f t="shared" si="21"/>
        <v>--</v>
      </c>
      <c r="N173" s="5" t="str">
        <f t="shared" si="27"/>
        <v>No TRV</v>
      </c>
      <c r="O173" s="5">
        <v>400</v>
      </c>
      <c r="P173" s="5" t="s">
        <v>82</v>
      </c>
      <c r="Q173" s="5" t="s">
        <v>924</v>
      </c>
      <c r="R173" s="5">
        <v>400</v>
      </c>
      <c r="S173" s="5" t="s">
        <v>82</v>
      </c>
      <c r="T173" s="70">
        <f t="shared" si="19"/>
        <v>0</v>
      </c>
      <c r="U173" s="5" t="str">
        <f t="shared" si="22"/>
        <v>No Change</v>
      </c>
      <c r="V173" s="5" t="s">
        <v>77</v>
      </c>
      <c r="W173" s="5" t="s">
        <v>77</v>
      </c>
      <c r="X173" s="5" t="s">
        <v>924</v>
      </c>
      <c r="Y173" s="5" t="s">
        <v>77</v>
      </c>
      <c r="Z173" s="5" t="s">
        <v>77</v>
      </c>
      <c r="AA173" s="70" t="str">
        <f t="shared" si="20"/>
        <v>--</v>
      </c>
      <c r="AB173" s="5" t="str">
        <f t="shared" si="23"/>
        <v>No TRV</v>
      </c>
      <c r="AC173" s="7" t="str">
        <f t="shared" si="24"/>
        <v>No</v>
      </c>
      <c r="AD173" s="5"/>
      <c r="AE173" s="1" t="str">
        <f t="shared" si="25"/>
        <v>No New</v>
      </c>
      <c r="AF173" s="1" t="str">
        <f t="shared" si="26"/>
        <v>Yes</v>
      </c>
      <c r="AG173" s="71">
        <v>45672</v>
      </c>
    </row>
    <row r="174" spans="1:33" x14ac:dyDescent="0.25">
      <c r="A174" s="5">
        <v>300</v>
      </c>
      <c r="B174" s="5" t="s">
        <v>423</v>
      </c>
      <c r="C174" s="5" t="s">
        <v>424</v>
      </c>
      <c r="D174" s="5" t="s">
        <v>425</v>
      </c>
      <c r="E174" s="5"/>
      <c r="F174" s="5"/>
      <c r="G174" s="5" t="s">
        <v>924</v>
      </c>
      <c r="H174" s="5" t="s">
        <v>77</v>
      </c>
      <c r="I174" s="5" t="s">
        <v>77</v>
      </c>
      <c r="J174" s="5" t="s">
        <v>924</v>
      </c>
      <c r="K174" s="5" t="s">
        <v>77</v>
      </c>
      <c r="L174" s="5" t="s">
        <v>77</v>
      </c>
      <c r="M174" s="70" t="str">
        <f t="shared" si="21"/>
        <v>--</v>
      </c>
      <c r="N174" s="5" t="str">
        <f t="shared" si="27"/>
        <v>No TRV</v>
      </c>
      <c r="O174" s="5" t="s">
        <v>77</v>
      </c>
      <c r="P174" s="5" t="s">
        <v>77</v>
      </c>
      <c r="Q174" s="5" t="s">
        <v>924</v>
      </c>
      <c r="R174" s="5" t="s">
        <v>77</v>
      </c>
      <c r="S174" s="5" t="s">
        <v>77</v>
      </c>
      <c r="T174" s="70" t="str">
        <f t="shared" si="19"/>
        <v>--</v>
      </c>
      <c r="U174" s="5" t="str">
        <f t="shared" si="22"/>
        <v>No TRV</v>
      </c>
      <c r="V174" s="5">
        <v>9000</v>
      </c>
      <c r="W174" s="5" t="s">
        <v>29</v>
      </c>
      <c r="X174" s="5" t="s">
        <v>924</v>
      </c>
      <c r="Y174" s="5" t="s">
        <v>77</v>
      </c>
      <c r="Z174" s="5" t="s">
        <v>77</v>
      </c>
      <c r="AA174" s="70" t="e">
        <f t="shared" si="20"/>
        <v>#VALUE!</v>
      </c>
      <c r="AB174" s="5" t="str">
        <f t="shared" si="23"/>
        <v>New TRV</v>
      </c>
      <c r="AC174" s="7" t="str">
        <f t="shared" si="24"/>
        <v>No</v>
      </c>
      <c r="AD174" s="5"/>
      <c r="AE174" s="1" t="str">
        <f t="shared" si="25"/>
        <v>A new</v>
      </c>
      <c r="AF174" s="1" t="str">
        <f t="shared" si="26"/>
        <v>No</v>
      </c>
      <c r="AG174" s="71">
        <v>45672</v>
      </c>
    </row>
    <row r="175" spans="1:33" x14ac:dyDescent="0.25">
      <c r="A175" s="5">
        <v>301</v>
      </c>
      <c r="B175" s="5" t="s">
        <v>426</v>
      </c>
      <c r="C175" s="5" t="s">
        <v>426</v>
      </c>
      <c r="D175" s="5" t="s">
        <v>427</v>
      </c>
      <c r="E175" s="5"/>
      <c r="F175" s="5"/>
      <c r="G175" s="5" t="s">
        <v>924</v>
      </c>
      <c r="H175" s="5" t="s">
        <v>77</v>
      </c>
      <c r="I175" s="5" t="s">
        <v>77</v>
      </c>
      <c r="J175" s="5" t="s">
        <v>924</v>
      </c>
      <c r="K175" s="5" t="s">
        <v>77</v>
      </c>
      <c r="L175" s="5" t="s">
        <v>77</v>
      </c>
      <c r="M175" s="70" t="str">
        <f t="shared" si="21"/>
        <v>--</v>
      </c>
      <c r="N175" s="5" t="str">
        <f t="shared" si="27"/>
        <v>No TRV</v>
      </c>
      <c r="O175" s="5" t="s">
        <v>77</v>
      </c>
      <c r="P175" s="5" t="s">
        <v>77</v>
      </c>
      <c r="Q175" s="5" t="s">
        <v>924</v>
      </c>
      <c r="R175" s="5" t="s">
        <v>77</v>
      </c>
      <c r="S175" s="5" t="s">
        <v>77</v>
      </c>
      <c r="T175" s="70" t="str">
        <f t="shared" si="19"/>
        <v>--</v>
      </c>
      <c r="U175" s="5" t="str">
        <f t="shared" si="22"/>
        <v>No TRV</v>
      </c>
      <c r="V175" s="5">
        <v>2000</v>
      </c>
      <c r="W175" s="5" t="s">
        <v>29</v>
      </c>
      <c r="X175" s="5" t="s">
        <v>924</v>
      </c>
      <c r="Y175" s="5" t="s">
        <v>77</v>
      </c>
      <c r="Z175" s="5" t="s">
        <v>77</v>
      </c>
      <c r="AA175" s="70" t="e">
        <f t="shared" si="20"/>
        <v>#VALUE!</v>
      </c>
      <c r="AB175" s="5" t="str">
        <f t="shared" si="23"/>
        <v>New TRV</v>
      </c>
      <c r="AC175" s="7" t="str">
        <f t="shared" si="24"/>
        <v>No</v>
      </c>
      <c r="AD175" s="5"/>
      <c r="AE175" s="1" t="str">
        <f t="shared" si="25"/>
        <v>A new</v>
      </c>
      <c r="AF175" s="1" t="str">
        <f t="shared" si="26"/>
        <v>No</v>
      </c>
      <c r="AG175" s="71">
        <v>45672</v>
      </c>
    </row>
    <row r="176" spans="1:33" x14ac:dyDescent="0.25">
      <c r="A176" s="5">
        <v>302</v>
      </c>
      <c r="B176" s="5" t="s">
        <v>428</v>
      </c>
      <c r="C176" s="5" t="s">
        <v>428</v>
      </c>
      <c r="D176" s="5" t="s">
        <v>429</v>
      </c>
      <c r="E176" s="5"/>
      <c r="F176" s="5"/>
      <c r="G176" s="5" t="s">
        <v>924</v>
      </c>
      <c r="H176" s="5" t="s">
        <v>77</v>
      </c>
      <c r="I176" s="5" t="s">
        <v>77</v>
      </c>
      <c r="J176" s="5" t="s">
        <v>924</v>
      </c>
      <c r="K176" s="5" t="s">
        <v>77</v>
      </c>
      <c r="L176" s="5" t="s">
        <v>77</v>
      </c>
      <c r="M176" s="70" t="str">
        <f t="shared" si="21"/>
        <v>--</v>
      </c>
      <c r="N176" s="5" t="str">
        <f t="shared" si="27"/>
        <v>No TRV</v>
      </c>
      <c r="O176" s="5">
        <v>300</v>
      </c>
      <c r="P176" s="5" t="s">
        <v>29</v>
      </c>
      <c r="Q176" s="5" t="s">
        <v>924</v>
      </c>
      <c r="R176" s="5" t="s">
        <v>77</v>
      </c>
      <c r="S176" s="5" t="s">
        <v>77</v>
      </c>
      <c r="T176" s="70" t="e">
        <f t="shared" si="19"/>
        <v>#VALUE!</v>
      </c>
      <c r="U176" s="5" t="str">
        <f t="shared" si="22"/>
        <v>New TRV</v>
      </c>
      <c r="V176" s="5" t="s">
        <v>77</v>
      </c>
      <c r="W176" s="5" t="s">
        <v>77</v>
      </c>
      <c r="X176" s="5" t="s">
        <v>924</v>
      </c>
      <c r="Y176" s="5" t="s">
        <v>77</v>
      </c>
      <c r="Z176" s="5" t="s">
        <v>77</v>
      </c>
      <c r="AA176" s="70" t="str">
        <f t="shared" si="20"/>
        <v>--</v>
      </c>
      <c r="AB176" s="5" t="str">
        <f t="shared" si="23"/>
        <v>No TRV</v>
      </c>
      <c r="AC176" s="7" t="str">
        <f t="shared" si="24"/>
        <v>No</v>
      </c>
      <c r="AD176" s="5"/>
      <c r="AE176" s="1" t="str">
        <f t="shared" si="25"/>
        <v>A new</v>
      </c>
      <c r="AF176" s="1" t="str">
        <f t="shared" si="26"/>
        <v>No</v>
      </c>
      <c r="AG176" s="71">
        <v>45672</v>
      </c>
    </row>
    <row r="177" spans="1:33" x14ac:dyDescent="0.25">
      <c r="A177" s="5">
        <v>303</v>
      </c>
      <c r="B177" s="5" t="s">
        <v>430</v>
      </c>
      <c r="C177" s="5" t="s">
        <v>430</v>
      </c>
      <c r="D177" s="5" t="s">
        <v>431</v>
      </c>
      <c r="E177" s="5"/>
      <c r="F177" s="5"/>
      <c r="G177" s="5" t="s">
        <v>924</v>
      </c>
      <c r="H177" s="5" t="s">
        <v>77</v>
      </c>
      <c r="I177" s="5" t="s">
        <v>77</v>
      </c>
      <c r="J177" s="5" t="s">
        <v>924</v>
      </c>
      <c r="K177" s="5" t="s">
        <v>77</v>
      </c>
      <c r="L177" s="5" t="s">
        <v>77</v>
      </c>
      <c r="M177" s="70" t="str">
        <f t="shared" si="21"/>
        <v>--</v>
      </c>
      <c r="N177" s="5" t="str">
        <f t="shared" si="27"/>
        <v>No TRV</v>
      </c>
      <c r="O177" s="5" t="s">
        <v>77</v>
      </c>
      <c r="P177" s="5" t="s">
        <v>77</v>
      </c>
      <c r="Q177" s="5" t="s">
        <v>924</v>
      </c>
      <c r="R177" s="5" t="s">
        <v>77</v>
      </c>
      <c r="S177" s="5" t="s">
        <v>77</v>
      </c>
      <c r="T177" s="70" t="str">
        <f t="shared" si="19"/>
        <v>--</v>
      </c>
      <c r="U177" s="5" t="str">
        <f t="shared" si="22"/>
        <v>No TRV</v>
      </c>
      <c r="V177" s="5">
        <v>3000</v>
      </c>
      <c r="W177" s="5" t="s">
        <v>29</v>
      </c>
      <c r="X177" s="5" t="s">
        <v>924</v>
      </c>
      <c r="Y177" s="5" t="s">
        <v>77</v>
      </c>
      <c r="Z177" s="5" t="s">
        <v>77</v>
      </c>
      <c r="AA177" s="70" t="e">
        <f t="shared" si="20"/>
        <v>#VALUE!</v>
      </c>
      <c r="AB177" s="5" t="str">
        <f t="shared" si="23"/>
        <v>New TRV</v>
      </c>
      <c r="AC177" s="7" t="str">
        <f t="shared" si="24"/>
        <v>No</v>
      </c>
      <c r="AD177" s="5"/>
      <c r="AE177" s="1" t="str">
        <f t="shared" si="25"/>
        <v>A new</v>
      </c>
      <c r="AF177" s="1" t="str">
        <f t="shared" si="26"/>
        <v>No</v>
      </c>
      <c r="AG177" s="71">
        <v>45672</v>
      </c>
    </row>
    <row r="178" spans="1:33" x14ac:dyDescent="0.25">
      <c r="A178" s="5">
        <v>304</v>
      </c>
      <c r="B178" s="5" t="s">
        <v>432</v>
      </c>
      <c r="C178" s="5" t="s">
        <v>433</v>
      </c>
      <c r="D178" s="5" t="s">
        <v>434</v>
      </c>
      <c r="E178" s="5"/>
      <c r="F178" s="5"/>
      <c r="G178" s="5" t="s">
        <v>924</v>
      </c>
      <c r="H178" s="5" t="s">
        <v>77</v>
      </c>
      <c r="I178" s="5" t="s">
        <v>77</v>
      </c>
      <c r="J178" s="5" t="s">
        <v>924</v>
      </c>
      <c r="K178" s="5" t="s">
        <v>77</v>
      </c>
      <c r="L178" s="5" t="s">
        <v>77</v>
      </c>
      <c r="M178" s="70" t="str">
        <f t="shared" si="21"/>
        <v>--</v>
      </c>
      <c r="N178" s="5" t="str">
        <f t="shared" si="27"/>
        <v>No TRV</v>
      </c>
      <c r="O178" s="5" t="s">
        <v>77</v>
      </c>
      <c r="P178" s="5" t="s">
        <v>77</v>
      </c>
      <c r="Q178" s="5" t="s">
        <v>924</v>
      </c>
      <c r="R178" s="5" t="s">
        <v>77</v>
      </c>
      <c r="S178" s="5" t="s">
        <v>77</v>
      </c>
      <c r="T178" s="70" t="str">
        <f t="shared" si="19"/>
        <v>--</v>
      </c>
      <c r="U178" s="5" t="str">
        <f t="shared" si="22"/>
        <v>No TRV</v>
      </c>
      <c r="V178" s="5">
        <v>10</v>
      </c>
      <c r="W178" s="5" t="s">
        <v>29</v>
      </c>
      <c r="X178" s="5" t="s">
        <v>924</v>
      </c>
      <c r="Y178" s="5" t="s">
        <v>77</v>
      </c>
      <c r="Z178" s="5" t="s">
        <v>77</v>
      </c>
      <c r="AA178" s="70" t="e">
        <f t="shared" si="20"/>
        <v>#VALUE!</v>
      </c>
      <c r="AB178" s="5" t="str">
        <f t="shared" si="23"/>
        <v>New TRV</v>
      </c>
      <c r="AC178" s="7" t="str">
        <f t="shared" si="24"/>
        <v>No</v>
      </c>
      <c r="AD178" s="5"/>
      <c r="AE178" s="1" t="str">
        <f t="shared" si="25"/>
        <v>A new</v>
      </c>
      <c r="AF178" s="1" t="str">
        <f t="shared" si="26"/>
        <v>No</v>
      </c>
      <c r="AG178" s="71">
        <v>45672</v>
      </c>
    </row>
    <row r="179" spans="1:33" x14ac:dyDescent="0.25">
      <c r="A179" s="5">
        <v>306</v>
      </c>
      <c r="B179" s="9">
        <v>305</v>
      </c>
      <c r="C179" s="9" t="s">
        <v>435</v>
      </c>
      <c r="D179" s="9" t="s">
        <v>436</v>
      </c>
      <c r="E179" s="5" t="s">
        <v>101</v>
      </c>
      <c r="F179" s="5"/>
      <c r="G179" s="9" t="s">
        <v>924</v>
      </c>
      <c r="H179" s="5">
        <v>8.3000000000000004E-2</v>
      </c>
      <c r="I179" s="5" t="s">
        <v>74</v>
      </c>
      <c r="J179" s="5" t="s">
        <v>924</v>
      </c>
      <c r="K179" s="5" t="s">
        <v>77</v>
      </c>
      <c r="L179" s="5" t="s">
        <v>1859</v>
      </c>
      <c r="M179" s="70" t="e">
        <f t="shared" si="21"/>
        <v>#VALUE!</v>
      </c>
      <c r="N179" s="5" t="str">
        <f t="shared" si="27"/>
        <v>New TRV</v>
      </c>
      <c r="O179" s="5">
        <v>0.15</v>
      </c>
      <c r="P179" s="5" t="s">
        <v>37</v>
      </c>
      <c r="Q179" s="5" t="s">
        <v>924</v>
      </c>
      <c r="R179" s="5">
        <v>0.15</v>
      </c>
      <c r="S179" s="5" t="s">
        <v>1854</v>
      </c>
      <c r="T179" s="70">
        <f t="shared" si="19"/>
        <v>0</v>
      </c>
      <c r="U179" s="5" t="str">
        <f t="shared" si="22"/>
        <v>No Change</v>
      </c>
      <c r="V179" s="5">
        <v>0.15</v>
      </c>
      <c r="W179" s="5" t="s">
        <v>37</v>
      </c>
      <c r="X179" s="5" t="s">
        <v>924</v>
      </c>
      <c r="Y179" s="5">
        <v>0.15</v>
      </c>
      <c r="Z179" s="5" t="s">
        <v>1855</v>
      </c>
      <c r="AA179" s="70">
        <f t="shared" si="20"/>
        <v>0</v>
      </c>
      <c r="AB179" s="5" t="str">
        <f t="shared" si="23"/>
        <v>No Change</v>
      </c>
      <c r="AC179" s="7" t="str">
        <f t="shared" si="24"/>
        <v>Yes</v>
      </c>
      <c r="AD179" s="5"/>
      <c r="AE179" s="1" t="str">
        <f t="shared" si="25"/>
        <v>A new</v>
      </c>
      <c r="AF179" s="1" t="str">
        <f t="shared" si="26"/>
        <v>Yes</v>
      </c>
      <c r="AG179" s="71">
        <v>45672</v>
      </c>
    </row>
    <row r="180" spans="1:33" x14ac:dyDescent="0.25">
      <c r="A180" s="5">
        <v>308</v>
      </c>
      <c r="B180" s="5" t="s">
        <v>437</v>
      </c>
      <c r="C180" s="5" t="s">
        <v>438</v>
      </c>
      <c r="D180" s="5" t="s">
        <v>439</v>
      </c>
      <c r="E180" s="5"/>
      <c r="F180" s="5"/>
      <c r="G180" s="5" t="s">
        <v>924</v>
      </c>
      <c r="H180" s="5" t="s">
        <v>77</v>
      </c>
      <c r="I180" s="5" t="s">
        <v>77</v>
      </c>
      <c r="J180" s="5" t="s">
        <v>924</v>
      </c>
      <c r="K180" s="5" t="s">
        <v>77</v>
      </c>
      <c r="L180" s="5" t="s">
        <v>77</v>
      </c>
      <c r="M180" s="70" t="str">
        <f t="shared" si="21"/>
        <v>--</v>
      </c>
      <c r="N180" s="5" t="str">
        <f t="shared" si="27"/>
        <v>No TRV</v>
      </c>
      <c r="O180" s="5" t="s">
        <v>77</v>
      </c>
      <c r="P180" s="5" t="s">
        <v>77</v>
      </c>
      <c r="Q180" s="5" t="s">
        <v>924</v>
      </c>
      <c r="R180" s="5" t="s">
        <v>77</v>
      </c>
      <c r="S180" s="5" t="s">
        <v>77</v>
      </c>
      <c r="T180" s="70" t="str">
        <f t="shared" si="19"/>
        <v>--</v>
      </c>
      <c r="U180" s="5" t="str">
        <f t="shared" si="22"/>
        <v>No TRV</v>
      </c>
      <c r="V180" s="5">
        <v>200</v>
      </c>
      <c r="W180" s="5" t="s">
        <v>29</v>
      </c>
      <c r="X180" s="5" t="s">
        <v>924</v>
      </c>
      <c r="Y180" s="5" t="s">
        <v>77</v>
      </c>
      <c r="Z180" s="5" t="s">
        <v>77</v>
      </c>
      <c r="AA180" s="70" t="e">
        <f t="shared" si="20"/>
        <v>#VALUE!</v>
      </c>
      <c r="AB180" s="5" t="str">
        <f t="shared" si="23"/>
        <v>New TRV</v>
      </c>
      <c r="AC180" s="7" t="str">
        <f t="shared" si="24"/>
        <v>No</v>
      </c>
      <c r="AD180" s="5"/>
      <c r="AE180" s="1" t="str">
        <f t="shared" si="25"/>
        <v>A new</v>
      </c>
      <c r="AF180" s="1" t="str">
        <f t="shared" si="26"/>
        <v>No</v>
      </c>
      <c r="AG180" s="71">
        <v>45672</v>
      </c>
    </row>
    <row r="181" spans="1:33" x14ac:dyDescent="0.25">
      <c r="A181" s="5">
        <v>309</v>
      </c>
      <c r="B181" s="9">
        <v>311</v>
      </c>
      <c r="C181" s="9" t="s">
        <v>440</v>
      </c>
      <c r="D181" s="9" t="s">
        <v>441</v>
      </c>
      <c r="E181" s="5"/>
      <c r="F181" s="5"/>
      <c r="G181" s="9" t="s">
        <v>924</v>
      </c>
      <c r="H181" s="5" t="s">
        <v>77</v>
      </c>
      <c r="I181" s="5" t="s">
        <v>77</v>
      </c>
      <c r="J181" s="5" t="s">
        <v>924</v>
      </c>
      <c r="K181" s="5" t="s">
        <v>77</v>
      </c>
      <c r="L181" s="5" t="s">
        <v>77</v>
      </c>
      <c r="M181" s="70" t="str">
        <f t="shared" si="21"/>
        <v>--</v>
      </c>
      <c r="N181" s="5" t="str">
        <f t="shared" si="27"/>
        <v>No TRV</v>
      </c>
      <c r="O181" s="5">
        <v>0.7</v>
      </c>
      <c r="P181" s="5" t="s">
        <v>74</v>
      </c>
      <c r="Q181" s="5" t="s">
        <v>924</v>
      </c>
      <c r="R181" s="5">
        <v>0.7</v>
      </c>
      <c r="S181" s="5" t="s">
        <v>74</v>
      </c>
      <c r="T181" s="70">
        <f t="shared" si="19"/>
        <v>0</v>
      </c>
      <c r="U181" s="5" t="str">
        <f t="shared" si="22"/>
        <v>No Change</v>
      </c>
      <c r="V181" s="5" t="s">
        <v>77</v>
      </c>
      <c r="W181" s="5" t="s">
        <v>77</v>
      </c>
      <c r="X181" s="5" t="s">
        <v>924</v>
      </c>
      <c r="Y181" s="5" t="s">
        <v>77</v>
      </c>
      <c r="Z181" s="5" t="s">
        <v>77</v>
      </c>
      <c r="AA181" s="70" t="str">
        <f t="shared" si="20"/>
        <v>--</v>
      </c>
      <c r="AB181" s="5" t="str">
        <f t="shared" si="23"/>
        <v>No TRV</v>
      </c>
      <c r="AC181" s="7" t="str">
        <f t="shared" si="24"/>
        <v>No</v>
      </c>
      <c r="AD181" s="5"/>
      <c r="AE181" s="1" t="str">
        <f t="shared" si="25"/>
        <v>No New</v>
      </c>
      <c r="AF181" s="1" t="str">
        <f t="shared" si="26"/>
        <v>Yes</v>
      </c>
      <c r="AG181" s="71">
        <v>45672</v>
      </c>
    </row>
    <row r="182" spans="1:33" x14ac:dyDescent="0.25">
      <c r="A182" s="5">
        <v>310</v>
      </c>
      <c r="B182" s="9">
        <v>312</v>
      </c>
      <c r="C182" s="9" t="s">
        <v>442</v>
      </c>
      <c r="D182" s="9" t="s">
        <v>443</v>
      </c>
      <c r="E182" s="5" t="s">
        <v>101</v>
      </c>
      <c r="F182" s="5"/>
      <c r="G182" s="9" t="s">
        <v>924</v>
      </c>
      <c r="H182" s="5" t="s">
        <v>77</v>
      </c>
      <c r="I182" s="5" t="s">
        <v>77</v>
      </c>
      <c r="J182" s="5" t="s">
        <v>924</v>
      </c>
      <c r="K182" s="5" t="s">
        <v>77</v>
      </c>
      <c r="L182" s="5" t="s">
        <v>77</v>
      </c>
      <c r="M182" s="70" t="str">
        <f t="shared" si="21"/>
        <v>--</v>
      </c>
      <c r="N182" s="5" t="str">
        <f t="shared" si="27"/>
        <v>No TRV</v>
      </c>
      <c r="O182" s="5">
        <v>0.09</v>
      </c>
      <c r="P182" s="5" t="s">
        <v>74</v>
      </c>
      <c r="Q182" s="5" t="s">
        <v>925</v>
      </c>
      <c r="R182" s="5">
        <v>0.09</v>
      </c>
      <c r="S182" s="5" t="s">
        <v>1854</v>
      </c>
      <c r="T182" s="70">
        <f t="shared" si="19"/>
        <v>0</v>
      </c>
      <c r="U182" s="5" t="str">
        <f t="shared" si="22"/>
        <v>No Change</v>
      </c>
      <c r="V182" s="5">
        <v>1.3</v>
      </c>
      <c r="W182" s="5" t="s">
        <v>37</v>
      </c>
      <c r="X182" s="5" t="s">
        <v>924</v>
      </c>
      <c r="Y182" s="5">
        <v>0.3</v>
      </c>
      <c r="Z182" s="5" t="s">
        <v>1855</v>
      </c>
      <c r="AA182" s="70">
        <f t="shared" si="20"/>
        <v>3.3333333333333335</v>
      </c>
      <c r="AB182" s="5" t="str">
        <f t="shared" si="23"/>
        <v>Yes (333%)</v>
      </c>
      <c r="AC182" s="7" t="str">
        <f t="shared" si="24"/>
        <v>Yes</v>
      </c>
      <c r="AD182" s="5"/>
      <c r="AE182" s="1" t="str">
        <f t="shared" si="25"/>
        <v>No New</v>
      </c>
      <c r="AF182" s="1" t="str">
        <f t="shared" si="26"/>
        <v>Yes</v>
      </c>
      <c r="AG182" s="71">
        <v>45672</v>
      </c>
    </row>
    <row r="183" spans="1:33" x14ac:dyDescent="0.25">
      <c r="A183" s="5">
        <v>313</v>
      </c>
      <c r="B183" s="9">
        <v>316</v>
      </c>
      <c r="C183" s="9" t="s">
        <v>444</v>
      </c>
      <c r="D183" s="9" t="s">
        <v>445</v>
      </c>
      <c r="E183" s="5" t="s">
        <v>101</v>
      </c>
      <c r="F183" s="5"/>
      <c r="G183" s="9" t="s">
        <v>924</v>
      </c>
      <c r="H183" s="5" t="s">
        <v>77</v>
      </c>
      <c r="I183" s="5" t="s">
        <v>77</v>
      </c>
      <c r="J183" s="5" t="s">
        <v>924</v>
      </c>
      <c r="K183" s="5" t="s">
        <v>77</v>
      </c>
      <c r="L183" s="5" t="s">
        <v>77</v>
      </c>
      <c r="M183" s="70" t="str">
        <f t="shared" si="21"/>
        <v>--</v>
      </c>
      <c r="N183" s="5" t="str">
        <f t="shared" si="27"/>
        <v>No TRV</v>
      </c>
      <c r="O183" s="5">
        <v>0.3</v>
      </c>
      <c r="P183" s="5" t="s">
        <v>29</v>
      </c>
      <c r="Q183" s="5" t="s">
        <v>925</v>
      </c>
      <c r="R183" s="5">
        <v>0.3</v>
      </c>
      <c r="S183" s="5" t="s">
        <v>1854</v>
      </c>
      <c r="T183" s="70">
        <f t="shared" si="19"/>
        <v>0</v>
      </c>
      <c r="U183" s="5" t="str">
        <f t="shared" si="22"/>
        <v>No Change</v>
      </c>
      <c r="V183" s="5">
        <v>0.6</v>
      </c>
      <c r="W183" s="5" t="s">
        <v>74</v>
      </c>
      <c r="X183" s="5" t="s">
        <v>924</v>
      </c>
      <c r="Y183" s="5">
        <v>0.6</v>
      </c>
      <c r="Z183" s="5" t="s">
        <v>74</v>
      </c>
      <c r="AA183" s="70">
        <f t="shared" si="20"/>
        <v>0</v>
      </c>
      <c r="AB183" s="5" t="str">
        <f t="shared" si="23"/>
        <v>No Change</v>
      </c>
      <c r="AC183" s="7" t="str">
        <f t="shared" si="24"/>
        <v>No</v>
      </c>
      <c r="AD183" s="5"/>
      <c r="AE183" s="1" t="str">
        <f t="shared" si="25"/>
        <v>No New</v>
      </c>
      <c r="AF183" s="1" t="str">
        <f t="shared" si="26"/>
        <v>Yes</v>
      </c>
      <c r="AG183" s="71">
        <v>45672</v>
      </c>
    </row>
    <row r="184" spans="1:33" x14ac:dyDescent="0.25">
      <c r="A184" s="5">
        <v>314</v>
      </c>
      <c r="B184" s="9">
        <v>321</v>
      </c>
      <c r="C184" s="9" t="s">
        <v>446</v>
      </c>
      <c r="D184" s="9" t="s">
        <v>447</v>
      </c>
      <c r="E184" s="5"/>
      <c r="F184" s="5"/>
      <c r="G184" s="72" t="s">
        <v>925</v>
      </c>
      <c r="H184" s="5" t="s">
        <v>77</v>
      </c>
      <c r="I184" s="5" t="s">
        <v>77</v>
      </c>
      <c r="J184" s="5" t="s">
        <v>924</v>
      </c>
      <c r="K184" s="5" t="s">
        <v>77</v>
      </c>
      <c r="L184" s="5" t="s">
        <v>77</v>
      </c>
      <c r="M184" s="70" t="str">
        <f t="shared" si="21"/>
        <v>--</v>
      </c>
      <c r="N184" s="5" t="str">
        <f t="shared" si="27"/>
        <v>No TRV</v>
      </c>
      <c r="O184" s="8">
        <v>4000</v>
      </c>
      <c r="P184" s="8" t="s">
        <v>74</v>
      </c>
      <c r="Q184" s="5" t="s">
        <v>925</v>
      </c>
      <c r="R184" s="5">
        <v>4000</v>
      </c>
      <c r="S184" s="5" t="s">
        <v>1854</v>
      </c>
      <c r="T184" s="70">
        <f t="shared" si="19"/>
        <v>0</v>
      </c>
      <c r="U184" s="8" t="str">
        <f t="shared" si="22"/>
        <v>No Change</v>
      </c>
      <c r="V184" s="5">
        <v>28000</v>
      </c>
      <c r="W184" s="5" t="s">
        <v>74</v>
      </c>
      <c r="X184" s="5" t="s">
        <v>924</v>
      </c>
      <c r="Y184" s="5">
        <v>28000</v>
      </c>
      <c r="Z184" s="5" t="s">
        <v>74</v>
      </c>
      <c r="AA184" s="70">
        <f t="shared" si="20"/>
        <v>0</v>
      </c>
      <c r="AB184" s="5" t="str">
        <f t="shared" si="23"/>
        <v>No Change</v>
      </c>
      <c r="AC184" s="7" t="str">
        <f t="shared" si="24"/>
        <v>No</v>
      </c>
      <c r="AD184" s="5"/>
      <c r="AE184" s="1" t="str">
        <f t="shared" si="25"/>
        <v>No New</v>
      </c>
      <c r="AF184" s="1" t="str">
        <f t="shared" si="26"/>
        <v>Yes</v>
      </c>
      <c r="AG184" s="73">
        <v>45859</v>
      </c>
    </row>
    <row r="185" spans="1:33" x14ac:dyDescent="0.25">
      <c r="A185" s="5">
        <v>316</v>
      </c>
      <c r="B185" s="5" t="s">
        <v>448</v>
      </c>
      <c r="C185" s="5" t="s">
        <v>449</v>
      </c>
      <c r="D185" s="5" t="s">
        <v>450</v>
      </c>
      <c r="E185" s="5"/>
      <c r="F185" s="5"/>
      <c r="G185" s="5" t="s">
        <v>924</v>
      </c>
      <c r="H185" s="5" t="s">
        <v>77</v>
      </c>
      <c r="I185" s="5" t="s">
        <v>77</v>
      </c>
      <c r="J185" s="5" t="s">
        <v>924</v>
      </c>
      <c r="K185" s="5" t="s">
        <v>77</v>
      </c>
      <c r="L185" s="5" t="s">
        <v>77</v>
      </c>
      <c r="M185" s="70" t="str">
        <f t="shared" si="21"/>
        <v>--</v>
      </c>
      <c r="N185" s="5" t="str">
        <f t="shared" si="27"/>
        <v>No TRV</v>
      </c>
      <c r="O185" s="5">
        <v>20</v>
      </c>
      <c r="P185" s="5" t="s">
        <v>89</v>
      </c>
      <c r="Q185" s="5" t="s">
        <v>924</v>
      </c>
      <c r="R185" s="5" t="s">
        <v>77</v>
      </c>
      <c r="S185" s="5" t="s">
        <v>77</v>
      </c>
      <c r="T185" s="70" t="e">
        <f t="shared" si="19"/>
        <v>#VALUE!</v>
      </c>
      <c r="U185" s="5" t="str">
        <f t="shared" si="22"/>
        <v>New TRV</v>
      </c>
      <c r="V185" s="5" t="s">
        <v>77</v>
      </c>
      <c r="W185" s="5" t="s">
        <v>77</v>
      </c>
      <c r="X185" s="5" t="s">
        <v>924</v>
      </c>
      <c r="Y185" s="5" t="s">
        <v>77</v>
      </c>
      <c r="Z185" s="5" t="s">
        <v>77</v>
      </c>
      <c r="AA185" s="70" t="str">
        <f t="shared" si="20"/>
        <v>--</v>
      </c>
      <c r="AB185" s="5" t="str">
        <f t="shared" si="23"/>
        <v>No TRV</v>
      </c>
      <c r="AC185" s="7" t="str">
        <f t="shared" si="24"/>
        <v>No</v>
      </c>
      <c r="AD185" s="5"/>
      <c r="AE185" s="1" t="str">
        <f t="shared" si="25"/>
        <v>A new</v>
      </c>
      <c r="AF185" s="1" t="str">
        <f t="shared" si="26"/>
        <v>No</v>
      </c>
      <c r="AG185" s="71">
        <v>45672</v>
      </c>
    </row>
    <row r="186" spans="1:33" x14ac:dyDescent="0.25">
      <c r="A186" s="5">
        <v>317</v>
      </c>
      <c r="B186" s="5" t="s">
        <v>451</v>
      </c>
      <c r="C186" s="5" t="s">
        <v>452</v>
      </c>
      <c r="D186" s="5" t="s">
        <v>453</v>
      </c>
      <c r="E186" s="5"/>
      <c r="F186" s="5"/>
      <c r="G186" s="5" t="s">
        <v>924</v>
      </c>
      <c r="H186" s="5" t="s">
        <v>77</v>
      </c>
      <c r="I186" s="5" t="s">
        <v>77</v>
      </c>
      <c r="J186" s="5" t="s">
        <v>924</v>
      </c>
      <c r="K186" s="5" t="s">
        <v>77</v>
      </c>
      <c r="L186" s="5" t="s">
        <v>77</v>
      </c>
      <c r="M186" s="70" t="str">
        <f t="shared" si="21"/>
        <v>--</v>
      </c>
      <c r="N186" s="5" t="str">
        <f t="shared" si="27"/>
        <v>No TRV</v>
      </c>
      <c r="O186" s="5">
        <v>30</v>
      </c>
      <c r="P186" s="5" t="s">
        <v>89</v>
      </c>
      <c r="Q186" s="5" t="s">
        <v>924</v>
      </c>
      <c r="R186" s="5" t="s">
        <v>77</v>
      </c>
      <c r="S186" s="5" t="s">
        <v>77</v>
      </c>
      <c r="T186" s="70" t="e">
        <f t="shared" si="19"/>
        <v>#VALUE!</v>
      </c>
      <c r="U186" s="5" t="str">
        <f t="shared" si="22"/>
        <v>New TRV</v>
      </c>
      <c r="V186" s="5" t="s">
        <v>77</v>
      </c>
      <c r="W186" s="5" t="s">
        <v>77</v>
      </c>
      <c r="X186" s="5" t="s">
        <v>924</v>
      </c>
      <c r="Y186" s="5" t="s">
        <v>77</v>
      </c>
      <c r="Z186" s="5" t="s">
        <v>77</v>
      </c>
      <c r="AA186" s="70" t="str">
        <f t="shared" si="20"/>
        <v>--</v>
      </c>
      <c r="AB186" s="5" t="str">
        <f t="shared" si="23"/>
        <v>No TRV</v>
      </c>
      <c r="AC186" s="7" t="str">
        <f t="shared" si="24"/>
        <v>No</v>
      </c>
      <c r="AD186" s="5"/>
      <c r="AE186" s="1" t="str">
        <f t="shared" si="25"/>
        <v>A new</v>
      </c>
      <c r="AF186" s="1" t="str">
        <f t="shared" si="26"/>
        <v>No</v>
      </c>
      <c r="AG186" s="71">
        <v>45672</v>
      </c>
    </row>
    <row r="187" spans="1:33" x14ac:dyDescent="0.25">
      <c r="A187" s="5">
        <v>318</v>
      </c>
      <c r="B187" s="5" t="s">
        <v>454</v>
      </c>
      <c r="C187" s="5" t="s">
        <v>455</v>
      </c>
      <c r="D187" s="5" t="s">
        <v>456</v>
      </c>
      <c r="E187" s="5"/>
      <c r="F187" s="5"/>
      <c r="G187" s="5" t="s">
        <v>924</v>
      </c>
      <c r="H187" s="5" t="s">
        <v>77</v>
      </c>
      <c r="I187" s="5" t="s">
        <v>77</v>
      </c>
      <c r="J187" s="5" t="s">
        <v>924</v>
      </c>
      <c r="K187" s="5" t="s">
        <v>77</v>
      </c>
      <c r="L187" s="5" t="s">
        <v>77</v>
      </c>
      <c r="M187" s="70" t="str">
        <f t="shared" si="21"/>
        <v>--</v>
      </c>
      <c r="N187" s="5" t="str">
        <f t="shared" si="27"/>
        <v>No TRV</v>
      </c>
      <c r="O187" s="5">
        <v>2800</v>
      </c>
      <c r="P187" s="5" t="s">
        <v>37</v>
      </c>
      <c r="Q187" s="5" t="s">
        <v>924</v>
      </c>
      <c r="R187" s="5" t="s">
        <v>77</v>
      </c>
      <c r="S187" s="5" t="s">
        <v>77</v>
      </c>
      <c r="T187" s="70" t="e">
        <f t="shared" si="19"/>
        <v>#VALUE!</v>
      </c>
      <c r="U187" s="5" t="str">
        <f t="shared" si="22"/>
        <v>New TRV</v>
      </c>
      <c r="V187" s="5">
        <v>15000</v>
      </c>
      <c r="W187" s="5" t="s">
        <v>37</v>
      </c>
      <c r="X187" s="5" t="s">
        <v>924</v>
      </c>
      <c r="Y187" s="5" t="s">
        <v>77</v>
      </c>
      <c r="Z187" s="5" t="s">
        <v>77</v>
      </c>
      <c r="AA187" s="70" t="e">
        <f t="shared" si="20"/>
        <v>#VALUE!</v>
      </c>
      <c r="AB187" s="5" t="str">
        <f t="shared" si="23"/>
        <v>New TRV</v>
      </c>
      <c r="AC187" s="7" t="str">
        <f t="shared" si="24"/>
        <v>Yes</v>
      </c>
      <c r="AD187" s="5"/>
      <c r="AE187" s="1" t="str">
        <f t="shared" si="25"/>
        <v>A new</v>
      </c>
      <c r="AF187" s="1" t="str">
        <f t="shared" si="26"/>
        <v>No</v>
      </c>
      <c r="AG187" s="71">
        <v>45672</v>
      </c>
    </row>
    <row r="188" spans="1:33" x14ac:dyDescent="0.25">
      <c r="A188" s="5">
        <v>541</v>
      </c>
      <c r="B188" s="9">
        <v>439</v>
      </c>
      <c r="C188" s="9" t="s">
        <v>790</v>
      </c>
      <c r="D188" s="9" t="s">
        <v>791</v>
      </c>
      <c r="E188" s="5" t="s">
        <v>743</v>
      </c>
      <c r="F188" s="10">
        <v>5</v>
      </c>
      <c r="G188" s="9" t="s">
        <v>924</v>
      </c>
      <c r="H188" s="5">
        <v>2.9999999999999997E-4</v>
      </c>
      <c r="I188" s="5" t="s">
        <v>37</v>
      </c>
      <c r="J188" s="5" t="s">
        <v>925</v>
      </c>
      <c r="K188" s="5">
        <v>1.6000000000000001E-4</v>
      </c>
      <c r="L188" s="5" t="s">
        <v>74</v>
      </c>
      <c r="M188" s="70">
        <f t="shared" si="21"/>
        <v>0.87499999999999967</v>
      </c>
      <c r="N188" s="5" t="str">
        <f t="shared" si="27"/>
        <v>Yes (88%)</v>
      </c>
      <c r="O188" s="5" t="s">
        <v>77</v>
      </c>
      <c r="P188" s="5" t="s">
        <v>77</v>
      </c>
      <c r="Q188" s="5" t="s">
        <v>924</v>
      </c>
      <c r="R188" s="5" t="s">
        <v>77</v>
      </c>
      <c r="S188" s="5" t="s">
        <v>77</v>
      </c>
      <c r="T188" s="70" t="str">
        <f t="shared" si="19"/>
        <v>--</v>
      </c>
      <c r="U188" s="5" t="str">
        <f t="shared" si="22"/>
        <v>No TRV</v>
      </c>
      <c r="V188" s="5" t="s">
        <v>77</v>
      </c>
      <c r="W188" s="5" t="s">
        <v>77</v>
      </c>
      <c r="X188" s="5" t="s">
        <v>924</v>
      </c>
      <c r="Y188" s="5" t="s">
        <v>77</v>
      </c>
      <c r="Z188" s="5" t="s">
        <v>77</v>
      </c>
      <c r="AA188" s="70" t="str">
        <f t="shared" si="20"/>
        <v>--</v>
      </c>
      <c r="AB188" s="5" t="str">
        <f t="shared" si="23"/>
        <v>No TRV</v>
      </c>
      <c r="AC188" s="7" t="str">
        <f t="shared" si="24"/>
        <v>Yes</v>
      </c>
      <c r="AD188" s="5"/>
      <c r="AE188" s="1" t="str">
        <f t="shared" si="25"/>
        <v>No New</v>
      </c>
      <c r="AF188" s="1" t="str">
        <f t="shared" si="26"/>
        <v>Yes</v>
      </c>
      <c r="AG188" s="71">
        <v>45672</v>
      </c>
    </row>
    <row r="189" spans="1:33" x14ac:dyDescent="0.25">
      <c r="A189" s="5">
        <v>542</v>
      </c>
      <c r="B189" s="9">
        <v>440</v>
      </c>
      <c r="C189" s="9" t="s">
        <v>792</v>
      </c>
      <c r="D189" s="9" t="s">
        <v>793</v>
      </c>
      <c r="E189" s="5" t="s">
        <v>743</v>
      </c>
      <c r="F189" s="10" t="s">
        <v>1860</v>
      </c>
      <c r="G189" s="9" t="s">
        <v>924</v>
      </c>
      <c r="H189" s="5">
        <v>1.6999999999999999E-3</v>
      </c>
      <c r="I189" s="5" t="s">
        <v>37</v>
      </c>
      <c r="J189" s="5" t="s">
        <v>925</v>
      </c>
      <c r="K189" s="5">
        <v>1.6999999999999999E-3</v>
      </c>
      <c r="L189" s="5" t="s">
        <v>1859</v>
      </c>
      <c r="M189" s="70">
        <f t="shared" si="21"/>
        <v>0</v>
      </c>
      <c r="N189" s="5" t="str">
        <f t="shared" si="27"/>
        <v>No Change</v>
      </c>
      <c r="O189" s="5" t="s">
        <v>77</v>
      </c>
      <c r="P189" s="5" t="s">
        <v>77</v>
      </c>
      <c r="Q189" s="5" t="s">
        <v>924</v>
      </c>
      <c r="R189" s="5" t="s">
        <v>77</v>
      </c>
      <c r="S189" s="5" t="s">
        <v>77</v>
      </c>
      <c r="T189" s="70" t="str">
        <f t="shared" si="19"/>
        <v>--</v>
      </c>
      <c r="U189" s="5" t="str">
        <f t="shared" si="22"/>
        <v>No TRV</v>
      </c>
      <c r="V189" s="5" t="s">
        <v>77</v>
      </c>
      <c r="W189" s="5" t="s">
        <v>77</v>
      </c>
      <c r="X189" s="5" t="s">
        <v>924</v>
      </c>
      <c r="Y189" s="5" t="s">
        <v>77</v>
      </c>
      <c r="Z189" s="5" t="s">
        <v>77</v>
      </c>
      <c r="AA189" s="70" t="str">
        <f t="shared" si="20"/>
        <v>--</v>
      </c>
      <c r="AB189" s="5" t="str">
        <f t="shared" si="23"/>
        <v>No TRV</v>
      </c>
      <c r="AC189" s="7" t="str">
        <f t="shared" si="24"/>
        <v>Yes</v>
      </c>
      <c r="AD189" s="5"/>
      <c r="AE189" s="1" t="str">
        <f t="shared" si="25"/>
        <v>No New</v>
      </c>
      <c r="AF189" s="1" t="str">
        <f t="shared" si="26"/>
        <v>Yes</v>
      </c>
      <c r="AG189" s="71">
        <v>45672</v>
      </c>
    </row>
    <row r="190" spans="1:33" x14ac:dyDescent="0.25">
      <c r="A190" s="5">
        <v>321</v>
      </c>
      <c r="B190" s="5" t="s">
        <v>462</v>
      </c>
      <c r="C190" s="5" t="s">
        <v>463</v>
      </c>
      <c r="D190" s="5" t="s">
        <v>464</v>
      </c>
      <c r="E190" s="5"/>
      <c r="F190" s="5"/>
      <c r="G190" s="5" t="s">
        <v>924</v>
      </c>
      <c r="H190" s="5" t="s">
        <v>77</v>
      </c>
      <c r="I190" s="5" t="s">
        <v>77</v>
      </c>
      <c r="J190" s="5" t="s">
        <v>924</v>
      </c>
      <c r="K190" s="5" t="s">
        <v>77</v>
      </c>
      <c r="L190" s="5" t="s">
        <v>77</v>
      </c>
      <c r="M190" s="70" t="str">
        <f t="shared" si="21"/>
        <v>--</v>
      </c>
      <c r="N190" s="5" t="str">
        <f t="shared" si="27"/>
        <v>No TRV</v>
      </c>
      <c r="O190" s="5">
        <v>100</v>
      </c>
      <c r="P190" s="5" t="s">
        <v>89</v>
      </c>
      <c r="Q190" s="5" t="s">
        <v>924</v>
      </c>
      <c r="R190" s="5" t="s">
        <v>77</v>
      </c>
      <c r="S190" s="5" t="s">
        <v>77</v>
      </c>
      <c r="T190" s="70" t="e">
        <f t="shared" si="19"/>
        <v>#VALUE!</v>
      </c>
      <c r="U190" s="5" t="str">
        <f t="shared" si="22"/>
        <v>New TRV</v>
      </c>
      <c r="V190" s="5" t="s">
        <v>77</v>
      </c>
      <c r="W190" s="5" t="s">
        <v>77</v>
      </c>
      <c r="X190" s="5" t="s">
        <v>924</v>
      </c>
      <c r="Y190" s="5" t="s">
        <v>77</v>
      </c>
      <c r="Z190" s="5" t="s">
        <v>77</v>
      </c>
      <c r="AA190" s="70" t="str">
        <f t="shared" si="20"/>
        <v>--</v>
      </c>
      <c r="AB190" s="5" t="str">
        <f t="shared" si="23"/>
        <v>No TRV</v>
      </c>
      <c r="AC190" s="7" t="str">
        <f t="shared" si="24"/>
        <v>No</v>
      </c>
      <c r="AD190" s="5"/>
      <c r="AE190" s="1" t="str">
        <f t="shared" si="25"/>
        <v>A new</v>
      </c>
      <c r="AF190" s="1" t="str">
        <f t="shared" si="26"/>
        <v>No</v>
      </c>
      <c r="AG190" s="71">
        <v>45672</v>
      </c>
    </row>
    <row r="191" spans="1:33" x14ac:dyDescent="0.25">
      <c r="A191" s="5">
        <v>290</v>
      </c>
      <c r="B191" s="9">
        <v>298</v>
      </c>
      <c r="C191" s="9" t="s">
        <v>409</v>
      </c>
      <c r="D191" s="9" t="s">
        <v>410</v>
      </c>
      <c r="E191" s="5"/>
      <c r="F191" s="5"/>
      <c r="G191" s="9" t="s">
        <v>924</v>
      </c>
      <c r="H191" s="5" t="s">
        <v>77</v>
      </c>
      <c r="I191" s="5" t="s">
        <v>77</v>
      </c>
      <c r="J191" s="5" t="s">
        <v>924</v>
      </c>
      <c r="K191" s="5" t="s">
        <v>77</v>
      </c>
      <c r="L191" s="5" t="s">
        <v>77</v>
      </c>
      <c r="M191" s="70" t="str">
        <f t="shared" si="21"/>
        <v>--</v>
      </c>
      <c r="N191" s="5" t="str">
        <f t="shared" si="27"/>
        <v>No TRV</v>
      </c>
      <c r="O191" s="5">
        <v>0.08</v>
      </c>
      <c r="P191" s="5" t="s">
        <v>74</v>
      </c>
      <c r="Q191" s="5" t="s">
        <v>925</v>
      </c>
      <c r="R191" s="5">
        <v>0.08</v>
      </c>
      <c r="S191" s="5" t="s">
        <v>74</v>
      </c>
      <c r="T191" s="70">
        <f t="shared" si="19"/>
        <v>0</v>
      </c>
      <c r="U191" s="5" t="str">
        <f t="shared" si="22"/>
        <v>No Change</v>
      </c>
      <c r="V191" s="5">
        <v>0.5</v>
      </c>
      <c r="W191" s="5" t="s">
        <v>37</v>
      </c>
      <c r="X191" s="5" t="s">
        <v>925</v>
      </c>
      <c r="Y191" s="5">
        <v>12</v>
      </c>
      <c r="Z191" s="5" t="s">
        <v>74</v>
      </c>
      <c r="AA191" s="70">
        <f t="shared" si="20"/>
        <v>-0.95833333333333337</v>
      </c>
      <c r="AB191" s="5" t="str">
        <f t="shared" si="23"/>
        <v>Yes (-96%)</v>
      </c>
      <c r="AC191" s="7" t="str">
        <f t="shared" si="24"/>
        <v>Yes</v>
      </c>
      <c r="AD191" s="5" t="s">
        <v>925</v>
      </c>
      <c r="AE191" s="1" t="str">
        <f t="shared" si="25"/>
        <v>No New</v>
      </c>
      <c r="AF191" s="1" t="str">
        <f t="shared" si="26"/>
        <v>Yes</v>
      </c>
      <c r="AG191" s="71">
        <v>45672</v>
      </c>
    </row>
    <row r="192" spans="1:33" x14ac:dyDescent="0.25">
      <c r="A192" s="5">
        <v>322</v>
      </c>
      <c r="B192" s="9">
        <v>327</v>
      </c>
      <c r="C192" s="9" t="s">
        <v>465</v>
      </c>
      <c r="D192" s="9" t="s">
        <v>466</v>
      </c>
      <c r="E192" s="5"/>
      <c r="F192" s="5"/>
      <c r="G192" s="9" t="s">
        <v>924</v>
      </c>
      <c r="H192" s="5">
        <v>2.3E-3</v>
      </c>
      <c r="I192" s="5" t="s">
        <v>74</v>
      </c>
      <c r="J192" s="5" t="s">
        <v>924</v>
      </c>
      <c r="K192" s="5">
        <v>2.3E-3</v>
      </c>
      <c r="L192" s="5" t="s">
        <v>74</v>
      </c>
      <c r="M192" s="70">
        <f t="shared" si="21"/>
        <v>0</v>
      </c>
      <c r="N192" s="5" t="str">
        <f t="shared" si="27"/>
        <v>No Change</v>
      </c>
      <c r="O192" s="5" t="s">
        <v>77</v>
      </c>
      <c r="P192" s="5" t="s">
        <v>77</v>
      </c>
      <c r="Q192" s="5" t="s">
        <v>924</v>
      </c>
      <c r="R192" s="5" t="s">
        <v>77</v>
      </c>
      <c r="S192" s="5" t="s">
        <v>77</v>
      </c>
      <c r="T192" s="70" t="str">
        <f t="shared" si="19"/>
        <v>--</v>
      </c>
      <c r="U192" s="5" t="str">
        <f t="shared" si="22"/>
        <v>No TRV</v>
      </c>
      <c r="V192" s="5" t="s">
        <v>77</v>
      </c>
      <c r="W192" s="5" t="s">
        <v>77</v>
      </c>
      <c r="X192" s="5" t="s">
        <v>924</v>
      </c>
      <c r="Y192" s="5" t="s">
        <v>77</v>
      </c>
      <c r="Z192" s="5" t="s">
        <v>77</v>
      </c>
      <c r="AA192" s="70" t="str">
        <f t="shared" si="20"/>
        <v>--</v>
      </c>
      <c r="AB192" s="5" t="str">
        <f t="shared" si="23"/>
        <v>No TRV</v>
      </c>
      <c r="AC192" s="7" t="str">
        <f t="shared" si="24"/>
        <v>No</v>
      </c>
      <c r="AD192" s="5"/>
      <c r="AE192" s="1" t="str">
        <f t="shared" si="25"/>
        <v>No New</v>
      </c>
      <c r="AF192" s="1" t="str">
        <f t="shared" si="26"/>
        <v>Yes</v>
      </c>
      <c r="AG192" s="71">
        <v>45672</v>
      </c>
    </row>
    <row r="193" spans="1:33" x14ac:dyDescent="0.25">
      <c r="A193" s="5">
        <v>325</v>
      </c>
      <c r="B193" s="9">
        <v>329</v>
      </c>
      <c r="C193" s="9" t="s">
        <v>467</v>
      </c>
      <c r="D193" s="9" t="s">
        <v>468</v>
      </c>
      <c r="E193" s="5"/>
      <c r="F193" s="5"/>
      <c r="G193" s="9" t="s">
        <v>924</v>
      </c>
      <c r="H193" s="5">
        <v>2.2000000000000001E-3</v>
      </c>
      <c r="I193" s="5" t="s">
        <v>74</v>
      </c>
      <c r="J193" s="5" t="s">
        <v>924</v>
      </c>
      <c r="K193" s="5">
        <v>2.2000000000000001E-3</v>
      </c>
      <c r="L193" s="5" t="s">
        <v>74</v>
      </c>
      <c r="M193" s="70">
        <f t="shared" si="21"/>
        <v>0</v>
      </c>
      <c r="N193" s="5" t="str">
        <f t="shared" si="27"/>
        <v>No Change</v>
      </c>
      <c r="O193" s="5">
        <v>20</v>
      </c>
      <c r="P193" s="5" t="s">
        <v>74</v>
      </c>
      <c r="Q193" s="5" t="s">
        <v>924</v>
      </c>
      <c r="R193" s="5">
        <v>20</v>
      </c>
      <c r="S193" s="5" t="s">
        <v>74</v>
      </c>
      <c r="T193" s="70">
        <f t="shared" si="19"/>
        <v>0</v>
      </c>
      <c r="U193" s="5" t="str">
        <f t="shared" si="22"/>
        <v>No Change</v>
      </c>
      <c r="V193" s="5" t="s">
        <v>77</v>
      </c>
      <c r="W193" s="5" t="s">
        <v>77</v>
      </c>
      <c r="X193" s="5" t="s">
        <v>924</v>
      </c>
      <c r="Y193" s="5" t="s">
        <v>77</v>
      </c>
      <c r="Z193" s="5" t="s">
        <v>77</v>
      </c>
      <c r="AA193" s="70" t="str">
        <f t="shared" si="20"/>
        <v>--</v>
      </c>
      <c r="AB193" s="5" t="str">
        <f t="shared" si="23"/>
        <v>No TRV</v>
      </c>
      <c r="AC193" s="7" t="str">
        <f t="shared" si="24"/>
        <v>No</v>
      </c>
      <c r="AD193" s="5"/>
      <c r="AE193" s="1" t="str">
        <f t="shared" si="25"/>
        <v>No New</v>
      </c>
      <c r="AF193" s="1" t="str">
        <f t="shared" si="26"/>
        <v>Yes</v>
      </c>
      <c r="AG193" s="71">
        <v>45672</v>
      </c>
    </row>
    <row r="194" spans="1:33" x14ac:dyDescent="0.25">
      <c r="A194" s="5">
        <v>327</v>
      </c>
      <c r="B194" s="5">
        <v>334</v>
      </c>
      <c r="C194" s="5" t="s">
        <v>469</v>
      </c>
      <c r="D194" s="5" t="s">
        <v>470</v>
      </c>
      <c r="E194" s="5"/>
      <c r="F194" s="5"/>
      <c r="G194" s="5" t="s">
        <v>924</v>
      </c>
      <c r="H194" s="5">
        <v>1E-3</v>
      </c>
      <c r="I194" s="5" t="s">
        <v>89</v>
      </c>
      <c r="J194" s="5" t="s">
        <v>924</v>
      </c>
      <c r="K194" s="5" t="s">
        <v>77</v>
      </c>
      <c r="L194" s="5" t="s">
        <v>77</v>
      </c>
      <c r="M194" s="70" t="e">
        <f t="shared" si="21"/>
        <v>#VALUE!</v>
      </c>
      <c r="N194" s="5" t="str">
        <f t="shared" si="27"/>
        <v>New TRV</v>
      </c>
      <c r="O194" s="5">
        <v>0.02</v>
      </c>
      <c r="P194" s="5" t="s">
        <v>89</v>
      </c>
      <c r="Q194" s="5" t="s">
        <v>924</v>
      </c>
      <c r="R194" s="5" t="s">
        <v>77</v>
      </c>
      <c r="S194" s="5" t="s">
        <v>77</v>
      </c>
      <c r="T194" s="70" t="e">
        <f t="shared" si="19"/>
        <v>#VALUE!</v>
      </c>
      <c r="U194" s="5" t="str">
        <f t="shared" si="22"/>
        <v>New TRV</v>
      </c>
      <c r="V194" s="5" t="s">
        <v>77</v>
      </c>
      <c r="W194" s="5" t="s">
        <v>77</v>
      </c>
      <c r="X194" s="5" t="s">
        <v>924</v>
      </c>
      <c r="Y194" s="5" t="s">
        <v>77</v>
      </c>
      <c r="Z194" s="5" t="s">
        <v>77</v>
      </c>
      <c r="AA194" s="70" t="str">
        <f t="shared" si="20"/>
        <v>--</v>
      </c>
      <c r="AB194" s="5" t="str">
        <f t="shared" si="23"/>
        <v>No TRV</v>
      </c>
      <c r="AC194" s="7" t="str">
        <f t="shared" si="24"/>
        <v>No</v>
      </c>
      <c r="AD194" s="5"/>
      <c r="AE194" s="1" t="str">
        <f t="shared" si="25"/>
        <v>A new</v>
      </c>
      <c r="AF194" s="1" t="str">
        <f t="shared" si="26"/>
        <v>No</v>
      </c>
      <c r="AG194" s="71">
        <v>45672</v>
      </c>
    </row>
    <row r="195" spans="1:33" x14ac:dyDescent="0.25">
      <c r="A195" s="5">
        <v>329</v>
      </c>
      <c r="B195" s="9">
        <v>337</v>
      </c>
      <c r="C195" s="9" t="s">
        <v>471</v>
      </c>
      <c r="D195" s="9" t="s">
        <v>1758</v>
      </c>
      <c r="E195" s="5"/>
      <c r="F195" s="5"/>
      <c r="G195" s="9" t="s">
        <v>924</v>
      </c>
      <c r="H195" s="5" t="s">
        <v>77</v>
      </c>
      <c r="I195" s="5" t="s">
        <v>77</v>
      </c>
      <c r="J195" s="5" t="s">
        <v>924</v>
      </c>
      <c r="K195" s="5" t="s">
        <v>77</v>
      </c>
      <c r="L195" s="5" t="s">
        <v>77</v>
      </c>
      <c r="M195" s="70" t="str">
        <f t="shared" si="21"/>
        <v>--</v>
      </c>
      <c r="N195" s="5" t="str">
        <f t="shared" si="27"/>
        <v>No TRV</v>
      </c>
      <c r="O195" s="5">
        <v>3000</v>
      </c>
      <c r="P195" s="5" t="s">
        <v>82</v>
      </c>
      <c r="Q195" s="5" t="s">
        <v>924</v>
      </c>
      <c r="R195" s="5">
        <v>3000</v>
      </c>
      <c r="S195" s="5" t="s">
        <v>82</v>
      </c>
      <c r="T195" s="70">
        <f t="shared" si="19"/>
        <v>0</v>
      </c>
      <c r="U195" s="5" t="str">
        <f t="shared" si="22"/>
        <v>No Change</v>
      </c>
      <c r="V195" s="5" t="s">
        <v>77</v>
      </c>
      <c r="W195" s="5" t="s">
        <v>77</v>
      </c>
      <c r="X195" s="5" t="s">
        <v>924</v>
      </c>
      <c r="Y195" s="5" t="s">
        <v>77</v>
      </c>
      <c r="Z195" s="5" t="s">
        <v>77</v>
      </c>
      <c r="AA195" s="70" t="str">
        <f t="shared" si="20"/>
        <v>--</v>
      </c>
      <c r="AB195" s="5" t="str">
        <f t="shared" si="23"/>
        <v>No TRV</v>
      </c>
      <c r="AC195" s="7" t="str">
        <f t="shared" si="24"/>
        <v>No</v>
      </c>
      <c r="AD195" s="5"/>
      <c r="AE195" s="1" t="str">
        <f t="shared" si="25"/>
        <v>No New</v>
      </c>
      <c r="AF195" s="1" t="str">
        <f t="shared" si="26"/>
        <v>Yes</v>
      </c>
      <c r="AG195" s="71">
        <v>45672</v>
      </c>
    </row>
    <row r="196" spans="1:33" x14ac:dyDescent="0.25">
      <c r="A196" s="5">
        <v>291</v>
      </c>
      <c r="B196" s="9">
        <v>299</v>
      </c>
      <c r="C196" s="9" t="s">
        <v>411</v>
      </c>
      <c r="D196" s="9" t="s">
        <v>412</v>
      </c>
      <c r="E196" s="5"/>
      <c r="F196" s="5"/>
      <c r="G196" s="9" t="s">
        <v>924</v>
      </c>
      <c r="H196" s="5" t="s">
        <v>77</v>
      </c>
      <c r="I196" s="5" t="s">
        <v>77</v>
      </c>
      <c r="J196" s="5" t="s">
        <v>924</v>
      </c>
      <c r="K196" s="5" t="s">
        <v>77</v>
      </c>
      <c r="L196" s="5" t="s">
        <v>77</v>
      </c>
      <c r="M196" s="70" t="str">
        <f t="shared" si="21"/>
        <v>--</v>
      </c>
      <c r="N196" s="5" t="str">
        <f t="shared" si="27"/>
        <v>No TRV</v>
      </c>
      <c r="O196" s="5">
        <v>1</v>
      </c>
      <c r="P196" s="5" t="s">
        <v>74</v>
      </c>
      <c r="Q196" s="5" t="s">
        <v>924</v>
      </c>
      <c r="R196" s="5">
        <v>1</v>
      </c>
      <c r="S196" s="5" t="s">
        <v>74</v>
      </c>
      <c r="T196" s="70">
        <f t="shared" si="19"/>
        <v>0</v>
      </c>
      <c r="U196" s="5" t="str">
        <f t="shared" si="22"/>
        <v>No Change</v>
      </c>
      <c r="V196" s="5" t="s">
        <v>77</v>
      </c>
      <c r="W196" s="5" t="s">
        <v>77</v>
      </c>
      <c r="X196" s="5" t="s">
        <v>924</v>
      </c>
      <c r="Y196" s="5" t="s">
        <v>77</v>
      </c>
      <c r="Z196" s="5" t="s">
        <v>77</v>
      </c>
      <c r="AA196" s="70" t="str">
        <f t="shared" si="20"/>
        <v>--</v>
      </c>
      <c r="AB196" s="5" t="str">
        <f t="shared" si="23"/>
        <v>No TRV</v>
      </c>
      <c r="AC196" s="7" t="str">
        <f t="shared" si="24"/>
        <v>No</v>
      </c>
      <c r="AD196" s="5"/>
      <c r="AE196" s="1" t="str">
        <f t="shared" si="25"/>
        <v>No New</v>
      </c>
      <c r="AF196" s="1" t="str">
        <f t="shared" si="26"/>
        <v>Yes</v>
      </c>
      <c r="AG196" s="71">
        <v>45672</v>
      </c>
    </row>
    <row r="197" spans="1:33" x14ac:dyDescent="0.25">
      <c r="A197" s="5">
        <v>330</v>
      </c>
      <c r="B197" s="5">
        <v>338</v>
      </c>
      <c r="C197" s="5" t="s">
        <v>473</v>
      </c>
      <c r="D197" s="5" t="s">
        <v>474</v>
      </c>
      <c r="E197" s="5"/>
      <c r="F197" s="5"/>
      <c r="G197" s="5" t="s">
        <v>924</v>
      </c>
      <c r="H197" s="5" t="s">
        <v>77</v>
      </c>
      <c r="I197" s="5" t="s">
        <v>77</v>
      </c>
      <c r="J197" s="5" t="s">
        <v>924</v>
      </c>
      <c r="K197" s="5" t="s">
        <v>77</v>
      </c>
      <c r="L197" s="5" t="s">
        <v>77</v>
      </c>
      <c r="M197" s="70" t="str">
        <f t="shared" si="21"/>
        <v>--</v>
      </c>
      <c r="N197" s="5" t="str">
        <f t="shared" si="27"/>
        <v>No TRV</v>
      </c>
      <c r="O197" s="5">
        <v>2</v>
      </c>
      <c r="P197" s="5" t="s">
        <v>89</v>
      </c>
      <c r="Q197" s="5" t="s">
        <v>924</v>
      </c>
      <c r="R197" s="5" t="s">
        <v>77</v>
      </c>
      <c r="S197" s="5" t="s">
        <v>77</v>
      </c>
      <c r="T197" s="70" t="e">
        <f t="shared" si="19"/>
        <v>#VALUE!</v>
      </c>
      <c r="U197" s="5" t="str">
        <f t="shared" si="22"/>
        <v>New TRV</v>
      </c>
      <c r="V197" s="5" t="s">
        <v>77</v>
      </c>
      <c r="W197" s="5" t="s">
        <v>77</v>
      </c>
      <c r="X197" s="5" t="s">
        <v>924</v>
      </c>
      <c r="Y197" s="5" t="s">
        <v>77</v>
      </c>
      <c r="Z197" s="5" t="s">
        <v>77</v>
      </c>
      <c r="AA197" s="70" t="str">
        <f t="shared" si="20"/>
        <v>--</v>
      </c>
      <c r="AB197" s="5" t="str">
        <f t="shared" si="23"/>
        <v>No TRV</v>
      </c>
      <c r="AC197" s="7" t="str">
        <f t="shared" si="24"/>
        <v>No</v>
      </c>
      <c r="AD197" s="5"/>
      <c r="AE197" s="1" t="str">
        <f t="shared" si="25"/>
        <v>A new</v>
      </c>
      <c r="AF197" s="1" t="str">
        <f t="shared" si="26"/>
        <v>No</v>
      </c>
      <c r="AG197" s="71">
        <v>45672</v>
      </c>
    </row>
    <row r="198" spans="1:33" x14ac:dyDescent="0.25">
      <c r="A198" s="5">
        <v>332</v>
      </c>
      <c r="B198" s="9">
        <v>339</v>
      </c>
      <c r="C198" s="9" t="s">
        <v>475</v>
      </c>
      <c r="D198" s="9" t="s">
        <v>476</v>
      </c>
      <c r="E198" s="5"/>
      <c r="F198" s="5"/>
      <c r="G198" s="9" t="s">
        <v>924</v>
      </c>
      <c r="H198" s="5" t="s">
        <v>77</v>
      </c>
      <c r="I198" s="5" t="s">
        <v>77</v>
      </c>
      <c r="J198" s="5" t="s">
        <v>924</v>
      </c>
      <c r="K198" s="5" t="s">
        <v>77</v>
      </c>
      <c r="L198" s="5" t="s">
        <v>77</v>
      </c>
      <c r="M198" s="70" t="str">
        <f t="shared" si="21"/>
        <v>--</v>
      </c>
      <c r="N198" s="5" t="str">
        <f t="shared" si="27"/>
        <v>No TRV</v>
      </c>
      <c r="O198" s="5">
        <v>700</v>
      </c>
      <c r="P198" s="5" t="s">
        <v>82</v>
      </c>
      <c r="Q198" s="5" t="s">
        <v>924</v>
      </c>
      <c r="R198" s="5">
        <v>700</v>
      </c>
      <c r="S198" s="5" t="s">
        <v>82</v>
      </c>
      <c r="T198" s="70">
        <f t="shared" ref="T198:T261" si="28">IF(O198="--","--",(O198-R198)/R198)</f>
        <v>0</v>
      </c>
      <c r="U198" s="5" t="str">
        <f t="shared" si="22"/>
        <v>No Change</v>
      </c>
      <c r="V198" s="5" t="s">
        <v>77</v>
      </c>
      <c r="W198" s="5" t="s">
        <v>77</v>
      </c>
      <c r="X198" s="5" t="s">
        <v>924</v>
      </c>
      <c r="Y198" s="5" t="s">
        <v>77</v>
      </c>
      <c r="Z198" s="5" t="s">
        <v>77</v>
      </c>
      <c r="AA198" s="70" t="str">
        <f t="shared" ref="AA198:AA261" si="29">IF(V198="--","--",(V198-Y198)/Y198)</f>
        <v>--</v>
      </c>
      <c r="AB198" s="5" t="str">
        <f t="shared" si="23"/>
        <v>No TRV</v>
      </c>
      <c r="AC198" s="7" t="str">
        <f t="shared" si="24"/>
        <v>No</v>
      </c>
      <c r="AD198" s="5"/>
      <c r="AE198" s="1" t="str">
        <f t="shared" si="25"/>
        <v>No New</v>
      </c>
      <c r="AF198" s="1" t="str">
        <f t="shared" si="26"/>
        <v>Yes</v>
      </c>
      <c r="AG198" s="71">
        <v>45672</v>
      </c>
    </row>
    <row r="199" spans="1:33" x14ac:dyDescent="0.25">
      <c r="A199" s="5">
        <v>543</v>
      </c>
      <c r="B199" s="5" t="s">
        <v>794</v>
      </c>
      <c r="C199" s="5" t="s">
        <v>795</v>
      </c>
      <c r="D199" s="5" t="s">
        <v>796</v>
      </c>
      <c r="E199" s="5" t="s">
        <v>743</v>
      </c>
      <c r="F199" s="5"/>
      <c r="G199" s="5" t="s">
        <v>924</v>
      </c>
      <c r="H199" s="5">
        <v>0.14000000000000001</v>
      </c>
      <c r="I199" s="5" t="s">
        <v>37</v>
      </c>
      <c r="J199" s="5" t="s">
        <v>924</v>
      </c>
      <c r="K199" s="5" t="s">
        <v>77</v>
      </c>
      <c r="L199" s="5" t="s">
        <v>77</v>
      </c>
      <c r="M199" s="70" t="e">
        <f t="shared" ref="M199:M262" si="30">IF(H199="--","--",(H199-K199)/K199)</f>
        <v>#VALUE!</v>
      </c>
      <c r="N199" s="5" t="str">
        <f t="shared" si="27"/>
        <v>New TRV</v>
      </c>
      <c r="O199" s="5">
        <v>3.0000000000000001E-3</v>
      </c>
      <c r="P199" s="5" t="s">
        <v>89</v>
      </c>
      <c r="Q199" s="5" t="s">
        <v>924</v>
      </c>
      <c r="R199" s="5" t="s">
        <v>77</v>
      </c>
      <c r="S199" s="5" t="s">
        <v>77</v>
      </c>
      <c r="T199" s="70" t="e">
        <f t="shared" si="28"/>
        <v>#VALUE!</v>
      </c>
      <c r="U199" s="5" t="str">
        <f t="shared" ref="U199:U262" si="31">IF(ISERROR(T199),"New TRV",IF(T199=0,"No Change",IF(T199="--","No TRV","Yes ("&amp;ROUND(T199*100,0)&amp;"%)")))</f>
        <v>New TRV</v>
      </c>
      <c r="V199" s="5">
        <v>0.7</v>
      </c>
      <c r="W199" s="5" t="s">
        <v>37</v>
      </c>
      <c r="X199" s="5" t="s">
        <v>925</v>
      </c>
      <c r="Y199" s="5" t="s">
        <v>77</v>
      </c>
      <c r="Z199" s="5" t="s">
        <v>77</v>
      </c>
      <c r="AA199" s="70" t="e">
        <f t="shared" si="29"/>
        <v>#VALUE!</v>
      </c>
      <c r="AB199" s="5" t="str">
        <f t="shared" ref="AB199:AB262" si="32">IF(ISERROR(AA199),"New TRV",IF(AA199=0,"No Change",IF(AA199="--","No TRV","Yes ("&amp;ROUND(AA199*100,0)&amp;"%)")))</f>
        <v>New TRV</v>
      </c>
      <c r="AC199" s="7" t="str">
        <f t="shared" ref="AC199:AC262" si="33">IF(OR(I199="DEQ",P199="DEQ",W199="DEQ"),"Yes","No")</f>
        <v>Yes</v>
      </c>
      <c r="AD199" s="5"/>
      <c r="AE199" s="1" t="str">
        <f t="shared" ref="AE199:AE262" si="34">IF(OR(N199="New TRV", U199="New TRV",AB199="new TRV"),"A new","No New")</f>
        <v>A new</v>
      </c>
      <c r="AF199" s="1" t="str">
        <f t="shared" ref="AF199:AF262" si="35">IF(OR(K199&lt;&gt;"--",R199&lt;&gt;"--",Y199&lt;&gt;"--"),"Yes","No")</f>
        <v>No</v>
      </c>
      <c r="AG199" s="71">
        <v>45672</v>
      </c>
    </row>
    <row r="200" spans="1:33" x14ac:dyDescent="0.25">
      <c r="A200" s="5">
        <v>544</v>
      </c>
      <c r="B200" s="5">
        <v>427</v>
      </c>
      <c r="C200" s="5" t="s">
        <v>797</v>
      </c>
      <c r="D200" s="5" t="s">
        <v>798</v>
      </c>
      <c r="E200" s="5" t="s">
        <v>743</v>
      </c>
      <c r="F200" s="5"/>
      <c r="G200" s="5" t="s">
        <v>924</v>
      </c>
      <c r="H200" s="5" t="s">
        <v>77</v>
      </c>
      <c r="I200" s="5" t="s">
        <v>77</v>
      </c>
      <c r="J200" s="5" t="s">
        <v>924</v>
      </c>
      <c r="K200" s="5" t="s">
        <v>77</v>
      </c>
      <c r="L200" s="5" t="s">
        <v>77</v>
      </c>
      <c r="M200" s="70" t="str">
        <f t="shared" si="30"/>
        <v>--</v>
      </c>
      <c r="N200" s="5" t="str">
        <f t="shared" ref="N200:N263" si="36">IF(ISERROR(M200),"New TRV",IF(M200=0,"No Change",IF(M200="--","No TRV","Yes ("&amp;ROUND(M200*100,0)&amp;"%)")))</f>
        <v>No TRV</v>
      </c>
      <c r="O200" s="5" t="s">
        <v>77</v>
      </c>
      <c r="P200" s="5" t="s">
        <v>77</v>
      </c>
      <c r="Q200" s="5" t="s">
        <v>924</v>
      </c>
      <c r="R200" s="5" t="s">
        <v>77</v>
      </c>
      <c r="S200" s="5" t="s">
        <v>77</v>
      </c>
      <c r="T200" s="70" t="str">
        <f t="shared" si="28"/>
        <v>--</v>
      </c>
      <c r="U200" s="5" t="str">
        <f t="shared" si="31"/>
        <v>No TRV</v>
      </c>
      <c r="V200" s="5">
        <v>2.8</v>
      </c>
      <c r="W200" s="5" t="s">
        <v>37</v>
      </c>
      <c r="X200" s="5" t="s">
        <v>925</v>
      </c>
      <c r="Y200" s="5" t="s">
        <v>77</v>
      </c>
      <c r="Z200" s="5" t="s">
        <v>77</v>
      </c>
      <c r="AA200" s="70" t="e">
        <f t="shared" si="29"/>
        <v>#VALUE!</v>
      </c>
      <c r="AB200" s="5" t="str">
        <f t="shared" si="32"/>
        <v>New TRV</v>
      </c>
      <c r="AC200" s="7" t="str">
        <f t="shared" si="33"/>
        <v>Yes</v>
      </c>
      <c r="AD200" s="5"/>
      <c r="AE200" s="1" t="str">
        <f t="shared" si="34"/>
        <v>A new</v>
      </c>
      <c r="AF200" s="1" t="str">
        <f t="shared" si="35"/>
        <v>No</v>
      </c>
      <c r="AG200" s="71">
        <v>45672</v>
      </c>
    </row>
    <row r="201" spans="1:33" x14ac:dyDescent="0.25">
      <c r="A201" s="5">
        <v>320</v>
      </c>
      <c r="B201" s="5" t="s">
        <v>459</v>
      </c>
      <c r="C201" s="5" t="s">
        <v>460</v>
      </c>
      <c r="D201" s="5" t="s">
        <v>461</v>
      </c>
      <c r="E201" s="5"/>
      <c r="F201" s="5"/>
      <c r="G201" s="5" t="s">
        <v>924</v>
      </c>
      <c r="H201" s="5" t="s">
        <v>77</v>
      </c>
      <c r="I201" s="5" t="s">
        <v>77</v>
      </c>
      <c r="J201" s="5" t="s">
        <v>924</v>
      </c>
      <c r="K201" s="5" t="s">
        <v>77</v>
      </c>
      <c r="L201" s="5" t="s">
        <v>77</v>
      </c>
      <c r="M201" s="70" t="str">
        <f t="shared" si="30"/>
        <v>--</v>
      </c>
      <c r="N201" s="5" t="str">
        <f t="shared" si="36"/>
        <v>No TRV</v>
      </c>
      <c r="O201" s="5">
        <v>30</v>
      </c>
      <c r="P201" s="5" t="s">
        <v>82</v>
      </c>
      <c r="Q201" s="5" t="s">
        <v>924</v>
      </c>
      <c r="R201" s="5" t="s">
        <v>77</v>
      </c>
      <c r="S201" s="5" t="s">
        <v>77</v>
      </c>
      <c r="T201" s="70" t="e">
        <f t="shared" si="28"/>
        <v>#VALUE!</v>
      </c>
      <c r="U201" s="5" t="str">
        <f t="shared" si="31"/>
        <v>New TRV</v>
      </c>
      <c r="V201" s="5" t="s">
        <v>77</v>
      </c>
      <c r="W201" s="5" t="s">
        <v>77</v>
      </c>
      <c r="X201" s="5" t="s">
        <v>924</v>
      </c>
      <c r="Y201" s="5" t="s">
        <v>77</v>
      </c>
      <c r="Z201" s="5" t="s">
        <v>77</v>
      </c>
      <c r="AA201" s="70" t="str">
        <f t="shared" si="29"/>
        <v>--</v>
      </c>
      <c r="AB201" s="5" t="str">
        <f t="shared" si="32"/>
        <v>No TRV</v>
      </c>
      <c r="AC201" s="7" t="str">
        <f t="shared" si="33"/>
        <v>No</v>
      </c>
      <c r="AD201" s="5"/>
      <c r="AE201" s="1" t="str">
        <f t="shared" si="34"/>
        <v>A new</v>
      </c>
      <c r="AF201" s="1" t="str">
        <f t="shared" si="35"/>
        <v>No</v>
      </c>
      <c r="AG201" s="71">
        <v>45672</v>
      </c>
    </row>
    <row r="202" spans="1:33" x14ac:dyDescent="0.25">
      <c r="A202" s="5">
        <v>319</v>
      </c>
      <c r="B202" s="9">
        <v>346</v>
      </c>
      <c r="C202" s="9" t="s">
        <v>457</v>
      </c>
      <c r="D202" s="9" t="s">
        <v>458</v>
      </c>
      <c r="E202" s="5"/>
      <c r="F202" s="5"/>
      <c r="G202" s="9" t="s">
        <v>924</v>
      </c>
      <c r="H202" s="5">
        <v>3.8</v>
      </c>
      <c r="I202" s="5" t="s">
        <v>74</v>
      </c>
      <c r="J202" s="5" t="s">
        <v>924</v>
      </c>
      <c r="K202" s="5">
        <v>3.8</v>
      </c>
      <c r="L202" s="5" t="s">
        <v>74</v>
      </c>
      <c r="M202" s="70">
        <f t="shared" si="30"/>
        <v>0</v>
      </c>
      <c r="N202" s="5" t="str">
        <f t="shared" si="36"/>
        <v>No Change</v>
      </c>
      <c r="O202" s="5">
        <v>3600</v>
      </c>
      <c r="P202" s="5" t="s">
        <v>29</v>
      </c>
      <c r="Q202" s="5" t="s">
        <v>925</v>
      </c>
      <c r="R202" s="5">
        <v>8000</v>
      </c>
      <c r="S202" s="5" t="s">
        <v>74</v>
      </c>
      <c r="T202" s="70">
        <f t="shared" si="28"/>
        <v>-0.55000000000000004</v>
      </c>
      <c r="U202" s="5" t="str">
        <f t="shared" si="31"/>
        <v>Yes (-55%)</v>
      </c>
      <c r="V202" s="5">
        <v>7200</v>
      </c>
      <c r="W202" s="5" t="s">
        <v>29</v>
      </c>
      <c r="X202" s="5" t="s">
        <v>924</v>
      </c>
      <c r="Y202" s="5">
        <v>8000</v>
      </c>
      <c r="Z202" s="5" t="s">
        <v>74</v>
      </c>
      <c r="AA202" s="70">
        <f t="shared" si="29"/>
        <v>-0.1</v>
      </c>
      <c r="AB202" s="5" t="str">
        <f t="shared" si="32"/>
        <v>Yes (-10%)</v>
      </c>
      <c r="AC202" s="7" t="str">
        <f t="shared" si="33"/>
        <v>No</v>
      </c>
      <c r="AD202" s="5"/>
      <c r="AE202" s="1" t="str">
        <f t="shared" si="34"/>
        <v>No New</v>
      </c>
      <c r="AF202" s="1" t="str">
        <f t="shared" si="35"/>
        <v>Yes</v>
      </c>
      <c r="AG202" s="71">
        <v>45672</v>
      </c>
    </row>
    <row r="203" spans="1:33" x14ac:dyDescent="0.25">
      <c r="A203" s="5">
        <v>339</v>
      </c>
      <c r="B203" s="9">
        <v>348</v>
      </c>
      <c r="C203" s="9" t="s">
        <v>477</v>
      </c>
      <c r="D203" s="9" t="s">
        <v>478</v>
      </c>
      <c r="E203" s="5"/>
      <c r="F203" s="5"/>
      <c r="G203" s="9" t="s">
        <v>924</v>
      </c>
      <c r="H203" s="5">
        <v>4.0000000000000001E-3</v>
      </c>
      <c r="I203" s="5" t="s">
        <v>74</v>
      </c>
      <c r="J203" s="5" t="s">
        <v>924</v>
      </c>
      <c r="K203" s="5">
        <v>4.0000000000000001E-3</v>
      </c>
      <c r="L203" s="5" t="s">
        <v>74</v>
      </c>
      <c r="M203" s="70">
        <f t="shared" si="30"/>
        <v>0</v>
      </c>
      <c r="N203" s="5" t="str">
        <f t="shared" si="36"/>
        <v>No Change</v>
      </c>
      <c r="O203" s="5" t="s">
        <v>77</v>
      </c>
      <c r="P203" s="5" t="s">
        <v>77</v>
      </c>
      <c r="Q203" s="5" t="s">
        <v>924</v>
      </c>
      <c r="R203" s="5" t="s">
        <v>77</v>
      </c>
      <c r="S203" s="5" t="s">
        <v>77</v>
      </c>
      <c r="T203" s="70" t="str">
        <f t="shared" si="28"/>
        <v>--</v>
      </c>
      <c r="U203" s="5" t="str">
        <f t="shared" si="31"/>
        <v>No TRV</v>
      </c>
      <c r="V203" s="5" t="s">
        <v>77</v>
      </c>
      <c r="W203" s="5" t="s">
        <v>77</v>
      </c>
      <c r="X203" s="5" t="s">
        <v>924</v>
      </c>
      <c r="Y203" s="5" t="s">
        <v>77</v>
      </c>
      <c r="Z203" s="5" t="s">
        <v>77</v>
      </c>
      <c r="AA203" s="70" t="str">
        <f t="shared" si="29"/>
        <v>--</v>
      </c>
      <c r="AB203" s="5" t="str">
        <f t="shared" si="32"/>
        <v>No TRV</v>
      </c>
      <c r="AC203" s="7" t="str">
        <f t="shared" si="33"/>
        <v>No</v>
      </c>
      <c r="AD203" s="5"/>
      <c r="AE203" s="1" t="str">
        <f t="shared" si="34"/>
        <v>No New</v>
      </c>
      <c r="AF203" s="1" t="str">
        <f t="shared" si="35"/>
        <v>Yes</v>
      </c>
      <c r="AG203" s="71">
        <v>45672</v>
      </c>
    </row>
    <row r="204" spans="1:33" x14ac:dyDescent="0.25">
      <c r="A204" s="5">
        <v>347</v>
      </c>
      <c r="B204" s="9">
        <v>572</v>
      </c>
      <c r="C204" s="9">
        <v>572</v>
      </c>
      <c r="D204" s="9" t="s">
        <v>479</v>
      </c>
      <c r="E204" s="5"/>
      <c r="F204" s="5">
        <v>1</v>
      </c>
      <c r="G204" s="9" t="s">
        <v>924</v>
      </c>
      <c r="H204" s="5" t="s">
        <v>77</v>
      </c>
      <c r="I204" s="5" t="s">
        <v>77</v>
      </c>
      <c r="J204" s="5" t="s">
        <v>924</v>
      </c>
      <c r="K204" s="5" t="s">
        <v>77</v>
      </c>
      <c r="L204" s="5" t="s">
        <v>77</v>
      </c>
      <c r="M204" s="70" t="str">
        <f t="shared" si="30"/>
        <v>--</v>
      </c>
      <c r="N204" s="5" t="str">
        <f t="shared" si="36"/>
        <v>No TRV</v>
      </c>
      <c r="O204" s="5">
        <v>0.03</v>
      </c>
      <c r="P204" s="5" t="s">
        <v>29</v>
      </c>
      <c r="Q204" s="5" t="s">
        <v>924</v>
      </c>
      <c r="R204" s="5">
        <v>0.03</v>
      </c>
      <c r="S204" s="5" t="s">
        <v>29</v>
      </c>
      <c r="T204" s="70">
        <f t="shared" si="28"/>
        <v>0</v>
      </c>
      <c r="U204" s="5" t="str">
        <f t="shared" si="31"/>
        <v>No Change</v>
      </c>
      <c r="V204" s="5" t="s">
        <v>77</v>
      </c>
      <c r="W204" s="5" t="s">
        <v>77</v>
      </c>
      <c r="X204" s="5" t="s">
        <v>924</v>
      </c>
      <c r="Y204" s="5" t="s">
        <v>77</v>
      </c>
      <c r="Z204" s="5" t="s">
        <v>77</v>
      </c>
      <c r="AA204" s="70" t="str">
        <f t="shared" si="29"/>
        <v>--</v>
      </c>
      <c r="AB204" s="5" t="str">
        <f t="shared" si="32"/>
        <v>No TRV</v>
      </c>
      <c r="AC204" s="7" t="str">
        <f t="shared" si="33"/>
        <v>No</v>
      </c>
      <c r="AD204" s="5"/>
      <c r="AE204" s="1" t="str">
        <f t="shared" si="34"/>
        <v>No New</v>
      </c>
      <c r="AF204" s="1" t="str">
        <f t="shared" si="35"/>
        <v>Yes</v>
      </c>
      <c r="AG204" s="71">
        <v>45672</v>
      </c>
    </row>
    <row r="205" spans="1:33" x14ac:dyDescent="0.25">
      <c r="A205" s="5">
        <v>348</v>
      </c>
      <c r="B205" s="5">
        <v>359</v>
      </c>
      <c r="C205" s="5" t="s">
        <v>480</v>
      </c>
      <c r="D205" s="5" t="s">
        <v>481</v>
      </c>
      <c r="E205" s="5"/>
      <c r="F205" s="5"/>
      <c r="G205" s="5" t="s">
        <v>924</v>
      </c>
      <c r="H205" s="5">
        <v>2.0000000000000001E-4</v>
      </c>
      <c r="I205" s="5" t="s">
        <v>74</v>
      </c>
      <c r="J205" s="5" t="s">
        <v>924</v>
      </c>
      <c r="K205" s="5" t="s">
        <v>77</v>
      </c>
      <c r="L205" s="5" t="s">
        <v>77</v>
      </c>
      <c r="M205" s="70" t="e">
        <f t="shared" si="30"/>
        <v>#VALUE!</v>
      </c>
      <c r="N205" s="5" t="str">
        <f t="shared" si="36"/>
        <v>New TRV</v>
      </c>
      <c r="O205" s="5" t="s">
        <v>77</v>
      </c>
      <c r="P205" s="5" t="s">
        <v>77</v>
      </c>
      <c r="Q205" s="5" t="s">
        <v>924</v>
      </c>
      <c r="R205" s="5" t="s">
        <v>77</v>
      </c>
      <c r="S205" s="5" t="s">
        <v>77</v>
      </c>
      <c r="T205" s="70" t="str">
        <f t="shared" si="28"/>
        <v>--</v>
      </c>
      <c r="U205" s="5" t="str">
        <f t="shared" si="31"/>
        <v>No TRV</v>
      </c>
      <c r="V205" s="5" t="s">
        <v>77</v>
      </c>
      <c r="W205" s="5" t="s">
        <v>77</v>
      </c>
      <c r="X205" s="5" t="s">
        <v>924</v>
      </c>
      <c r="Y205" s="5" t="s">
        <v>77</v>
      </c>
      <c r="Z205" s="5" t="s">
        <v>77</v>
      </c>
      <c r="AA205" s="70" t="str">
        <f t="shared" si="29"/>
        <v>--</v>
      </c>
      <c r="AB205" s="5" t="str">
        <f t="shared" si="32"/>
        <v>No TRV</v>
      </c>
      <c r="AC205" s="7" t="str">
        <f t="shared" si="33"/>
        <v>No</v>
      </c>
      <c r="AD205" s="5"/>
      <c r="AE205" s="1" t="str">
        <f t="shared" si="34"/>
        <v>A new</v>
      </c>
      <c r="AF205" s="1" t="str">
        <f t="shared" si="35"/>
        <v>No</v>
      </c>
      <c r="AG205" s="71">
        <v>45672</v>
      </c>
    </row>
    <row r="206" spans="1:33" x14ac:dyDescent="0.25">
      <c r="A206" s="5">
        <v>352</v>
      </c>
      <c r="B206" s="9">
        <v>364</v>
      </c>
      <c r="C206" s="9" t="s">
        <v>482</v>
      </c>
      <c r="D206" s="9" t="s">
        <v>483</v>
      </c>
      <c r="E206" s="5" t="s">
        <v>101</v>
      </c>
      <c r="F206" s="5"/>
      <c r="G206" s="9" t="s">
        <v>924</v>
      </c>
      <c r="H206" s="5">
        <v>3.8E-3</v>
      </c>
      <c r="I206" s="5" t="s">
        <v>74</v>
      </c>
      <c r="J206" s="5" t="s">
        <v>925</v>
      </c>
      <c r="K206" s="5">
        <v>3.8E-3</v>
      </c>
      <c r="L206" s="5" t="s">
        <v>1854</v>
      </c>
      <c r="M206" s="70">
        <f t="shared" si="30"/>
        <v>0</v>
      </c>
      <c r="N206" s="5" t="str">
        <f t="shared" si="36"/>
        <v>No Change</v>
      </c>
      <c r="O206" s="5">
        <v>1.4E-2</v>
      </c>
      <c r="P206" s="5" t="s">
        <v>74</v>
      </c>
      <c r="Q206" s="5" t="s">
        <v>924</v>
      </c>
      <c r="R206" s="5">
        <v>1.4E-2</v>
      </c>
      <c r="S206" s="5" t="s">
        <v>74</v>
      </c>
      <c r="T206" s="70">
        <f t="shared" si="28"/>
        <v>0</v>
      </c>
      <c r="U206" s="5" t="str">
        <f t="shared" si="31"/>
        <v>No Change</v>
      </c>
      <c r="V206" s="5">
        <v>0.1</v>
      </c>
      <c r="W206" s="5" t="s">
        <v>29</v>
      </c>
      <c r="X206" s="5" t="s">
        <v>925</v>
      </c>
      <c r="Y206" s="5">
        <v>0.2</v>
      </c>
      <c r="Z206" s="5" t="s">
        <v>74</v>
      </c>
      <c r="AA206" s="70">
        <f t="shared" si="29"/>
        <v>-0.5</v>
      </c>
      <c r="AB206" s="5" t="str">
        <f t="shared" si="32"/>
        <v>Yes (-50%)</v>
      </c>
      <c r="AC206" s="7" t="str">
        <f t="shared" si="33"/>
        <v>No</v>
      </c>
      <c r="AD206" s="5" t="s">
        <v>925</v>
      </c>
      <c r="AE206" s="1" t="str">
        <f t="shared" si="34"/>
        <v>No New</v>
      </c>
      <c r="AF206" s="1" t="str">
        <f t="shared" si="35"/>
        <v>Yes</v>
      </c>
      <c r="AG206" s="71">
        <v>45672</v>
      </c>
    </row>
    <row r="207" spans="1:33" x14ac:dyDescent="0.25">
      <c r="A207" s="5">
        <v>353</v>
      </c>
      <c r="B207" s="9">
        <v>366</v>
      </c>
      <c r="C207" s="9" t="s">
        <v>484</v>
      </c>
      <c r="D207" s="9" t="s">
        <v>485</v>
      </c>
      <c r="E207" s="5" t="s">
        <v>101</v>
      </c>
      <c r="F207" s="5"/>
      <c r="G207" s="9" t="s">
        <v>924</v>
      </c>
      <c r="H207" s="5">
        <v>3.8E-3</v>
      </c>
      <c r="I207" s="5" t="s">
        <v>74</v>
      </c>
      <c r="J207" s="5" t="s">
        <v>925</v>
      </c>
      <c r="K207" s="5">
        <v>4.0000000000000001E-3</v>
      </c>
      <c r="L207" s="5" t="s">
        <v>1854</v>
      </c>
      <c r="M207" s="70">
        <f t="shared" si="30"/>
        <v>-5.0000000000000024E-2</v>
      </c>
      <c r="N207" s="5" t="str">
        <f t="shared" si="36"/>
        <v>Yes (-5%)</v>
      </c>
      <c r="O207" s="5">
        <v>0.02</v>
      </c>
      <c r="P207" s="5" t="s">
        <v>74</v>
      </c>
      <c r="Q207" s="5" t="s">
        <v>924</v>
      </c>
      <c r="R207" s="5">
        <v>0.02</v>
      </c>
      <c r="S207" s="5" t="s">
        <v>74</v>
      </c>
      <c r="T207" s="70">
        <f t="shared" si="28"/>
        <v>0</v>
      </c>
      <c r="U207" s="5" t="str">
        <f t="shared" si="31"/>
        <v>No Change</v>
      </c>
      <c r="V207" s="5">
        <v>0.1</v>
      </c>
      <c r="W207" s="5" t="s">
        <v>29</v>
      </c>
      <c r="X207" s="5" t="s">
        <v>925</v>
      </c>
      <c r="Y207" s="5">
        <v>0.2</v>
      </c>
      <c r="Z207" s="5" t="s">
        <v>74</v>
      </c>
      <c r="AA207" s="70">
        <f t="shared" si="29"/>
        <v>-0.5</v>
      </c>
      <c r="AB207" s="5" t="str">
        <f t="shared" si="32"/>
        <v>Yes (-50%)</v>
      </c>
      <c r="AC207" s="7" t="str">
        <f t="shared" si="33"/>
        <v>No</v>
      </c>
      <c r="AD207" s="5"/>
      <c r="AE207" s="1" t="str">
        <f t="shared" si="34"/>
        <v>No New</v>
      </c>
      <c r="AF207" s="1" t="str">
        <f t="shared" si="35"/>
        <v>Yes</v>
      </c>
      <c r="AG207" s="71">
        <v>45672</v>
      </c>
    </row>
    <row r="208" spans="1:33" x14ac:dyDescent="0.25">
      <c r="A208" s="5">
        <v>549</v>
      </c>
      <c r="B208" s="9">
        <v>441</v>
      </c>
      <c r="C208" s="9" t="s">
        <v>801</v>
      </c>
      <c r="D208" s="9" t="s">
        <v>802</v>
      </c>
      <c r="E208" s="5" t="s">
        <v>743</v>
      </c>
      <c r="F208" s="10">
        <v>5</v>
      </c>
      <c r="G208" s="9" t="s">
        <v>924</v>
      </c>
      <c r="H208" s="5">
        <v>8.3000000000000004E-2</v>
      </c>
      <c r="I208" s="5" t="s">
        <v>37</v>
      </c>
      <c r="J208" s="5" t="s">
        <v>925</v>
      </c>
      <c r="K208" s="5">
        <v>2.7E-2</v>
      </c>
      <c r="L208" s="5" t="s">
        <v>74</v>
      </c>
      <c r="M208" s="70">
        <f t="shared" si="30"/>
        <v>2.0740740740740744</v>
      </c>
      <c r="N208" s="5" t="str">
        <f t="shared" si="36"/>
        <v>Yes (207%)</v>
      </c>
      <c r="O208" s="5" t="s">
        <v>77</v>
      </c>
      <c r="P208" s="5" t="s">
        <v>77</v>
      </c>
      <c r="Q208" s="5" t="s">
        <v>924</v>
      </c>
      <c r="R208" s="5" t="s">
        <v>77</v>
      </c>
      <c r="S208" s="5" t="s">
        <v>77</v>
      </c>
      <c r="T208" s="70" t="str">
        <f t="shared" si="28"/>
        <v>--</v>
      </c>
      <c r="U208" s="5" t="str">
        <f t="shared" si="31"/>
        <v>No TRV</v>
      </c>
      <c r="V208" s="5" t="s">
        <v>77</v>
      </c>
      <c r="W208" s="5" t="s">
        <v>77</v>
      </c>
      <c r="X208" s="5" t="s">
        <v>924</v>
      </c>
      <c r="Y208" s="5" t="s">
        <v>77</v>
      </c>
      <c r="Z208" s="5" t="s">
        <v>77</v>
      </c>
      <c r="AA208" s="70" t="str">
        <f t="shared" si="29"/>
        <v>--</v>
      </c>
      <c r="AB208" s="5" t="str">
        <f t="shared" si="32"/>
        <v>No TRV</v>
      </c>
      <c r="AC208" s="7" t="str">
        <f t="shared" si="33"/>
        <v>Yes</v>
      </c>
      <c r="AD208" s="5"/>
      <c r="AE208" s="1" t="str">
        <f t="shared" si="34"/>
        <v>No New</v>
      </c>
      <c r="AF208" s="1" t="str">
        <f t="shared" si="35"/>
        <v>Yes</v>
      </c>
      <c r="AG208" s="71">
        <v>45672</v>
      </c>
    </row>
    <row r="209" spans="1:33" x14ac:dyDescent="0.25">
      <c r="A209" s="5">
        <v>358</v>
      </c>
      <c r="B209" s="5" t="s">
        <v>488</v>
      </c>
      <c r="C209" s="5" t="s">
        <v>489</v>
      </c>
      <c r="D209" s="5" t="s">
        <v>490</v>
      </c>
      <c r="E209" s="5"/>
      <c r="F209" s="5"/>
      <c r="G209" s="5" t="s">
        <v>924</v>
      </c>
      <c r="H209" s="5" t="s">
        <v>77</v>
      </c>
      <c r="I209" s="5" t="s">
        <v>77</v>
      </c>
      <c r="J209" s="5" t="s">
        <v>924</v>
      </c>
      <c r="K209" s="5" t="s">
        <v>77</v>
      </c>
      <c r="L209" s="5" t="s">
        <v>77</v>
      </c>
      <c r="M209" s="70" t="str">
        <f t="shared" si="30"/>
        <v>--</v>
      </c>
      <c r="N209" s="5" t="str">
        <f t="shared" si="36"/>
        <v>No TRV</v>
      </c>
      <c r="O209" s="5">
        <v>6</v>
      </c>
      <c r="P209" s="5" t="s">
        <v>89</v>
      </c>
      <c r="Q209" s="5" t="s">
        <v>924</v>
      </c>
      <c r="R209" s="5" t="s">
        <v>77</v>
      </c>
      <c r="S209" s="5" t="s">
        <v>77</v>
      </c>
      <c r="T209" s="70" t="e">
        <f t="shared" si="28"/>
        <v>#VALUE!</v>
      </c>
      <c r="U209" s="5" t="str">
        <f t="shared" si="31"/>
        <v>New TRV</v>
      </c>
      <c r="V209" s="5" t="s">
        <v>77</v>
      </c>
      <c r="W209" s="5" t="s">
        <v>77</v>
      </c>
      <c r="X209" s="5" t="s">
        <v>924</v>
      </c>
      <c r="Y209" s="5" t="s">
        <v>77</v>
      </c>
      <c r="Z209" s="5" t="s">
        <v>77</v>
      </c>
      <c r="AA209" s="70" t="str">
        <f t="shared" si="29"/>
        <v>--</v>
      </c>
      <c r="AB209" s="5" t="str">
        <f t="shared" si="32"/>
        <v>No TRV</v>
      </c>
      <c r="AC209" s="7" t="str">
        <f t="shared" si="33"/>
        <v>No</v>
      </c>
      <c r="AD209" s="5"/>
      <c r="AE209" s="1" t="str">
        <f t="shared" si="34"/>
        <v>A new</v>
      </c>
      <c r="AF209" s="1" t="str">
        <f t="shared" si="35"/>
        <v>No</v>
      </c>
      <c r="AG209" s="71">
        <v>45672</v>
      </c>
    </row>
    <row r="210" spans="1:33" x14ac:dyDescent="0.25">
      <c r="A210" s="5">
        <v>355</v>
      </c>
      <c r="B210" s="9">
        <v>377</v>
      </c>
      <c r="C210" s="9" t="s">
        <v>486</v>
      </c>
      <c r="D210" s="9" t="s">
        <v>487</v>
      </c>
      <c r="E210" s="5"/>
      <c r="F210" s="5"/>
      <c r="G210" s="9" t="s">
        <v>924</v>
      </c>
      <c r="H210" s="5" t="s">
        <v>77</v>
      </c>
      <c r="I210" s="5" t="s">
        <v>77</v>
      </c>
      <c r="J210" s="5" t="s">
        <v>924</v>
      </c>
      <c r="K210" s="5" t="s">
        <v>77</v>
      </c>
      <c r="L210" s="5" t="s">
        <v>77</v>
      </c>
      <c r="M210" s="70" t="str">
        <f t="shared" si="30"/>
        <v>--</v>
      </c>
      <c r="N210" s="5" t="str">
        <f t="shared" si="36"/>
        <v>No TRV</v>
      </c>
      <c r="O210" s="5" t="s">
        <v>77</v>
      </c>
      <c r="P210" s="5" t="s">
        <v>77</v>
      </c>
      <c r="Q210" s="5" t="s">
        <v>924</v>
      </c>
      <c r="R210" s="5" t="s">
        <v>77</v>
      </c>
      <c r="S210" s="5" t="s">
        <v>77</v>
      </c>
      <c r="T210" s="70" t="str">
        <f t="shared" si="28"/>
        <v>--</v>
      </c>
      <c r="U210" s="5" t="str">
        <f t="shared" si="31"/>
        <v>No TRV</v>
      </c>
      <c r="V210" s="5">
        <v>86</v>
      </c>
      <c r="W210" s="5" t="s">
        <v>74</v>
      </c>
      <c r="X210" s="5" t="s">
        <v>924</v>
      </c>
      <c r="Y210" s="5">
        <v>86</v>
      </c>
      <c r="Z210" s="5" t="s">
        <v>74</v>
      </c>
      <c r="AA210" s="70">
        <f t="shared" si="29"/>
        <v>0</v>
      </c>
      <c r="AB210" s="5" t="str">
        <f t="shared" si="32"/>
        <v>No Change</v>
      </c>
      <c r="AC210" s="7" t="str">
        <f t="shared" si="33"/>
        <v>No</v>
      </c>
      <c r="AD210" s="5"/>
      <c r="AE210" s="1" t="str">
        <f t="shared" si="34"/>
        <v>No New</v>
      </c>
      <c r="AF210" s="1" t="str">
        <f t="shared" si="35"/>
        <v>Yes</v>
      </c>
      <c r="AG210" s="71">
        <v>45672</v>
      </c>
    </row>
    <row r="211" spans="1:33" x14ac:dyDescent="0.25">
      <c r="A211" s="5">
        <v>360</v>
      </c>
      <c r="B211" s="9">
        <v>381</v>
      </c>
      <c r="C211" s="9" t="s">
        <v>491</v>
      </c>
      <c r="D211" s="9" t="s">
        <v>492</v>
      </c>
      <c r="E211" s="5"/>
      <c r="F211" s="5"/>
      <c r="G211" s="9" t="s">
        <v>924</v>
      </c>
      <c r="H211" s="5">
        <v>2.5000000000000001E-2</v>
      </c>
      <c r="I211" s="5" t="s">
        <v>82</v>
      </c>
      <c r="J211" s="5" t="s">
        <v>924</v>
      </c>
      <c r="K211" s="5">
        <v>2.5000000000000001E-2</v>
      </c>
      <c r="L211" s="5" t="s">
        <v>82</v>
      </c>
      <c r="M211" s="70">
        <f t="shared" si="30"/>
        <v>0</v>
      </c>
      <c r="N211" s="5" t="str">
        <f t="shared" si="36"/>
        <v>No Change</v>
      </c>
      <c r="O211" s="5">
        <v>1</v>
      </c>
      <c r="P211" s="5" t="s">
        <v>29</v>
      </c>
      <c r="Q211" s="5" t="s">
        <v>925</v>
      </c>
      <c r="R211" s="5">
        <v>9</v>
      </c>
      <c r="S211" s="5" t="s">
        <v>82</v>
      </c>
      <c r="T211" s="70">
        <f t="shared" si="28"/>
        <v>-0.88888888888888884</v>
      </c>
      <c r="U211" s="5" t="str">
        <f t="shared" si="31"/>
        <v>Yes (-89%)</v>
      </c>
      <c r="V211" s="5">
        <v>500</v>
      </c>
      <c r="W211" s="5" t="s">
        <v>29</v>
      </c>
      <c r="X211" s="5" t="s">
        <v>924</v>
      </c>
      <c r="Y211" s="5" t="s">
        <v>77</v>
      </c>
      <c r="Z211" s="5" t="s">
        <v>77</v>
      </c>
      <c r="AA211" s="70" t="e">
        <f t="shared" si="29"/>
        <v>#VALUE!</v>
      </c>
      <c r="AB211" s="5" t="str">
        <f t="shared" si="32"/>
        <v>New TRV</v>
      </c>
      <c r="AC211" s="7" t="str">
        <f t="shared" si="33"/>
        <v>No</v>
      </c>
      <c r="AD211" s="5"/>
      <c r="AE211" s="1" t="str">
        <f t="shared" si="34"/>
        <v>A new</v>
      </c>
      <c r="AF211" s="1" t="str">
        <f t="shared" si="35"/>
        <v>Yes</v>
      </c>
      <c r="AG211" s="71">
        <v>45672</v>
      </c>
    </row>
    <row r="212" spans="1:33" x14ac:dyDescent="0.25">
      <c r="A212" s="5">
        <v>550</v>
      </c>
      <c r="B212" s="9">
        <v>442</v>
      </c>
      <c r="C212" s="16" t="s">
        <v>803</v>
      </c>
      <c r="D212" s="9" t="s">
        <v>804</v>
      </c>
      <c r="E212" s="5" t="s">
        <v>743</v>
      </c>
      <c r="F212" s="10" t="s">
        <v>1860</v>
      </c>
      <c r="G212" s="9" t="s">
        <v>924</v>
      </c>
      <c r="H212" s="5">
        <v>1.7000000000000001E-4</v>
      </c>
      <c r="I212" s="5" t="s">
        <v>37</v>
      </c>
      <c r="J212" s="5" t="s">
        <v>925</v>
      </c>
      <c r="K212" s="5">
        <v>1.7000000000000001E-4</v>
      </c>
      <c r="L212" s="5" t="s">
        <v>1859</v>
      </c>
      <c r="M212" s="70">
        <f t="shared" si="30"/>
        <v>0</v>
      </c>
      <c r="N212" s="5" t="str">
        <f t="shared" si="36"/>
        <v>No Change</v>
      </c>
      <c r="O212" s="5" t="s">
        <v>77</v>
      </c>
      <c r="P212" s="5" t="s">
        <v>77</v>
      </c>
      <c r="Q212" s="5" t="s">
        <v>924</v>
      </c>
      <c r="R212" s="5" t="s">
        <v>77</v>
      </c>
      <c r="S212" s="5" t="s">
        <v>77</v>
      </c>
      <c r="T212" s="70" t="str">
        <f t="shared" si="28"/>
        <v>--</v>
      </c>
      <c r="U212" s="5" t="str">
        <f t="shared" si="31"/>
        <v>No TRV</v>
      </c>
      <c r="V212" s="5" t="s">
        <v>77</v>
      </c>
      <c r="W212" s="5" t="s">
        <v>77</v>
      </c>
      <c r="X212" s="5" t="s">
        <v>924</v>
      </c>
      <c r="Y212" s="5" t="s">
        <v>77</v>
      </c>
      <c r="Z212" s="5" t="s">
        <v>77</v>
      </c>
      <c r="AA212" s="70" t="str">
        <f t="shared" si="29"/>
        <v>--</v>
      </c>
      <c r="AB212" s="5" t="str">
        <f t="shared" si="32"/>
        <v>No TRV</v>
      </c>
      <c r="AC212" s="7" t="str">
        <f t="shared" si="33"/>
        <v>Yes</v>
      </c>
      <c r="AD212" s="5"/>
      <c r="AE212" s="1" t="str">
        <f t="shared" si="34"/>
        <v>No New</v>
      </c>
      <c r="AF212" s="1" t="str">
        <f t="shared" si="35"/>
        <v>Yes</v>
      </c>
      <c r="AG212" s="71">
        <v>45672</v>
      </c>
    </row>
    <row r="213" spans="1:33" x14ac:dyDescent="0.25">
      <c r="A213" s="5">
        <v>551</v>
      </c>
      <c r="B213" s="9">
        <v>443</v>
      </c>
      <c r="C213" s="9" t="s">
        <v>805</v>
      </c>
      <c r="D213" s="9" t="s">
        <v>806</v>
      </c>
      <c r="E213" s="5" t="s">
        <v>743</v>
      </c>
      <c r="F213" s="10">
        <v>5</v>
      </c>
      <c r="G213" s="9" t="s">
        <v>924</v>
      </c>
      <c r="H213" s="5">
        <v>0.17</v>
      </c>
      <c r="I213" s="5" t="s">
        <v>37</v>
      </c>
      <c r="J213" s="5" t="s">
        <v>925</v>
      </c>
      <c r="K213" s="5">
        <v>9.0999999999999998E-2</v>
      </c>
      <c r="L213" s="5" t="s">
        <v>74</v>
      </c>
      <c r="M213" s="70">
        <f t="shared" si="30"/>
        <v>0.86813186813186827</v>
      </c>
      <c r="N213" s="5" t="str">
        <f t="shared" si="36"/>
        <v>Yes (87%)</v>
      </c>
      <c r="O213" s="5" t="s">
        <v>77</v>
      </c>
      <c r="P213" s="5" t="s">
        <v>77</v>
      </c>
      <c r="Q213" s="5" t="s">
        <v>924</v>
      </c>
      <c r="R213" s="5" t="s">
        <v>77</v>
      </c>
      <c r="S213" s="5" t="s">
        <v>77</v>
      </c>
      <c r="T213" s="70" t="str">
        <f t="shared" si="28"/>
        <v>--</v>
      </c>
      <c r="U213" s="5" t="str">
        <f t="shared" si="31"/>
        <v>No TRV</v>
      </c>
      <c r="V213" s="5" t="s">
        <v>77</v>
      </c>
      <c r="W213" s="5" t="s">
        <v>77</v>
      </c>
      <c r="X213" s="5" t="s">
        <v>924</v>
      </c>
      <c r="Y213" s="5" t="s">
        <v>77</v>
      </c>
      <c r="Z213" s="5" t="s">
        <v>77</v>
      </c>
      <c r="AA213" s="70" t="str">
        <f t="shared" si="29"/>
        <v>--</v>
      </c>
      <c r="AB213" s="5" t="str">
        <f t="shared" si="32"/>
        <v>No TRV</v>
      </c>
      <c r="AC213" s="7" t="str">
        <f t="shared" si="33"/>
        <v>Yes</v>
      </c>
      <c r="AD213" s="5"/>
      <c r="AE213" s="1" t="str">
        <f t="shared" si="34"/>
        <v>No New</v>
      </c>
      <c r="AF213" s="1" t="str">
        <f t="shared" si="35"/>
        <v>Yes</v>
      </c>
      <c r="AG213" s="71">
        <v>45672</v>
      </c>
    </row>
    <row r="214" spans="1:33" x14ac:dyDescent="0.25">
      <c r="A214" s="5">
        <v>367</v>
      </c>
      <c r="B214" s="5" t="s">
        <v>493</v>
      </c>
      <c r="C214" s="5" t="s">
        <v>494</v>
      </c>
      <c r="D214" s="5" t="s">
        <v>495</v>
      </c>
      <c r="E214" s="5"/>
      <c r="F214" s="5"/>
      <c r="G214" s="5" t="s">
        <v>924</v>
      </c>
      <c r="H214" s="5">
        <v>0.11</v>
      </c>
      <c r="I214" s="5" t="s">
        <v>89</v>
      </c>
      <c r="J214" s="5" t="s">
        <v>924</v>
      </c>
      <c r="K214" s="5" t="s">
        <v>77</v>
      </c>
      <c r="L214" s="5" t="s">
        <v>77</v>
      </c>
      <c r="M214" s="70" t="e">
        <f t="shared" si="30"/>
        <v>#VALUE!</v>
      </c>
      <c r="N214" s="5" t="str">
        <f t="shared" si="36"/>
        <v>New TRV</v>
      </c>
      <c r="O214" s="5">
        <v>5</v>
      </c>
      <c r="P214" s="5" t="s">
        <v>89</v>
      </c>
      <c r="Q214" s="5" t="s">
        <v>924</v>
      </c>
      <c r="R214" s="5" t="s">
        <v>77</v>
      </c>
      <c r="S214" s="5" t="s">
        <v>77</v>
      </c>
      <c r="T214" s="70" t="e">
        <f t="shared" si="28"/>
        <v>#VALUE!</v>
      </c>
      <c r="U214" s="5" t="str">
        <f t="shared" si="31"/>
        <v>New TRV</v>
      </c>
      <c r="V214" s="5" t="s">
        <v>77</v>
      </c>
      <c r="W214" s="5" t="s">
        <v>77</v>
      </c>
      <c r="X214" s="5" t="s">
        <v>924</v>
      </c>
      <c r="Y214" s="5" t="s">
        <v>77</v>
      </c>
      <c r="Z214" s="5" t="s">
        <v>77</v>
      </c>
      <c r="AA214" s="70" t="str">
        <f t="shared" si="29"/>
        <v>--</v>
      </c>
      <c r="AB214" s="5" t="str">
        <f t="shared" si="32"/>
        <v>No TRV</v>
      </c>
      <c r="AC214" s="7" t="str">
        <f t="shared" si="33"/>
        <v>No</v>
      </c>
      <c r="AD214" s="5"/>
      <c r="AE214" s="1" t="str">
        <f t="shared" si="34"/>
        <v>A new</v>
      </c>
      <c r="AF214" s="1" t="str">
        <f t="shared" si="35"/>
        <v>No</v>
      </c>
      <c r="AG214" s="71">
        <v>45672</v>
      </c>
    </row>
    <row r="215" spans="1:33" x14ac:dyDescent="0.25">
      <c r="A215" s="5">
        <v>369</v>
      </c>
      <c r="B215" s="9">
        <v>389</v>
      </c>
      <c r="C215" s="9" t="s">
        <v>496</v>
      </c>
      <c r="D215" s="9" t="s">
        <v>497</v>
      </c>
      <c r="E215" s="5"/>
      <c r="F215" s="5"/>
      <c r="G215" s="9" t="s">
        <v>924</v>
      </c>
      <c r="H215" s="5">
        <v>1.6999999999999999E-3</v>
      </c>
      <c r="I215" s="5" t="s">
        <v>89</v>
      </c>
      <c r="J215" s="5" t="s">
        <v>924</v>
      </c>
      <c r="K215" s="5" t="s">
        <v>77</v>
      </c>
      <c r="L215" s="5" t="s">
        <v>77</v>
      </c>
      <c r="M215" s="70" t="e">
        <f t="shared" si="30"/>
        <v>#VALUE!</v>
      </c>
      <c r="N215" s="5" t="str">
        <f t="shared" si="36"/>
        <v>New TRV</v>
      </c>
      <c r="O215" s="5">
        <v>20</v>
      </c>
      <c r="P215" s="5" t="s">
        <v>82</v>
      </c>
      <c r="Q215" s="5" t="s">
        <v>925</v>
      </c>
      <c r="R215" s="5">
        <v>20</v>
      </c>
      <c r="S215" s="5" t="s">
        <v>82</v>
      </c>
      <c r="T215" s="70">
        <f t="shared" si="28"/>
        <v>0</v>
      </c>
      <c r="U215" s="5" t="str">
        <f t="shared" si="31"/>
        <v>No Change</v>
      </c>
      <c r="V215" s="5">
        <v>93</v>
      </c>
      <c r="W215" s="5" t="s">
        <v>37</v>
      </c>
      <c r="X215" s="5" t="s">
        <v>924</v>
      </c>
      <c r="Y215" s="5" t="s">
        <v>77</v>
      </c>
      <c r="Z215" s="5" t="s">
        <v>77</v>
      </c>
      <c r="AA215" s="70" t="e">
        <f t="shared" si="29"/>
        <v>#VALUE!</v>
      </c>
      <c r="AB215" s="5" t="str">
        <f t="shared" si="32"/>
        <v>New TRV</v>
      </c>
      <c r="AC215" s="7" t="str">
        <f t="shared" si="33"/>
        <v>Yes</v>
      </c>
      <c r="AD215" s="5"/>
      <c r="AE215" s="1" t="str">
        <f t="shared" si="34"/>
        <v>A new</v>
      </c>
      <c r="AF215" s="1" t="str">
        <f t="shared" si="35"/>
        <v>Yes</v>
      </c>
      <c r="AG215" s="71">
        <v>45672</v>
      </c>
    </row>
    <row r="216" spans="1:33" x14ac:dyDescent="0.25">
      <c r="A216" s="5">
        <v>552</v>
      </c>
      <c r="B216" s="9">
        <v>444</v>
      </c>
      <c r="C216" s="9" t="s">
        <v>807</v>
      </c>
      <c r="D216" s="9" t="s">
        <v>808</v>
      </c>
      <c r="E216" s="5" t="s">
        <v>743</v>
      </c>
      <c r="F216" s="10">
        <v>5</v>
      </c>
      <c r="G216" s="9" t="s">
        <v>924</v>
      </c>
      <c r="H216" s="5">
        <v>1.7000000000000001E-2</v>
      </c>
      <c r="I216" s="5" t="s">
        <v>37</v>
      </c>
      <c r="J216" s="5" t="s">
        <v>925</v>
      </c>
      <c r="K216" s="5">
        <v>9.1000000000000004E-3</v>
      </c>
      <c r="L216" s="5" t="s">
        <v>74</v>
      </c>
      <c r="M216" s="70">
        <f t="shared" si="30"/>
        <v>0.86813186813186816</v>
      </c>
      <c r="N216" s="5" t="str">
        <f t="shared" si="36"/>
        <v>Yes (87%)</v>
      </c>
      <c r="O216" s="5" t="s">
        <v>77</v>
      </c>
      <c r="P216" s="5" t="s">
        <v>77</v>
      </c>
      <c r="Q216" s="5" t="s">
        <v>924</v>
      </c>
      <c r="R216" s="5" t="s">
        <v>77</v>
      </c>
      <c r="S216" s="5" t="s">
        <v>77</v>
      </c>
      <c r="T216" s="70" t="str">
        <f t="shared" si="28"/>
        <v>--</v>
      </c>
      <c r="U216" s="5" t="str">
        <f t="shared" si="31"/>
        <v>No TRV</v>
      </c>
      <c r="V216" s="5" t="s">
        <v>77</v>
      </c>
      <c r="W216" s="5" t="s">
        <v>77</v>
      </c>
      <c r="X216" s="5" t="s">
        <v>924</v>
      </c>
      <c r="Y216" s="5" t="s">
        <v>77</v>
      </c>
      <c r="Z216" s="5" t="s">
        <v>77</v>
      </c>
      <c r="AA216" s="70" t="str">
        <f t="shared" si="29"/>
        <v>--</v>
      </c>
      <c r="AB216" s="5" t="str">
        <f t="shared" si="32"/>
        <v>No TRV</v>
      </c>
      <c r="AC216" s="7" t="str">
        <f t="shared" si="33"/>
        <v>Yes</v>
      </c>
      <c r="AD216" s="5"/>
      <c r="AE216" s="1" t="str">
        <f t="shared" si="34"/>
        <v>No New</v>
      </c>
      <c r="AF216" s="1" t="str">
        <f t="shared" si="35"/>
        <v>Yes</v>
      </c>
      <c r="AG216" s="71">
        <v>45672</v>
      </c>
    </row>
    <row r="217" spans="1:33" x14ac:dyDescent="0.25">
      <c r="A217" s="5">
        <v>553</v>
      </c>
      <c r="B217" s="9">
        <v>445</v>
      </c>
      <c r="C217" s="9" t="s">
        <v>809</v>
      </c>
      <c r="D217" s="9" t="s">
        <v>810</v>
      </c>
      <c r="E217" s="5" t="s">
        <v>743</v>
      </c>
      <c r="F217" s="10">
        <v>5</v>
      </c>
      <c r="G217" s="9" t="s">
        <v>924</v>
      </c>
      <c r="H217" s="5">
        <v>1.7000000000000001E-2</v>
      </c>
      <c r="I217" s="5" t="s">
        <v>37</v>
      </c>
      <c r="J217" s="5" t="s">
        <v>925</v>
      </c>
      <c r="K217" s="5">
        <v>9.1000000000000004E-3</v>
      </c>
      <c r="L217" s="5" t="s">
        <v>74</v>
      </c>
      <c r="M217" s="70">
        <f t="shared" si="30"/>
        <v>0.86813186813186816</v>
      </c>
      <c r="N217" s="5" t="str">
        <f t="shared" si="36"/>
        <v>Yes (87%)</v>
      </c>
      <c r="O217" s="5" t="s">
        <v>77</v>
      </c>
      <c r="P217" s="5" t="s">
        <v>77</v>
      </c>
      <c r="Q217" s="5" t="s">
        <v>924</v>
      </c>
      <c r="R217" s="5" t="s">
        <v>77</v>
      </c>
      <c r="S217" s="5" t="s">
        <v>77</v>
      </c>
      <c r="T217" s="70" t="str">
        <f t="shared" si="28"/>
        <v>--</v>
      </c>
      <c r="U217" s="5" t="str">
        <f t="shared" si="31"/>
        <v>No TRV</v>
      </c>
      <c r="V217" s="5" t="s">
        <v>77</v>
      </c>
      <c r="W217" s="5" t="s">
        <v>77</v>
      </c>
      <c r="X217" s="5" t="s">
        <v>924</v>
      </c>
      <c r="Y217" s="5" t="s">
        <v>77</v>
      </c>
      <c r="Z217" s="5" t="s">
        <v>77</v>
      </c>
      <c r="AA217" s="70" t="str">
        <f t="shared" si="29"/>
        <v>--</v>
      </c>
      <c r="AB217" s="5" t="str">
        <f t="shared" si="32"/>
        <v>No TRV</v>
      </c>
      <c r="AC217" s="7" t="str">
        <f t="shared" si="33"/>
        <v>Yes</v>
      </c>
      <c r="AD217" s="5"/>
      <c r="AE217" s="1" t="str">
        <f t="shared" si="34"/>
        <v>No New</v>
      </c>
      <c r="AF217" s="1" t="str">
        <f t="shared" si="35"/>
        <v>Yes</v>
      </c>
      <c r="AG217" s="71">
        <v>45672</v>
      </c>
    </row>
    <row r="218" spans="1:33" x14ac:dyDescent="0.25">
      <c r="A218" s="5">
        <v>370</v>
      </c>
      <c r="B218" s="9">
        <v>177</v>
      </c>
      <c r="C218" s="9" t="s">
        <v>498</v>
      </c>
      <c r="D218" s="9" t="s">
        <v>499</v>
      </c>
      <c r="E218" s="5"/>
      <c r="F218" s="5"/>
      <c r="G218" s="9" t="s">
        <v>924</v>
      </c>
      <c r="H218" s="5">
        <v>3.2000000000000003E-4</v>
      </c>
      <c r="I218" s="5" t="s">
        <v>74</v>
      </c>
      <c r="J218" s="5" t="s">
        <v>925</v>
      </c>
      <c r="K218" s="5">
        <v>3.2000000000000003E-4</v>
      </c>
      <c r="L218" s="5" t="s">
        <v>74</v>
      </c>
      <c r="M218" s="70">
        <f t="shared" si="30"/>
        <v>0</v>
      </c>
      <c r="N218" s="5" t="str">
        <f t="shared" si="36"/>
        <v>No Change</v>
      </c>
      <c r="O218" s="5" t="s">
        <v>77</v>
      </c>
      <c r="P218" s="5" t="s">
        <v>77</v>
      </c>
      <c r="Q218" s="5" t="s">
        <v>924</v>
      </c>
      <c r="R218" s="5" t="s">
        <v>77</v>
      </c>
      <c r="S218" s="5" t="s">
        <v>77</v>
      </c>
      <c r="T218" s="70" t="str">
        <f t="shared" si="28"/>
        <v>--</v>
      </c>
      <c r="U218" s="5" t="str">
        <f t="shared" si="31"/>
        <v>No TRV</v>
      </c>
      <c r="V218" s="5" t="s">
        <v>77</v>
      </c>
      <c r="W218" s="5" t="s">
        <v>77</v>
      </c>
      <c r="X218" s="5" t="s">
        <v>924</v>
      </c>
      <c r="Y218" s="5" t="s">
        <v>77</v>
      </c>
      <c r="Z218" s="5" t="s">
        <v>77</v>
      </c>
      <c r="AA218" s="70" t="str">
        <f t="shared" si="29"/>
        <v>--</v>
      </c>
      <c r="AB218" s="5" t="str">
        <f t="shared" si="32"/>
        <v>No TRV</v>
      </c>
      <c r="AC218" s="7" t="str">
        <f t="shared" si="33"/>
        <v>No</v>
      </c>
      <c r="AD218" s="5"/>
      <c r="AE218" s="1" t="str">
        <f t="shared" si="34"/>
        <v>No New</v>
      </c>
      <c r="AF218" s="1" t="str">
        <f t="shared" si="35"/>
        <v>Yes</v>
      </c>
      <c r="AG218" s="71">
        <v>45672</v>
      </c>
    </row>
    <row r="219" spans="1:33" x14ac:dyDescent="0.25">
      <c r="A219" s="5">
        <v>372</v>
      </c>
      <c r="B219" s="9">
        <v>179</v>
      </c>
      <c r="C219" s="9" t="s">
        <v>500</v>
      </c>
      <c r="D219" s="9" t="s">
        <v>501</v>
      </c>
      <c r="E219" s="5"/>
      <c r="F219" s="5">
        <v>13</v>
      </c>
      <c r="G219" s="9" t="s">
        <v>924</v>
      </c>
      <c r="H219" s="5">
        <v>1E-4</v>
      </c>
      <c r="I219" s="5" t="s">
        <v>74</v>
      </c>
      <c r="J219" s="5" t="s">
        <v>925</v>
      </c>
      <c r="K219" s="5">
        <v>1E-4</v>
      </c>
      <c r="L219" s="5" t="s">
        <v>74</v>
      </c>
      <c r="M219" s="70">
        <f t="shared" si="30"/>
        <v>0</v>
      </c>
      <c r="N219" s="5" t="str">
        <f t="shared" si="36"/>
        <v>No Change</v>
      </c>
      <c r="O219" s="5" t="s">
        <v>77</v>
      </c>
      <c r="P219" s="5" t="s">
        <v>77</v>
      </c>
      <c r="Q219" s="5" t="s">
        <v>924</v>
      </c>
      <c r="R219" s="5" t="s">
        <v>77</v>
      </c>
      <c r="S219" s="5" t="s">
        <v>77</v>
      </c>
      <c r="T219" s="70" t="str">
        <f t="shared" si="28"/>
        <v>--</v>
      </c>
      <c r="U219" s="5" t="str">
        <f t="shared" si="31"/>
        <v>No TRV</v>
      </c>
      <c r="V219" s="5" t="s">
        <v>77</v>
      </c>
      <c r="W219" s="5" t="s">
        <v>77</v>
      </c>
      <c r="X219" s="5" t="s">
        <v>924</v>
      </c>
      <c r="Y219" s="5" t="s">
        <v>77</v>
      </c>
      <c r="Z219" s="5" t="s">
        <v>77</v>
      </c>
      <c r="AA219" s="70" t="str">
        <f t="shared" si="29"/>
        <v>--</v>
      </c>
      <c r="AB219" s="5" t="str">
        <f t="shared" si="32"/>
        <v>No TRV</v>
      </c>
      <c r="AC219" s="7" t="str">
        <f t="shared" si="33"/>
        <v>No</v>
      </c>
      <c r="AD219" s="5"/>
      <c r="AE219" s="1" t="str">
        <f t="shared" si="34"/>
        <v>No New</v>
      </c>
      <c r="AF219" s="1" t="str">
        <f t="shared" si="35"/>
        <v>Yes</v>
      </c>
      <c r="AG219" s="71">
        <v>45672</v>
      </c>
    </row>
    <row r="220" spans="1:33" x14ac:dyDescent="0.25">
      <c r="A220" s="5">
        <v>373</v>
      </c>
      <c r="B220" s="9">
        <v>180</v>
      </c>
      <c r="C220" s="9" t="s">
        <v>502</v>
      </c>
      <c r="D220" s="9" t="s">
        <v>503</v>
      </c>
      <c r="E220" s="5"/>
      <c r="F220" s="5">
        <v>13</v>
      </c>
      <c r="G220" s="9" t="s">
        <v>924</v>
      </c>
      <c r="H220" s="5">
        <v>2.2000000000000001E-4</v>
      </c>
      <c r="I220" s="5" t="s">
        <v>74</v>
      </c>
      <c r="J220" s="5" t="s">
        <v>925</v>
      </c>
      <c r="K220" s="5">
        <v>2.2000000000000001E-4</v>
      </c>
      <c r="L220" s="5" t="s">
        <v>74</v>
      </c>
      <c r="M220" s="70">
        <f t="shared" si="30"/>
        <v>0</v>
      </c>
      <c r="N220" s="5" t="str">
        <f t="shared" si="36"/>
        <v>No Change</v>
      </c>
      <c r="O220" s="5">
        <v>0.04</v>
      </c>
      <c r="P220" s="5" t="s">
        <v>89</v>
      </c>
      <c r="Q220" s="5" t="s">
        <v>924</v>
      </c>
      <c r="R220" s="5" t="s">
        <v>77</v>
      </c>
      <c r="S220" s="5" t="s">
        <v>77</v>
      </c>
      <c r="T220" s="70" t="e">
        <f t="shared" si="28"/>
        <v>#VALUE!</v>
      </c>
      <c r="U220" s="5" t="str">
        <f t="shared" si="31"/>
        <v>New TRV</v>
      </c>
      <c r="V220" s="5" t="s">
        <v>77</v>
      </c>
      <c r="W220" s="5" t="s">
        <v>77</v>
      </c>
      <c r="X220" s="5" t="s">
        <v>924</v>
      </c>
      <c r="Y220" s="5" t="s">
        <v>77</v>
      </c>
      <c r="Z220" s="5" t="s">
        <v>77</v>
      </c>
      <c r="AA220" s="70" t="str">
        <f t="shared" si="29"/>
        <v>--</v>
      </c>
      <c r="AB220" s="5" t="str">
        <f t="shared" si="32"/>
        <v>No TRV</v>
      </c>
      <c r="AC220" s="7" t="str">
        <f t="shared" si="33"/>
        <v>No</v>
      </c>
      <c r="AD220" s="5"/>
      <c r="AE220" s="1" t="str">
        <f t="shared" si="34"/>
        <v>A new</v>
      </c>
      <c r="AF220" s="1" t="str">
        <f t="shared" si="35"/>
        <v>Yes</v>
      </c>
      <c r="AG220" s="71">
        <v>45672</v>
      </c>
    </row>
    <row r="221" spans="1:33" x14ac:dyDescent="0.25">
      <c r="A221" s="5">
        <v>376</v>
      </c>
      <c r="B221" s="9">
        <v>181</v>
      </c>
      <c r="C221" s="9" t="s">
        <v>508</v>
      </c>
      <c r="D221" s="9" t="s">
        <v>509</v>
      </c>
      <c r="E221" s="5"/>
      <c r="F221" s="5"/>
      <c r="G221" s="9" t="s">
        <v>924</v>
      </c>
      <c r="H221" s="5">
        <v>5.0000000000000001E-4</v>
      </c>
      <c r="I221" s="5" t="s">
        <v>74</v>
      </c>
      <c r="J221" s="5" t="s">
        <v>924</v>
      </c>
      <c r="K221" s="5">
        <v>5.0000000000000001E-4</v>
      </c>
      <c r="L221" s="5" t="s">
        <v>74</v>
      </c>
      <c r="M221" s="70">
        <f t="shared" si="30"/>
        <v>0</v>
      </c>
      <c r="N221" s="5" t="str">
        <f t="shared" si="36"/>
        <v>No Change</v>
      </c>
      <c r="O221" s="5" t="s">
        <v>77</v>
      </c>
      <c r="P221" s="5" t="s">
        <v>77</v>
      </c>
      <c r="Q221" s="5" t="s">
        <v>924</v>
      </c>
      <c r="R221" s="5" t="s">
        <v>77</v>
      </c>
      <c r="S221" s="5" t="s">
        <v>77</v>
      </c>
      <c r="T221" s="70" t="str">
        <f t="shared" si="28"/>
        <v>--</v>
      </c>
      <c r="U221" s="5" t="str">
        <f t="shared" si="31"/>
        <v>No TRV</v>
      </c>
      <c r="V221" s="5" t="s">
        <v>77</v>
      </c>
      <c r="W221" s="5" t="s">
        <v>77</v>
      </c>
      <c r="X221" s="5" t="s">
        <v>924</v>
      </c>
      <c r="Y221" s="5" t="s">
        <v>77</v>
      </c>
      <c r="Z221" s="5" t="s">
        <v>77</v>
      </c>
      <c r="AA221" s="70" t="str">
        <f t="shared" si="29"/>
        <v>--</v>
      </c>
      <c r="AB221" s="5" t="str">
        <f t="shared" si="32"/>
        <v>No TRV</v>
      </c>
      <c r="AC221" s="7" t="str">
        <f t="shared" si="33"/>
        <v>No</v>
      </c>
      <c r="AD221" s="5"/>
      <c r="AE221" s="1" t="str">
        <f t="shared" si="34"/>
        <v>No New</v>
      </c>
      <c r="AF221" s="1" t="str">
        <f t="shared" si="35"/>
        <v>Yes</v>
      </c>
      <c r="AG221" s="71">
        <v>45672</v>
      </c>
    </row>
    <row r="222" spans="1:33" x14ac:dyDescent="0.25">
      <c r="A222" s="5">
        <v>378</v>
      </c>
      <c r="B222" s="9">
        <v>182</v>
      </c>
      <c r="C222" s="9" t="s">
        <v>510</v>
      </c>
      <c r="D222" s="9" t="s">
        <v>511</v>
      </c>
      <c r="E222" s="5"/>
      <c r="F222" s="5"/>
      <c r="G222" s="9" t="s">
        <v>924</v>
      </c>
      <c r="H222" s="5">
        <v>1.6000000000000001E-4</v>
      </c>
      <c r="I222" s="5" t="s">
        <v>74</v>
      </c>
      <c r="J222" s="5" t="s">
        <v>924</v>
      </c>
      <c r="K222" s="5">
        <v>1.6000000000000001E-4</v>
      </c>
      <c r="L222" s="5" t="s">
        <v>74</v>
      </c>
      <c r="M222" s="70">
        <f t="shared" si="30"/>
        <v>0</v>
      </c>
      <c r="N222" s="5" t="str">
        <f t="shared" si="36"/>
        <v>No Change</v>
      </c>
      <c r="O222" s="5" t="s">
        <v>77</v>
      </c>
      <c r="P222" s="5" t="s">
        <v>77</v>
      </c>
      <c r="Q222" s="5" t="s">
        <v>924</v>
      </c>
      <c r="R222" s="5" t="s">
        <v>77</v>
      </c>
      <c r="S222" s="5" t="s">
        <v>77</v>
      </c>
      <c r="T222" s="70" t="str">
        <f t="shared" si="28"/>
        <v>--</v>
      </c>
      <c r="U222" s="5" t="str">
        <f t="shared" si="31"/>
        <v>No TRV</v>
      </c>
      <c r="V222" s="5" t="s">
        <v>77</v>
      </c>
      <c r="W222" s="5" t="s">
        <v>77</v>
      </c>
      <c r="X222" s="5" t="s">
        <v>924</v>
      </c>
      <c r="Y222" s="5" t="s">
        <v>77</v>
      </c>
      <c r="Z222" s="5" t="s">
        <v>77</v>
      </c>
      <c r="AA222" s="70" t="str">
        <f t="shared" si="29"/>
        <v>--</v>
      </c>
      <c r="AB222" s="5" t="str">
        <f t="shared" si="32"/>
        <v>No TRV</v>
      </c>
      <c r="AC222" s="7" t="str">
        <f t="shared" si="33"/>
        <v>No</v>
      </c>
      <c r="AD222" s="5"/>
      <c r="AE222" s="1" t="str">
        <f t="shared" si="34"/>
        <v>No New</v>
      </c>
      <c r="AF222" s="1" t="str">
        <f t="shared" si="35"/>
        <v>Yes</v>
      </c>
      <c r="AG222" s="71">
        <v>45672</v>
      </c>
    </row>
    <row r="223" spans="1:33" x14ac:dyDescent="0.25">
      <c r="A223" s="5">
        <v>374</v>
      </c>
      <c r="B223" s="9">
        <v>390</v>
      </c>
      <c r="C223" s="9" t="s">
        <v>504</v>
      </c>
      <c r="D223" s="9" t="s">
        <v>505</v>
      </c>
      <c r="E223" s="5"/>
      <c r="F223" s="5"/>
      <c r="G223" s="9" t="s">
        <v>924</v>
      </c>
      <c r="H223" s="5">
        <v>0.38</v>
      </c>
      <c r="I223" s="5" t="s">
        <v>74</v>
      </c>
      <c r="J223" s="5" t="s">
        <v>924</v>
      </c>
      <c r="K223" s="5">
        <v>0.38</v>
      </c>
      <c r="L223" s="5" t="s">
        <v>74</v>
      </c>
      <c r="M223" s="70">
        <f t="shared" si="30"/>
        <v>0</v>
      </c>
      <c r="N223" s="5" t="str">
        <f t="shared" si="36"/>
        <v>No Change</v>
      </c>
      <c r="O223" s="5" t="s">
        <v>77</v>
      </c>
      <c r="P223" s="5" t="s">
        <v>77</v>
      </c>
      <c r="Q223" s="5" t="s">
        <v>924</v>
      </c>
      <c r="R223" s="5" t="s">
        <v>77</v>
      </c>
      <c r="S223" s="5" t="s">
        <v>77</v>
      </c>
      <c r="T223" s="70" t="str">
        <f t="shared" si="28"/>
        <v>--</v>
      </c>
      <c r="U223" s="5" t="str">
        <f t="shared" si="31"/>
        <v>No TRV</v>
      </c>
      <c r="V223" s="5" t="s">
        <v>77</v>
      </c>
      <c r="W223" s="5" t="s">
        <v>77</v>
      </c>
      <c r="X223" s="5" t="s">
        <v>924</v>
      </c>
      <c r="Y223" s="5" t="s">
        <v>77</v>
      </c>
      <c r="Z223" s="5" t="s">
        <v>77</v>
      </c>
      <c r="AA223" s="70" t="str">
        <f t="shared" si="29"/>
        <v>--</v>
      </c>
      <c r="AB223" s="5" t="str">
        <f t="shared" si="32"/>
        <v>No TRV</v>
      </c>
      <c r="AC223" s="7" t="str">
        <f t="shared" si="33"/>
        <v>No</v>
      </c>
      <c r="AD223" s="5"/>
      <c r="AE223" s="1" t="str">
        <f t="shared" si="34"/>
        <v>No New</v>
      </c>
      <c r="AF223" s="1" t="str">
        <f t="shared" si="35"/>
        <v>Yes</v>
      </c>
      <c r="AG223" s="71">
        <v>45672</v>
      </c>
    </row>
    <row r="224" spans="1:33" x14ac:dyDescent="0.25">
      <c r="A224" s="5">
        <v>375</v>
      </c>
      <c r="B224" s="9">
        <v>391</v>
      </c>
      <c r="C224" s="9" t="s">
        <v>506</v>
      </c>
      <c r="D224" s="9" t="s">
        <v>507</v>
      </c>
      <c r="E224" s="5"/>
      <c r="F224" s="5"/>
      <c r="G224" s="9" t="s">
        <v>924</v>
      </c>
      <c r="H224" s="5">
        <v>0.16</v>
      </c>
      <c r="I224" s="5" t="s">
        <v>74</v>
      </c>
      <c r="J224" s="5" t="s">
        <v>924</v>
      </c>
      <c r="K224" s="5">
        <v>0.16</v>
      </c>
      <c r="L224" s="5" t="s">
        <v>74</v>
      </c>
      <c r="M224" s="70">
        <f t="shared" si="30"/>
        <v>0</v>
      </c>
      <c r="N224" s="5" t="str">
        <f t="shared" si="36"/>
        <v>No Change</v>
      </c>
      <c r="O224" s="5" t="s">
        <v>77</v>
      </c>
      <c r="P224" s="5" t="s">
        <v>77</v>
      </c>
      <c r="Q224" s="5" t="s">
        <v>924</v>
      </c>
      <c r="R224" s="5" t="s">
        <v>77</v>
      </c>
      <c r="S224" s="5" t="s">
        <v>77</v>
      </c>
      <c r="T224" s="70" t="str">
        <f t="shared" si="28"/>
        <v>--</v>
      </c>
      <c r="U224" s="5" t="str">
        <f t="shared" si="31"/>
        <v>No TRV</v>
      </c>
      <c r="V224" s="5" t="s">
        <v>77</v>
      </c>
      <c r="W224" s="5" t="s">
        <v>77</v>
      </c>
      <c r="X224" s="5" t="s">
        <v>924</v>
      </c>
      <c r="Y224" s="5" t="s">
        <v>77</v>
      </c>
      <c r="Z224" s="5" t="s">
        <v>77</v>
      </c>
      <c r="AA224" s="70" t="str">
        <f t="shared" si="29"/>
        <v>--</v>
      </c>
      <c r="AB224" s="5" t="str">
        <f t="shared" si="32"/>
        <v>No TRV</v>
      </c>
      <c r="AC224" s="7" t="str">
        <f t="shared" si="33"/>
        <v>No</v>
      </c>
      <c r="AD224" s="5"/>
      <c r="AE224" s="1" t="str">
        <f t="shared" si="34"/>
        <v>No New</v>
      </c>
      <c r="AF224" s="1" t="str">
        <f t="shared" si="35"/>
        <v>Yes</v>
      </c>
      <c r="AG224" s="71">
        <v>45672</v>
      </c>
    </row>
    <row r="225" spans="1:33" x14ac:dyDescent="0.25">
      <c r="A225" s="5">
        <v>381</v>
      </c>
      <c r="B225" s="9">
        <v>395</v>
      </c>
      <c r="C225" s="9" t="s">
        <v>512</v>
      </c>
      <c r="D225" s="9" t="s">
        <v>513</v>
      </c>
      <c r="E225" s="5"/>
      <c r="F225" s="5"/>
      <c r="G225" s="9" t="s">
        <v>924</v>
      </c>
      <c r="H225" s="5">
        <v>5.2999999999999998E-4</v>
      </c>
      <c r="I225" s="5" t="s">
        <v>74</v>
      </c>
      <c r="J225" s="5" t="s">
        <v>924</v>
      </c>
      <c r="K225" s="5">
        <v>5.2999999999999998E-4</v>
      </c>
      <c r="L225" s="5" t="s">
        <v>74</v>
      </c>
      <c r="M225" s="70">
        <f t="shared" si="30"/>
        <v>0</v>
      </c>
      <c r="N225" s="5" t="str">
        <f t="shared" si="36"/>
        <v>No Change</v>
      </c>
      <c r="O225" s="5" t="s">
        <v>77</v>
      </c>
      <c r="P225" s="5" t="s">
        <v>77</v>
      </c>
      <c r="Q225" s="5" t="s">
        <v>924</v>
      </c>
      <c r="R225" s="5" t="s">
        <v>77</v>
      </c>
      <c r="S225" s="5" t="s">
        <v>77</v>
      </c>
      <c r="T225" s="70" t="str">
        <f t="shared" si="28"/>
        <v>--</v>
      </c>
      <c r="U225" s="5" t="str">
        <f t="shared" si="31"/>
        <v>No TRV</v>
      </c>
      <c r="V225" s="5" t="s">
        <v>77</v>
      </c>
      <c r="W225" s="5" t="s">
        <v>77</v>
      </c>
      <c r="X225" s="5" t="s">
        <v>924</v>
      </c>
      <c r="Y225" s="5" t="s">
        <v>77</v>
      </c>
      <c r="Z225" s="5" t="s">
        <v>77</v>
      </c>
      <c r="AA225" s="70" t="str">
        <f t="shared" si="29"/>
        <v>--</v>
      </c>
      <c r="AB225" s="5" t="str">
        <f t="shared" si="32"/>
        <v>No TRV</v>
      </c>
      <c r="AC225" s="7" t="str">
        <f t="shared" si="33"/>
        <v>No</v>
      </c>
      <c r="AD225" s="5"/>
      <c r="AE225" s="1" t="str">
        <f t="shared" si="34"/>
        <v>No New</v>
      </c>
      <c r="AF225" s="1" t="str">
        <f t="shared" si="35"/>
        <v>Yes</v>
      </c>
      <c r="AG225" s="71">
        <v>45672</v>
      </c>
    </row>
    <row r="226" spans="1:33" x14ac:dyDescent="0.25">
      <c r="A226" s="5">
        <v>383</v>
      </c>
      <c r="B226" s="9">
        <v>397</v>
      </c>
      <c r="C226" s="9" t="s">
        <v>514</v>
      </c>
      <c r="D226" s="9" t="s">
        <v>515</v>
      </c>
      <c r="E226" s="5"/>
      <c r="F226" s="5"/>
      <c r="G226" s="9" t="s">
        <v>924</v>
      </c>
      <c r="H226" s="5">
        <v>3.6999999999999999E-4</v>
      </c>
      <c r="I226" s="5" t="s">
        <v>74</v>
      </c>
      <c r="J226" s="5" t="s">
        <v>924</v>
      </c>
      <c r="K226" s="5">
        <v>3.6999999999999999E-4</v>
      </c>
      <c r="L226" s="5" t="s">
        <v>74</v>
      </c>
      <c r="M226" s="70">
        <f t="shared" si="30"/>
        <v>0</v>
      </c>
      <c r="N226" s="5" t="str">
        <f t="shared" si="36"/>
        <v>No Change</v>
      </c>
      <c r="O226" s="5" t="s">
        <v>77</v>
      </c>
      <c r="P226" s="5" t="s">
        <v>77</v>
      </c>
      <c r="Q226" s="5" t="s">
        <v>924</v>
      </c>
      <c r="R226" s="5" t="s">
        <v>77</v>
      </c>
      <c r="S226" s="5" t="s">
        <v>77</v>
      </c>
      <c r="T226" s="70" t="str">
        <f t="shared" si="28"/>
        <v>--</v>
      </c>
      <c r="U226" s="5" t="str">
        <f t="shared" si="31"/>
        <v>No TRV</v>
      </c>
      <c r="V226" s="5" t="s">
        <v>77</v>
      </c>
      <c r="W226" s="5" t="s">
        <v>77</v>
      </c>
      <c r="X226" s="5" t="s">
        <v>924</v>
      </c>
      <c r="Y226" s="5" t="s">
        <v>77</v>
      </c>
      <c r="Z226" s="5" t="s">
        <v>77</v>
      </c>
      <c r="AA226" s="70" t="str">
        <f t="shared" si="29"/>
        <v>--</v>
      </c>
      <c r="AB226" s="5" t="str">
        <f t="shared" si="32"/>
        <v>No TRV</v>
      </c>
      <c r="AC226" s="7" t="str">
        <f t="shared" si="33"/>
        <v>No</v>
      </c>
      <c r="AD226" s="5"/>
      <c r="AE226" s="1" t="str">
        <f t="shared" si="34"/>
        <v>No New</v>
      </c>
      <c r="AF226" s="1" t="str">
        <f t="shared" si="35"/>
        <v>Yes</v>
      </c>
      <c r="AG226" s="71">
        <v>45672</v>
      </c>
    </row>
    <row r="227" spans="1:33" x14ac:dyDescent="0.25">
      <c r="A227" s="5">
        <v>384</v>
      </c>
      <c r="B227" s="9">
        <v>398</v>
      </c>
      <c r="C227" s="9" t="s">
        <v>516</v>
      </c>
      <c r="D227" s="9" t="s">
        <v>517</v>
      </c>
      <c r="E227" s="5"/>
      <c r="F227" s="5"/>
      <c r="G227" s="9" t="s">
        <v>924</v>
      </c>
      <c r="H227" s="5">
        <v>1.6999999999999999E-3</v>
      </c>
      <c r="I227" s="5" t="s">
        <v>74</v>
      </c>
      <c r="J227" s="5" t="s">
        <v>925</v>
      </c>
      <c r="K227" s="5">
        <v>1.6999999999999999E-3</v>
      </c>
      <c r="L227" s="5" t="s">
        <v>74</v>
      </c>
      <c r="M227" s="70">
        <f t="shared" si="30"/>
        <v>0</v>
      </c>
      <c r="N227" s="5" t="str">
        <f t="shared" si="36"/>
        <v>No Change</v>
      </c>
      <c r="O227" s="5" t="s">
        <v>77</v>
      </c>
      <c r="P227" s="5" t="s">
        <v>77</v>
      </c>
      <c r="Q227" s="5" t="s">
        <v>924</v>
      </c>
      <c r="R227" s="5" t="s">
        <v>77</v>
      </c>
      <c r="S227" s="5" t="s">
        <v>77</v>
      </c>
      <c r="T227" s="70" t="str">
        <f t="shared" si="28"/>
        <v>--</v>
      </c>
      <c r="U227" s="5" t="str">
        <f t="shared" si="31"/>
        <v>No TRV</v>
      </c>
      <c r="V227" s="5" t="s">
        <v>77</v>
      </c>
      <c r="W227" s="5" t="s">
        <v>77</v>
      </c>
      <c r="X227" s="5" t="s">
        <v>924</v>
      </c>
      <c r="Y227" s="5" t="s">
        <v>77</v>
      </c>
      <c r="Z227" s="5" t="s">
        <v>77</v>
      </c>
      <c r="AA227" s="70" t="str">
        <f t="shared" si="29"/>
        <v>--</v>
      </c>
      <c r="AB227" s="5" t="str">
        <f t="shared" si="32"/>
        <v>No TRV</v>
      </c>
      <c r="AC227" s="7" t="str">
        <f t="shared" si="33"/>
        <v>No</v>
      </c>
      <c r="AD227" s="5"/>
      <c r="AE227" s="1" t="str">
        <f t="shared" si="34"/>
        <v>No New</v>
      </c>
      <c r="AF227" s="1" t="str">
        <f t="shared" si="35"/>
        <v>Yes</v>
      </c>
      <c r="AG227" s="71">
        <v>45672</v>
      </c>
    </row>
    <row r="228" spans="1:33" x14ac:dyDescent="0.25">
      <c r="A228" s="5">
        <v>557</v>
      </c>
      <c r="B228" s="9">
        <v>401</v>
      </c>
      <c r="C228" s="17">
        <v>401</v>
      </c>
      <c r="D228" s="9" t="s">
        <v>813</v>
      </c>
      <c r="E228" s="5" t="s">
        <v>743</v>
      </c>
      <c r="F228" s="10" t="s">
        <v>1861</v>
      </c>
      <c r="G228" s="9" t="s">
        <v>924</v>
      </c>
      <c r="H228" s="5">
        <v>1.6999999999999999E-3</v>
      </c>
      <c r="I228" s="5" t="s">
        <v>82</v>
      </c>
      <c r="J228" s="5" t="s">
        <v>925</v>
      </c>
      <c r="K228" s="5">
        <v>1.6999999999999999E-3</v>
      </c>
      <c r="L228" s="5" t="s">
        <v>1854</v>
      </c>
      <c r="M228" s="70">
        <f t="shared" si="30"/>
        <v>0</v>
      </c>
      <c r="N228" s="5" t="str">
        <f t="shared" si="36"/>
        <v>No Change</v>
      </c>
      <c r="O228" s="5" t="s">
        <v>77</v>
      </c>
      <c r="P228" s="5" t="s">
        <v>77</v>
      </c>
      <c r="Q228" s="5" t="s">
        <v>924</v>
      </c>
      <c r="R228" s="5" t="s">
        <v>77</v>
      </c>
      <c r="S228" s="5" t="s">
        <v>77</v>
      </c>
      <c r="T228" s="70" t="str">
        <f t="shared" si="28"/>
        <v>--</v>
      </c>
      <c r="U228" s="5" t="str">
        <f t="shared" si="31"/>
        <v>No TRV</v>
      </c>
      <c r="V228" s="5" t="s">
        <v>77</v>
      </c>
      <c r="W228" s="5" t="s">
        <v>77</v>
      </c>
      <c r="X228" s="5" t="s">
        <v>924</v>
      </c>
      <c r="Y228" s="5" t="s">
        <v>77</v>
      </c>
      <c r="Z228" s="5" t="s">
        <v>77</v>
      </c>
      <c r="AA228" s="70" t="str">
        <f t="shared" si="29"/>
        <v>--</v>
      </c>
      <c r="AB228" s="5" t="str">
        <f t="shared" si="32"/>
        <v>No TRV</v>
      </c>
      <c r="AC228" s="7" t="str">
        <f t="shared" si="33"/>
        <v>No</v>
      </c>
      <c r="AD228" s="5"/>
      <c r="AE228" s="1" t="str">
        <f t="shared" si="34"/>
        <v>No New</v>
      </c>
      <c r="AF228" s="1" t="str">
        <f t="shared" si="35"/>
        <v>Yes</v>
      </c>
      <c r="AG228" s="71">
        <v>45672</v>
      </c>
    </row>
    <row r="229" spans="1:33" x14ac:dyDescent="0.25">
      <c r="A229" s="5">
        <v>513</v>
      </c>
      <c r="B229" s="9">
        <v>635</v>
      </c>
      <c r="C229" s="9" t="s">
        <v>741</v>
      </c>
      <c r="D229" s="9" t="s">
        <v>742</v>
      </c>
      <c r="E229" s="5" t="s">
        <v>743</v>
      </c>
      <c r="F229" s="10" t="s">
        <v>1860</v>
      </c>
      <c r="G229" s="9" t="s">
        <v>924</v>
      </c>
      <c r="H229" s="5">
        <v>4.1999999999999997E-3</v>
      </c>
      <c r="I229" s="5" t="s">
        <v>37</v>
      </c>
      <c r="J229" s="5" t="s">
        <v>924</v>
      </c>
      <c r="K229" s="5">
        <v>4.1999999999999997E-3</v>
      </c>
      <c r="L229" s="5" t="s">
        <v>1859</v>
      </c>
      <c r="M229" s="70">
        <f t="shared" si="30"/>
        <v>0</v>
      </c>
      <c r="N229" s="5" t="str">
        <f t="shared" si="36"/>
        <v>No Change</v>
      </c>
      <c r="O229" s="5" t="s">
        <v>77</v>
      </c>
      <c r="P229" s="5" t="s">
        <v>77</v>
      </c>
      <c r="Q229" s="5" t="s">
        <v>924</v>
      </c>
      <c r="R229" s="5" t="s">
        <v>77</v>
      </c>
      <c r="S229" s="5" t="s">
        <v>77</v>
      </c>
      <c r="T229" s="70" t="str">
        <f t="shared" si="28"/>
        <v>--</v>
      </c>
      <c r="U229" s="5" t="str">
        <f t="shared" si="31"/>
        <v>No TRV</v>
      </c>
      <c r="V229" s="5" t="s">
        <v>77</v>
      </c>
      <c r="W229" s="5" t="s">
        <v>77</v>
      </c>
      <c r="X229" s="5" t="s">
        <v>924</v>
      </c>
      <c r="Y229" s="5" t="s">
        <v>77</v>
      </c>
      <c r="Z229" s="5" t="s">
        <v>77</v>
      </c>
      <c r="AA229" s="70" t="str">
        <f t="shared" si="29"/>
        <v>--</v>
      </c>
      <c r="AB229" s="5" t="str">
        <f t="shared" si="32"/>
        <v>No TRV</v>
      </c>
      <c r="AC229" s="7" t="str">
        <f t="shared" si="33"/>
        <v>Yes</v>
      </c>
      <c r="AD229" s="5"/>
      <c r="AE229" s="1" t="str">
        <f t="shared" si="34"/>
        <v>No New</v>
      </c>
      <c r="AF229" s="1" t="str">
        <f t="shared" si="35"/>
        <v>Yes</v>
      </c>
      <c r="AG229" s="71">
        <v>45672</v>
      </c>
    </row>
    <row r="230" spans="1:33" x14ac:dyDescent="0.25">
      <c r="A230" s="5">
        <v>514</v>
      </c>
      <c r="B230" s="9">
        <v>405</v>
      </c>
      <c r="C230" s="9" t="s">
        <v>744</v>
      </c>
      <c r="D230" s="9" t="s">
        <v>745</v>
      </c>
      <c r="E230" s="5" t="s">
        <v>743</v>
      </c>
      <c r="F230" s="10" t="s">
        <v>1860</v>
      </c>
      <c r="G230" s="9" t="s">
        <v>924</v>
      </c>
      <c r="H230" s="5">
        <v>8.3000000000000001E-3</v>
      </c>
      <c r="I230" s="5" t="s">
        <v>37</v>
      </c>
      <c r="J230" s="5" t="s">
        <v>925</v>
      </c>
      <c r="K230" s="5">
        <v>8.3000000000000001E-3</v>
      </c>
      <c r="L230" s="5" t="s">
        <v>1859</v>
      </c>
      <c r="M230" s="70">
        <f t="shared" si="30"/>
        <v>0</v>
      </c>
      <c r="N230" s="5" t="str">
        <f t="shared" si="36"/>
        <v>No Change</v>
      </c>
      <c r="O230" s="5" t="s">
        <v>77</v>
      </c>
      <c r="P230" s="5" t="s">
        <v>77</v>
      </c>
      <c r="Q230" s="5" t="s">
        <v>924</v>
      </c>
      <c r="R230" s="5" t="s">
        <v>77</v>
      </c>
      <c r="S230" s="5" t="s">
        <v>77</v>
      </c>
      <c r="T230" s="70" t="str">
        <f t="shared" si="28"/>
        <v>--</v>
      </c>
      <c r="U230" s="5" t="str">
        <f t="shared" si="31"/>
        <v>No TRV</v>
      </c>
      <c r="V230" s="5" t="s">
        <v>77</v>
      </c>
      <c r="W230" s="5" t="s">
        <v>77</v>
      </c>
      <c r="X230" s="5" t="s">
        <v>924</v>
      </c>
      <c r="Y230" s="5" t="s">
        <v>77</v>
      </c>
      <c r="Z230" s="5" t="s">
        <v>77</v>
      </c>
      <c r="AA230" s="70" t="str">
        <f t="shared" si="29"/>
        <v>--</v>
      </c>
      <c r="AB230" s="5" t="str">
        <f t="shared" si="32"/>
        <v>No TRV</v>
      </c>
      <c r="AC230" s="7" t="str">
        <f t="shared" si="33"/>
        <v>Yes</v>
      </c>
      <c r="AD230" s="5"/>
      <c r="AE230" s="1" t="str">
        <f t="shared" si="34"/>
        <v>No New</v>
      </c>
      <c r="AF230" s="1" t="str">
        <f t="shared" si="35"/>
        <v>Yes</v>
      </c>
      <c r="AG230" s="71">
        <v>45672</v>
      </c>
    </row>
    <row r="231" spans="1:33" x14ac:dyDescent="0.25">
      <c r="A231" s="5">
        <v>520</v>
      </c>
      <c r="B231" s="9">
        <v>411</v>
      </c>
      <c r="C231" s="9" t="s">
        <v>756</v>
      </c>
      <c r="D231" s="9" t="s">
        <v>757</v>
      </c>
      <c r="E231" s="5" t="s">
        <v>743</v>
      </c>
      <c r="F231" s="10" t="s">
        <v>1860</v>
      </c>
      <c r="G231" s="9" t="s">
        <v>924</v>
      </c>
      <c r="H231" s="5">
        <v>5.5999999999999999E-3</v>
      </c>
      <c r="I231" s="5" t="s">
        <v>37</v>
      </c>
      <c r="J231" s="5" t="s">
        <v>925</v>
      </c>
      <c r="K231" s="5">
        <v>5.5999999999999999E-3</v>
      </c>
      <c r="L231" s="5" t="s">
        <v>1859</v>
      </c>
      <c r="M231" s="70">
        <f t="shared" si="30"/>
        <v>0</v>
      </c>
      <c r="N231" s="5" t="str">
        <f t="shared" si="36"/>
        <v>No Change</v>
      </c>
      <c r="O231" s="5" t="s">
        <v>77</v>
      </c>
      <c r="P231" s="5" t="s">
        <v>77</v>
      </c>
      <c r="Q231" s="5" t="s">
        <v>924</v>
      </c>
      <c r="R231" s="5" t="s">
        <v>77</v>
      </c>
      <c r="S231" s="5" t="s">
        <v>77</v>
      </c>
      <c r="T231" s="70" t="str">
        <f t="shared" si="28"/>
        <v>--</v>
      </c>
      <c r="U231" s="5" t="str">
        <f t="shared" si="31"/>
        <v>No TRV</v>
      </c>
      <c r="V231" s="5" t="s">
        <v>77</v>
      </c>
      <c r="W231" s="5" t="s">
        <v>77</v>
      </c>
      <c r="X231" s="5" t="s">
        <v>924</v>
      </c>
      <c r="Y231" s="5" t="s">
        <v>77</v>
      </c>
      <c r="Z231" s="5" t="s">
        <v>77</v>
      </c>
      <c r="AA231" s="70" t="str">
        <f t="shared" si="29"/>
        <v>--</v>
      </c>
      <c r="AB231" s="5" t="str">
        <f t="shared" si="32"/>
        <v>No TRV</v>
      </c>
      <c r="AC231" s="7" t="str">
        <f t="shared" si="33"/>
        <v>Yes</v>
      </c>
      <c r="AD231" s="5"/>
      <c r="AE231" s="1" t="str">
        <f t="shared" si="34"/>
        <v>No New</v>
      </c>
      <c r="AF231" s="1" t="str">
        <f t="shared" si="35"/>
        <v>Yes</v>
      </c>
      <c r="AG231" s="71">
        <v>45672</v>
      </c>
    </row>
    <row r="232" spans="1:33" x14ac:dyDescent="0.25">
      <c r="A232" s="5">
        <v>521</v>
      </c>
      <c r="B232" s="9">
        <v>412</v>
      </c>
      <c r="C232" s="9" t="s">
        <v>758</v>
      </c>
      <c r="D232" s="9" t="s">
        <v>759</v>
      </c>
      <c r="E232" s="5" t="s">
        <v>743</v>
      </c>
      <c r="F232" s="10" t="s">
        <v>1860</v>
      </c>
      <c r="G232" s="9" t="s">
        <v>924</v>
      </c>
      <c r="H232" s="5">
        <v>5.6000000000000001E-2</v>
      </c>
      <c r="I232" s="5" t="s">
        <v>37</v>
      </c>
      <c r="J232" s="5" t="s">
        <v>925</v>
      </c>
      <c r="K232" s="5">
        <v>5.6000000000000001E-2</v>
      </c>
      <c r="L232" s="5" t="s">
        <v>1859</v>
      </c>
      <c r="M232" s="70">
        <f t="shared" si="30"/>
        <v>0</v>
      </c>
      <c r="N232" s="5" t="str">
        <f t="shared" si="36"/>
        <v>No Change</v>
      </c>
      <c r="O232" s="5" t="s">
        <v>77</v>
      </c>
      <c r="P232" s="5" t="s">
        <v>77</v>
      </c>
      <c r="Q232" s="5" t="s">
        <v>924</v>
      </c>
      <c r="R232" s="5" t="s">
        <v>77</v>
      </c>
      <c r="S232" s="5" t="s">
        <v>77</v>
      </c>
      <c r="T232" s="70" t="str">
        <f t="shared" si="28"/>
        <v>--</v>
      </c>
      <c r="U232" s="5" t="str">
        <f t="shared" si="31"/>
        <v>No TRV</v>
      </c>
      <c r="V232" s="5" t="s">
        <v>77</v>
      </c>
      <c r="W232" s="5" t="s">
        <v>77</v>
      </c>
      <c r="X232" s="5" t="s">
        <v>924</v>
      </c>
      <c r="Y232" s="5" t="s">
        <v>77</v>
      </c>
      <c r="Z232" s="5" t="s">
        <v>77</v>
      </c>
      <c r="AA232" s="70" t="str">
        <f t="shared" si="29"/>
        <v>--</v>
      </c>
      <c r="AB232" s="5" t="str">
        <f t="shared" si="32"/>
        <v>No TRV</v>
      </c>
      <c r="AC232" s="7" t="str">
        <f t="shared" si="33"/>
        <v>Yes</v>
      </c>
      <c r="AD232" s="5"/>
      <c r="AE232" s="1" t="str">
        <f t="shared" si="34"/>
        <v>No New</v>
      </c>
      <c r="AF232" s="1" t="str">
        <f t="shared" si="35"/>
        <v>Yes</v>
      </c>
      <c r="AG232" s="71">
        <v>45672</v>
      </c>
    </row>
    <row r="233" spans="1:33" x14ac:dyDescent="0.25">
      <c r="A233" s="5">
        <v>515</v>
      </c>
      <c r="B233" s="9">
        <v>406</v>
      </c>
      <c r="C233" s="9" t="s">
        <v>746</v>
      </c>
      <c r="D233" s="9" t="s">
        <v>747</v>
      </c>
      <c r="E233" s="5" t="s">
        <v>743</v>
      </c>
      <c r="F233" s="5">
        <v>14</v>
      </c>
      <c r="G233" s="9" t="s">
        <v>924</v>
      </c>
      <c r="H233" s="5">
        <v>1.6999999999999999E-3</v>
      </c>
      <c r="I233" s="5" t="s">
        <v>82</v>
      </c>
      <c r="J233" s="5" t="s">
        <v>925</v>
      </c>
      <c r="K233" s="5">
        <v>1.6999999999999999E-3</v>
      </c>
      <c r="L233" s="5" t="s">
        <v>1854</v>
      </c>
      <c r="M233" s="70">
        <f t="shared" si="30"/>
        <v>0</v>
      </c>
      <c r="N233" s="5" t="str">
        <f t="shared" si="36"/>
        <v>No Change</v>
      </c>
      <c r="O233" s="5">
        <v>2E-3</v>
      </c>
      <c r="P233" s="5" t="s">
        <v>82</v>
      </c>
      <c r="Q233" s="5" t="s">
        <v>924</v>
      </c>
      <c r="R233" s="5">
        <v>2E-3</v>
      </c>
      <c r="S233" s="5" t="s">
        <v>82</v>
      </c>
      <c r="T233" s="70">
        <f t="shared" si="28"/>
        <v>0</v>
      </c>
      <c r="U233" s="5" t="str">
        <f t="shared" si="31"/>
        <v>No Change</v>
      </c>
      <c r="V233" s="5">
        <v>2E-3</v>
      </c>
      <c r="W233" s="5" t="s">
        <v>37</v>
      </c>
      <c r="X233" s="5" t="s">
        <v>924</v>
      </c>
      <c r="Y233" s="5">
        <v>2E-3</v>
      </c>
      <c r="Z233" s="5" t="s">
        <v>82</v>
      </c>
      <c r="AA233" s="70">
        <f t="shared" si="29"/>
        <v>0</v>
      </c>
      <c r="AB233" s="5" t="str">
        <f t="shared" si="32"/>
        <v>No Change</v>
      </c>
      <c r="AC233" s="7" t="str">
        <f t="shared" si="33"/>
        <v>Yes</v>
      </c>
      <c r="AD233" s="5"/>
      <c r="AE233" s="1" t="str">
        <f t="shared" si="34"/>
        <v>No New</v>
      </c>
      <c r="AF233" s="1" t="str">
        <f t="shared" si="35"/>
        <v>Yes</v>
      </c>
      <c r="AG233" s="71">
        <v>45672</v>
      </c>
    </row>
    <row r="234" spans="1:33" x14ac:dyDescent="0.25">
      <c r="A234" s="5">
        <v>524</v>
      </c>
      <c r="B234" s="9">
        <v>414</v>
      </c>
      <c r="C234" s="9" t="s">
        <v>760</v>
      </c>
      <c r="D234" s="9" t="s">
        <v>761</v>
      </c>
      <c r="E234" s="5" t="s">
        <v>743</v>
      </c>
      <c r="F234" s="10" t="s">
        <v>1860</v>
      </c>
      <c r="G234" s="9" t="s">
        <v>924</v>
      </c>
      <c r="H234" s="5">
        <v>1.7000000000000001E-2</v>
      </c>
      <c r="I234" s="5" t="s">
        <v>37</v>
      </c>
      <c r="J234" s="5" t="s">
        <v>925</v>
      </c>
      <c r="K234" s="5">
        <v>1.7000000000000001E-2</v>
      </c>
      <c r="L234" s="5" t="s">
        <v>1859</v>
      </c>
      <c r="M234" s="70">
        <f t="shared" si="30"/>
        <v>0</v>
      </c>
      <c r="N234" s="5" t="str">
        <f t="shared" si="36"/>
        <v>No Change</v>
      </c>
      <c r="O234" s="5" t="s">
        <v>77</v>
      </c>
      <c r="P234" s="5" t="s">
        <v>77</v>
      </c>
      <c r="Q234" s="5" t="s">
        <v>924</v>
      </c>
      <c r="R234" s="5" t="s">
        <v>77</v>
      </c>
      <c r="S234" s="5" t="s">
        <v>77</v>
      </c>
      <c r="T234" s="70" t="str">
        <f t="shared" si="28"/>
        <v>--</v>
      </c>
      <c r="U234" s="5" t="str">
        <f t="shared" si="31"/>
        <v>No TRV</v>
      </c>
      <c r="V234" s="5" t="s">
        <v>77</v>
      </c>
      <c r="W234" s="5" t="s">
        <v>77</v>
      </c>
      <c r="X234" s="5" t="s">
        <v>924</v>
      </c>
      <c r="Y234" s="5" t="s">
        <v>77</v>
      </c>
      <c r="Z234" s="5" t="s">
        <v>77</v>
      </c>
      <c r="AA234" s="70" t="str">
        <f t="shared" si="29"/>
        <v>--</v>
      </c>
      <c r="AB234" s="5" t="str">
        <f t="shared" si="32"/>
        <v>No TRV</v>
      </c>
      <c r="AC234" s="7" t="str">
        <f t="shared" si="33"/>
        <v>Yes</v>
      </c>
      <c r="AD234" s="5"/>
      <c r="AE234" s="1" t="str">
        <f t="shared" si="34"/>
        <v>No New</v>
      </c>
      <c r="AF234" s="1" t="str">
        <f t="shared" si="35"/>
        <v>Yes</v>
      </c>
      <c r="AG234" s="71">
        <v>45672</v>
      </c>
    </row>
    <row r="235" spans="1:33" x14ac:dyDescent="0.25">
      <c r="A235" s="5">
        <v>525</v>
      </c>
      <c r="B235" s="9">
        <v>415</v>
      </c>
      <c r="C235" s="9" t="s">
        <v>762</v>
      </c>
      <c r="D235" s="9" t="s">
        <v>763</v>
      </c>
      <c r="E235" s="5" t="s">
        <v>743</v>
      </c>
      <c r="F235" s="10" t="s">
        <v>1860</v>
      </c>
      <c r="G235" s="9" t="s">
        <v>924</v>
      </c>
      <c r="H235" s="5">
        <v>4.1999999999999997E-3</v>
      </c>
      <c r="I235" s="5" t="s">
        <v>37</v>
      </c>
      <c r="J235" s="5" t="s">
        <v>924</v>
      </c>
      <c r="K235" s="5">
        <v>4.1999999999999997E-3</v>
      </c>
      <c r="L235" s="5" t="s">
        <v>1859</v>
      </c>
      <c r="M235" s="70">
        <f t="shared" si="30"/>
        <v>0</v>
      </c>
      <c r="N235" s="5" t="str">
        <f t="shared" si="36"/>
        <v>No Change</v>
      </c>
      <c r="O235" s="5" t="s">
        <v>77</v>
      </c>
      <c r="P235" s="5" t="s">
        <v>77</v>
      </c>
      <c r="Q235" s="5" t="s">
        <v>924</v>
      </c>
      <c r="R235" s="5" t="s">
        <v>77</v>
      </c>
      <c r="S235" s="5" t="s">
        <v>77</v>
      </c>
      <c r="T235" s="70" t="str">
        <f t="shared" si="28"/>
        <v>--</v>
      </c>
      <c r="U235" s="5" t="str">
        <f t="shared" si="31"/>
        <v>No TRV</v>
      </c>
      <c r="V235" s="5" t="s">
        <v>77</v>
      </c>
      <c r="W235" s="5" t="s">
        <v>77</v>
      </c>
      <c r="X235" s="5" t="s">
        <v>924</v>
      </c>
      <c r="Y235" s="5" t="s">
        <v>77</v>
      </c>
      <c r="Z235" s="5" t="s">
        <v>77</v>
      </c>
      <c r="AA235" s="70" t="str">
        <f t="shared" si="29"/>
        <v>--</v>
      </c>
      <c r="AB235" s="5" t="str">
        <f t="shared" si="32"/>
        <v>No TRV</v>
      </c>
      <c r="AC235" s="7" t="str">
        <f t="shared" si="33"/>
        <v>Yes</v>
      </c>
      <c r="AD235" s="5"/>
      <c r="AE235" s="1" t="str">
        <f t="shared" si="34"/>
        <v>No New</v>
      </c>
      <c r="AF235" s="1" t="str">
        <f t="shared" si="35"/>
        <v>Yes</v>
      </c>
      <c r="AG235" s="71">
        <v>45672</v>
      </c>
    </row>
    <row r="236" spans="1:33" x14ac:dyDescent="0.25">
      <c r="A236" s="5">
        <v>531</v>
      </c>
      <c r="B236" s="9">
        <v>420</v>
      </c>
      <c r="C236" s="9" t="s">
        <v>772</v>
      </c>
      <c r="D236" s="9" t="s">
        <v>773</v>
      </c>
      <c r="E236" s="5" t="s">
        <v>743</v>
      </c>
      <c r="F236" s="10" t="s">
        <v>1860</v>
      </c>
      <c r="G236" s="9" t="s">
        <v>924</v>
      </c>
      <c r="H236" s="5">
        <v>4.1999999999999997E-3</v>
      </c>
      <c r="I236" s="5" t="s">
        <v>37</v>
      </c>
      <c r="J236" s="5" t="s">
        <v>925</v>
      </c>
      <c r="K236" s="5">
        <v>4.1999999999999997E-3</v>
      </c>
      <c r="L236" s="5" t="s">
        <v>1859</v>
      </c>
      <c r="M236" s="70">
        <f t="shared" si="30"/>
        <v>0</v>
      </c>
      <c r="N236" s="5" t="str">
        <f t="shared" si="36"/>
        <v>No Change</v>
      </c>
      <c r="O236" s="5" t="s">
        <v>77</v>
      </c>
      <c r="P236" s="5" t="s">
        <v>77</v>
      </c>
      <c r="Q236" s="5" t="s">
        <v>924</v>
      </c>
      <c r="R236" s="5" t="s">
        <v>77</v>
      </c>
      <c r="S236" s="5" t="s">
        <v>77</v>
      </c>
      <c r="T236" s="70" t="str">
        <f t="shared" si="28"/>
        <v>--</v>
      </c>
      <c r="U236" s="5" t="str">
        <f t="shared" si="31"/>
        <v>No TRV</v>
      </c>
      <c r="V236" s="5" t="s">
        <v>77</v>
      </c>
      <c r="W236" s="5" t="s">
        <v>77</v>
      </c>
      <c r="X236" s="5" t="s">
        <v>924</v>
      </c>
      <c r="Y236" s="5" t="s">
        <v>77</v>
      </c>
      <c r="Z236" s="5" t="s">
        <v>77</v>
      </c>
      <c r="AA236" s="70" t="str">
        <f t="shared" si="29"/>
        <v>--</v>
      </c>
      <c r="AB236" s="5" t="str">
        <f t="shared" si="32"/>
        <v>No TRV</v>
      </c>
      <c r="AC236" s="7" t="str">
        <f t="shared" si="33"/>
        <v>Yes</v>
      </c>
      <c r="AD236" s="5"/>
      <c r="AE236" s="1" t="str">
        <f t="shared" si="34"/>
        <v>No New</v>
      </c>
      <c r="AF236" s="1" t="str">
        <f t="shared" si="35"/>
        <v>Yes</v>
      </c>
      <c r="AG236" s="71">
        <v>45672</v>
      </c>
    </row>
    <row r="237" spans="1:33" x14ac:dyDescent="0.25">
      <c r="A237" s="5">
        <v>532</v>
      </c>
      <c r="B237" s="9">
        <v>421</v>
      </c>
      <c r="C237" s="9" t="s">
        <v>774</v>
      </c>
      <c r="D237" s="9" t="s">
        <v>775</v>
      </c>
      <c r="E237" s="5" t="s">
        <v>743</v>
      </c>
      <c r="F237" s="10" t="s">
        <v>1860</v>
      </c>
      <c r="G237" s="9" t="s">
        <v>924</v>
      </c>
      <c r="H237" s="5">
        <v>1.9E-3</v>
      </c>
      <c r="I237" s="5" t="s">
        <v>37</v>
      </c>
      <c r="J237" s="5" t="s">
        <v>925</v>
      </c>
      <c r="K237" s="5">
        <v>1.9E-3</v>
      </c>
      <c r="L237" s="5" t="s">
        <v>1859</v>
      </c>
      <c r="M237" s="70">
        <f t="shared" si="30"/>
        <v>0</v>
      </c>
      <c r="N237" s="5" t="str">
        <f t="shared" si="36"/>
        <v>No Change</v>
      </c>
      <c r="O237" s="5" t="s">
        <v>77</v>
      </c>
      <c r="P237" s="5" t="s">
        <v>77</v>
      </c>
      <c r="Q237" s="5" t="s">
        <v>924</v>
      </c>
      <c r="R237" s="5" t="s">
        <v>77</v>
      </c>
      <c r="S237" s="5" t="s">
        <v>77</v>
      </c>
      <c r="T237" s="70" t="str">
        <f t="shared" si="28"/>
        <v>--</v>
      </c>
      <c r="U237" s="5" t="str">
        <f t="shared" si="31"/>
        <v>No TRV</v>
      </c>
      <c r="V237" s="5" t="s">
        <v>77</v>
      </c>
      <c r="W237" s="5" t="s">
        <v>77</v>
      </c>
      <c r="X237" s="5" t="s">
        <v>924</v>
      </c>
      <c r="Y237" s="5" t="s">
        <v>77</v>
      </c>
      <c r="Z237" s="5" t="s">
        <v>77</v>
      </c>
      <c r="AA237" s="70" t="str">
        <f t="shared" si="29"/>
        <v>--</v>
      </c>
      <c r="AB237" s="5" t="str">
        <f t="shared" si="32"/>
        <v>No TRV</v>
      </c>
      <c r="AC237" s="7" t="str">
        <f t="shared" si="33"/>
        <v>Yes</v>
      </c>
      <c r="AD237" s="5"/>
      <c r="AE237" s="1" t="str">
        <f t="shared" si="34"/>
        <v>No New</v>
      </c>
      <c r="AF237" s="1" t="str">
        <f t="shared" si="35"/>
        <v>Yes</v>
      </c>
      <c r="AG237" s="71">
        <v>45672</v>
      </c>
    </row>
    <row r="238" spans="1:33" x14ac:dyDescent="0.25">
      <c r="A238" s="5">
        <v>533</v>
      </c>
      <c r="B238" s="9">
        <v>422</v>
      </c>
      <c r="C238" s="9" t="s">
        <v>776</v>
      </c>
      <c r="D238" s="9" t="s">
        <v>777</v>
      </c>
      <c r="E238" s="5" t="s">
        <v>743</v>
      </c>
      <c r="F238" s="10" t="s">
        <v>1860</v>
      </c>
      <c r="G238" s="9" t="s">
        <v>924</v>
      </c>
      <c r="H238" s="5">
        <v>2.8E-3</v>
      </c>
      <c r="I238" s="5" t="s">
        <v>37</v>
      </c>
      <c r="J238" s="5" t="s">
        <v>925</v>
      </c>
      <c r="K238" s="5">
        <v>2.8E-3</v>
      </c>
      <c r="L238" s="5" t="s">
        <v>1859</v>
      </c>
      <c r="M238" s="70">
        <f t="shared" si="30"/>
        <v>0</v>
      </c>
      <c r="N238" s="5" t="str">
        <f t="shared" si="36"/>
        <v>No Change</v>
      </c>
      <c r="O238" s="5" t="s">
        <v>77</v>
      </c>
      <c r="P238" s="5" t="s">
        <v>77</v>
      </c>
      <c r="Q238" s="5" t="s">
        <v>924</v>
      </c>
      <c r="R238" s="5" t="s">
        <v>77</v>
      </c>
      <c r="S238" s="5" t="s">
        <v>77</v>
      </c>
      <c r="T238" s="70" t="str">
        <f t="shared" si="28"/>
        <v>--</v>
      </c>
      <c r="U238" s="5" t="str">
        <f t="shared" si="31"/>
        <v>No TRV</v>
      </c>
      <c r="V238" s="5" t="s">
        <v>77</v>
      </c>
      <c r="W238" s="5" t="s">
        <v>77</v>
      </c>
      <c r="X238" s="5" t="s">
        <v>924</v>
      </c>
      <c r="Y238" s="5" t="s">
        <v>77</v>
      </c>
      <c r="Z238" s="5" t="s">
        <v>77</v>
      </c>
      <c r="AA238" s="70" t="str">
        <f t="shared" si="29"/>
        <v>--</v>
      </c>
      <c r="AB238" s="5" t="str">
        <f t="shared" si="32"/>
        <v>No TRV</v>
      </c>
      <c r="AC238" s="7" t="str">
        <f t="shared" si="33"/>
        <v>Yes</v>
      </c>
      <c r="AD238" s="5"/>
      <c r="AE238" s="1" t="str">
        <f t="shared" si="34"/>
        <v>No New</v>
      </c>
      <c r="AF238" s="1" t="str">
        <f t="shared" si="35"/>
        <v>Yes</v>
      </c>
      <c r="AG238" s="71">
        <v>45672</v>
      </c>
    </row>
    <row r="239" spans="1:33" x14ac:dyDescent="0.25">
      <c r="A239" s="5">
        <v>534</v>
      </c>
      <c r="B239" s="9">
        <v>423</v>
      </c>
      <c r="C239" s="9" t="s">
        <v>778</v>
      </c>
      <c r="D239" s="9" t="s">
        <v>779</v>
      </c>
      <c r="E239" s="5" t="s">
        <v>743</v>
      </c>
      <c r="F239" s="10" t="s">
        <v>1860</v>
      </c>
      <c r="G239" s="9" t="s">
        <v>924</v>
      </c>
      <c r="H239" s="5">
        <v>5.5999999999999999E-5</v>
      </c>
      <c r="I239" s="5" t="s">
        <v>37</v>
      </c>
      <c r="J239" s="5" t="s">
        <v>925</v>
      </c>
      <c r="K239" s="5">
        <v>5.5999999999999999E-5</v>
      </c>
      <c r="L239" s="5" t="s">
        <v>1859</v>
      </c>
      <c r="M239" s="70">
        <f t="shared" si="30"/>
        <v>0</v>
      </c>
      <c r="N239" s="5" t="str">
        <f t="shared" si="36"/>
        <v>No Change</v>
      </c>
      <c r="O239" s="5" t="s">
        <v>77</v>
      </c>
      <c r="P239" s="5" t="s">
        <v>77</v>
      </c>
      <c r="Q239" s="5" t="s">
        <v>924</v>
      </c>
      <c r="R239" s="5" t="s">
        <v>77</v>
      </c>
      <c r="S239" s="5" t="s">
        <v>77</v>
      </c>
      <c r="T239" s="70" t="str">
        <f t="shared" si="28"/>
        <v>--</v>
      </c>
      <c r="U239" s="5" t="str">
        <f t="shared" si="31"/>
        <v>No TRV</v>
      </c>
      <c r="V239" s="5" t="s">
        <v>77</v>
      </c>
      <c r="W239" s="5" t="s">
        <v>77</v>
      </c>
      <c r="X239" s="5" t="s">
        <v>924</v>
      </c>
      <c r="Y239" s="5" t="s">
        <v>77</v>
      </c>
      <c r="Z239" s="5" t="s">
        <v>77</v>
      </c>
      <c r="AA239" s="70" t="str">
        <f t="shared" si="29"/>
        <v>--</v>
      </c>
      <c r="AB239" s="5" t="str">
        <f t="shared" si="32"/>
        <v>No TRV</v>
      </c>
      <c r="AC239" s="7" t="str">
        <f t="shared" si="33"/>
        <v>Yes</v>
      </c>
      <c r="AD239" s="5"/>
      <c r="AE239" s="1" t="str">
        <f t="shared" si="34"/>
        <v>No New</v>
      </c>
      <c r="AF239" s="1" t="str">
        <f t="shared" si="35"/>
        <v>Yes</v>
      </c>
      <c r="AG239" s="71">
        <v>45672</v>
      </c>
    </row>
    <row r="240" spans="1:33" x14ac:dyDescent="0.25">
      <c r="A240" s="5">
        <v>540</v>
      </c>
      <c r="B240" s="9">
        <v>426</v>
      </c>
      <c r="C240" s="9" t="s">
        <v>788</v>
      </c>
      <c r="D240" s="9" t="s">
        <v>789</v>
      </c>
      <c r="E240" s="5" t="s">
        <v>743</v>
      </c>
      <c r="F240" s="10" t="s">
        <v>1860</v>
      </c>
      <c r="G240" s="9" t="s">
        <v>924</v>
      </c>
      <c r="H240" s="5">
        <v>2.4E-2</v>
      </c>
      <c r="I240" s="5" t="s">
        <v>37</v>
      </c>
      <c r="J240" s="5" t="s">
        <v>925</v>
      </c>
      <c r="K240" s="5">
        <v>2.4E-2</v>
      </c>
      <c r="L240" s="5" t="s">
        <v>1859</v>
      </c>
      <c r="M240" s="70">
        <f t="shared" si="30"/>
        <v>0</v>
      </c>
      <c r="N240" s="5" t="str">
        <f t="shared" si="36"/>
        <v>No Change</v>
      </c>
      <c r="O240" s="5" t="s">
        <v>77</v>
      </c>
      <c r="P240" s="5" t="s">
        <v>77</v>
      </c>
      <c r="Q240" s="5" t="s">
        <v>924</v>
      </c>
      <c r="R240" s="5" t="s">
        <v>77</v>
      </c>
      <c r="S240" s="5" t="s">
        <v>77</v>
      </c>
      <c r="T240" s="70" t="str">
        <f t="shared" si="28"/>
        <v>--</v>
      </c>
      <c r="U240" s="5" t="str">
        <f t="shared" si="31"/>
        <v>No TRV</v>
      </c>
      <c r="V240" s="5" t="s">
        <v>77</v>
      </c>
      <c r="W240" s="5" t="s">
        <v>77</v>
      </c>
      <c r="X240" s="5" t="s">
        <v>924</v>
      </c>
      <c r="Y240" s="5" t="s">
        <v>77</v>
      </c>
      <c r="Z240" s="5" t="s">
        <v>77</v>
      </c>
      <c r="AA240" s="70" t="str">
        <f t="shared" si="29"/>
        <v>--</v>
      </c>
      <c r="AB240" s="5" t="str">
        <f t="shared" si="32"/>
        <v>No TRV</v>
      </c>
      <c r="AC240" s="7" t="str">
        <f t="shared" si="33"/>
        <v>Yes</v>
      </c>
      <c r="AD240" s="5"/>
      <c r="AE240" s="1" t="str">
        <f t="shared" si="34"/>
        <v>No New</v>
      </c>
      <c r="AF240" s="1" t="str">
        <f t="shared" si="35"/>
        <v>Yes</v>
      </c>
      <c r="AG240" s="71">
        <v>45672</v>
      </c>
    </row>
    <row r="241" spans="1:33" x14ac:dyDescent="0.25">
      <c r="A241" s="5">
        <v>547</v>
      </c>
      <c r="B241" s="9">
        <v>428</v>
      </c>
      <c r="C241" s="9" t="s">
        <v>799</v>
      </c>
      <c r="D241" s="9" t="s">
        <v>800</v>
      </c>
      <c r="E241" s="5" t="s">
        <v>743</v>
      </c>
      <c r="F241" s="5"/>
      <c r="G241" s="72" t="s">
        <v>925</v>
      </c>
      <c r="H241" s="5">
        <v>2.9000000000000001E-2</v>
      </c>
      <c r="I241" s="5" t="s">
        <v>74</v>
      </c>
      <c r="J241" s="5" t="s">
        <v>924</v>
      </c>
      <c r="K241" s="5">
        <v>2.9000000000000001E-2</v>
      </c>
      <c r="L241" s="5" t="s">
        <v>1854</v>
      </c>
      <c r="M241" s="70">
        <f t="shared" si="30"/>
        <v>0</v>
      </c>
      <c r="N241" s="5" t="str">
        <f t="shared" si="36"/>
        <v>No Change</v>
      </c>
      <c r="O241" s="8" t="s">
        <v>156</v>
      </c>
      <c r="P241" s="8" t="s">
        <v>29</v>
      </c>
      <c r="Q241" s="8" t="s">
        <v>924</v>
      </c>
      <c r="R241" s="5">
        <v>3.7</v>
      </c>
      <c r="S241" s="5" t="s">
        <v>29</v>
      </c>
      <c r="T241" s="70" t="e">
        <f t="shared" si="28"/>
        <v>#VALUE!</v>
      </c>
      <c r="U241" s="8" t="s">
        <v>1862</v>
      </c>
      <c r="V241" s="5">
        <v>0.3</v>
      </c>
      <c r="W241" s="5" t="s">
        <v>29</v>
      </c>
      <c r="X241" s="5" t="s">
        <v>924</v>
      </c>
      <c r="Y241" s="5">
        <v>200</v>
      </c>
      <c r="Z241" s="5" t="s">
        <v>1855</v>
      </c>
      <c r="AA241" s="70">
        <f t="shared" si="29"/>
        <v>-0.99849999999999994</v>
      </c>
      <c r="AB241" s="5" t="str">
        <f t="shared" si="32"/>
        <v>Yes (-100%)</v>
      </c>
      <c r="AC241" s="7" t="str">
        <f t="shared" si="33"/>
        <v>No</v>
      </c>
      <c r="AD241" s="5"/>
      <c r="AE241" s="1" t="str">
        <f t="shared" si="34"/>
        <v>No New</v>
      </c>
      <c r="AF241" s="1" t="str">
        <f t="shared" si="35"/>
        <v>Yes</v>
      </c>
      <c r="AG241" s="73">
        <v>45859</v>
      </c>
    </row>
    <row r="242" spans="1:33" x14ac:dyDescent="0.25">
      <c r="A242" s="5">
        <v>516</v>
      </c>
      <c r="B242" s="9">
        <v>407</v>
      </c>
      <c r="C242" s="9" t="s">
        <v>748</v>
      </c>
      <c r="D242" s="9" t="s">
        <v>749</v>
      </c>
      <c r="E242" s="5" t="s">
        <v>743</v>
      </c>
      <c r="F242" s="10" t="s">
        <v>1860</v>
      </c>
      <c r="G242" s="9" t="s">
        <v>924</v>
      </c>
      <c r="H242" s="5">
        <v>2.0999999999999999E-3</v>
      </c>
      <c r="I242" s="5" t="s">
        <v>37</v>
      </c>
      <c r="J242" s="5" t="s">
        <v>925</v>
      </c>
      <c r="K242" s="5">
        <v>2.0999999999999999E-3</v>
      </c>
      <c r="L242" s="5" t="s">
        <v>1859</v>
      </c>
      <c r="M242" s="70">
        <f t="shared" si="30"/>
        <v>0</v>
      </c>
      <c r="N242" s="5" t="str">
        <f t="shared" si="36"/>
        <v>No Change</v>
      </c>
      <c r="O242" s="5" t="s">
        <v>77</v>
      </c>
      <c r="P242" s="5" t="s">
        <v>77</v>
      </c>
      <c r="Q242" s="5" t="s">
        <v>924</v>
      </c>
      <c r="R242" s="5" t="s">
        <v>77</v>
      </c>
      <c r="S242" s="5" t="s">
        <v>77</v>
      </c>
      <c r="T242" s="70" t="str">
        <f t="shared" si="28"/>
        <v>--</v>
      </c>
      <c r="U242" s="5" t="str">
        <f t="shared" si="31"/>
        <v>No TRV</v>
      </c>
      <c r="V242" s="5" t="s">
        <v>77</v>
      </c>
      <c r="W242" s="5" t="s">
        <v>77</v>
      </c>
      <c r="X242" s="5" t="s">
        <v>924</v>
      </c>
      <c r="Y242" s="5" t="s">
        <v>77</v>
      </c>
      <c r="Z242" s="5" t="s">
        <v>77</v>
      </c>
      <c r="AA242" s="70" t="str">
        <f t="shared" si="29"/>
        <v>--</v>
      </c>
      <c r="AB242" s="5" t="str">
        <f t="shared" si="32"/>
        <v>No TRV</v>
      </c>
      <c r="AC242" s="7" t="str">
        <f t="shared" si="33"/>
        <v>Yes</v>
      </c>
      <c r="AD242" s="5"/>
      <c r="AE242" s="1" t="str">
        <f t="shared" si="34"/>
        <v>No New</v>
      </c>
      <c r="AF242" s="1" t="str">
        <f t="shared" si="35"/>
        <v>Yes</v>
      </c>
      <c r="AG242" s="71">
        <v>45672</v>
      </c>
    </row>
    <row r="243" spans="1:33" x14ac:dyDescent="0.25">
      <c r="A243" s="5">
        <v>517</v>
      </c>
      <c r="B243" s="9">
        <v>408</v>
      </c>
      <c r="C243" s="9" t="s">
        <v>750</v>
      </c>
      <c r="D243" s="9" t="s">
        <v>751</v>
      </c>
      <c r="E243" s="5" t="s">
        <v>743</v>
      </c>
      <c r="F243" s="10" t="s">
        <v>1860</v>
      </c>
      <c r="G243" s="9" t="s">
        <v>924</v>
      </c>
      <c r="H243" s="5">
        <v>8.2999999999999998E-5</v>
      </c>
      <c r="I243" s="5" t="s">
        <v>37</v>
      </c>
      <c r="J243" s="5" t="s">
        <v>924</v>
      </c>
      <c r="K243" s="5">
        <v>8.2999999999999998E-5</v>
      </c>
      <c r="L243" s="5" t="s">
        <v>1859</v>
      </c>
      <c r="M243" s="70">
        <f t="shared" si="30"/>
        <v>0</v>
      </c>
      <c r="N243" s="5" t="str">
        <f t="shared" si="36"/>
        <v>No Change</v>
      </c>
      <c r="O243" s="5" t="s">
        <v>77</v>
      </c>
      <c r="P243" s="5" t="s">
        <v>77</v>
      </c>
      <c r="Q243" s="5" t="s">
        <v>924</v>
      </c>
      <c r="R243" s="5" t="s">
        <v>77</v>
      </c>
      <c r="S243" s="5" t="s">
        <v>77</v>
      </c>
      <c r="T243" s="70" t="str">
        <f t="shared" si="28"/>
        <v>--</v>
      </c>
      <c r="U243" s="5" t="str">
        <f t="shared" si="31"/>
        <v>No TRV</v>
      </c>
      <c r="V243" s="5" t="s">
        <v>77</v>
      </c>
      <c r="W243" s="5" t="s">
        <v>77</v>
      </c>
      <c r="X243" s="5" t="s">
        <v>924</v>
      </c>
      <c r="Y243" s="5" t="s">
        <v>77</v>
      </c>
      <c r="Z243" s="5" t="s">
        <v>77</v>
      </c>
      <c r="AA243" s="70" t="str">
        <f t="shared" si="29"/>
        <v>--</v>
      </c>
      <c r="AB243" s="5" t="str">
        <f t="shared" si="32"/>
        <v>No TRV</v>
      </c>
      <c r="AC243" s="7" t="str">
        <f t="shared" si="33"/>
        <v>Yes</v>
      </c>
      <c r="AD243" s="5"/>
      <c r="AE243" s="1" t="str">
        <f t="shared" si="34"/>
        <v>No New</v>
      </c>
      <c r="AF243" s="1" t="str">
        <f t="shared" si="35"/>
        <v>Yes</v>
      </c>
      <c r="AG243" s="71">
        <v>45672</v>
      </c>
    </row>
    <row r="244" spans="1:33" x14ac:dyDescent="0.25">
      <c r="A244" s="5">
        <v>519</v>
      </c>
      <c r="B244" s="9">
        <v>410</v>
      </c>
      <c r="C244" s="9" t="s">
        <v>754</v>
      </c>
      <c r="D244" s="9" t="s">
        <v>755</v>
      </c>
      <c r="E244" s="5" t="s">
        <v>743</v>
      </c>
      <c r="F244" s="10" t="s">
        <v>1860</v>
      </c>
      <c r="G244" s="9" t="s">
        <v>924</v>
      </c>
      <c r="H244" s="5">
        <v>0.19</v>
      </c>
      <c r="I244" s="5" t="s">
        <v>37</v>
      </c>
      <c r="J244" s="5" t="s">
        <v>924</v>
      </c>
      <c r="K244" s="5">
        <v>0.19</v>
      </c>
      <c r="L244" s="5" t="s">
        <v>1859</v>
      </c>
      <c r="M244" s="70">
        <f t="shared" si="30"/>
        <v>0</v>
      </c>
      <c r="N244" s="5" t="str">
        <f t="shared" si="36"/>
        <v>No Change</v>
      </c>
      <c r="O244" s="5" t="s">
        <v>77</v>
      </c>
      <c r="P244" s="5" t="s">
        <v>77</v>
      </c>
      <c r="Q244" s="5" t="s">
        <v>924</v>
      </c>
      <c r="R244" s="5" t="s">
        <v>77</v>
      </c>
      <c r="S244" s="5" t="s">
        <v>77</v>
      </c>
      <c r="T244" s="70" t="str">
        <f t="shared" si="28"/>
        <v>--</v>
      </c>
      <c r="U244" s="5" t="str">
        <f t="shared" si="31"/>
        <v>No TRV</v>
      </c>
      <c r="V244" s="5" t="s">
        <v>77</v>
      </c>
      <c r="W244" s="5" t="s">
        <v>77</v>
      </c>
      <c r="X244" s="5" t="s">
        <v>924</v>
      </c>
      <c r="Y244" s="5" t="s">
        <v>77</v>
      </c>
      <c r="Z244" s="5" t="s">
        <v>77</v>
      </c>
      <c r="AA244" s="70" t="str">
        <f t="shared" si="29"/>
        <v>--</v>
      </c>
      <c r="AB244" s="5" t="str">
        <f t="shared" si="32"/>
        <v>No TRV</v>
      </c>
      <c r="AC244" s="7" t="str">
        <f t="shared" si="33"/>
        <v>Yes</v>
      </c>
      <c r="AD244" s="5"/>
      <c r="AE244" s="1" t="str">
        <f t="shared" si="34"/>
        <v>No New</v>
      </c>
      <c r="AF244" s="1" t="str">
        <f t="shared" si="35"/>
        <v>Yes</v>
      </c>
      <c r="AG244" s="71">
        <v>45672</v>
      </c>
    </row>
    <row r="245" spans="1:33" x14ac:dyDescent="0.25">
      <c r="A245" s="5">
        <v>518</v>
      </c>
      <c r="B245" s="5">
        <v>409</v>
      </c>
      <c r="C245" s="5" t="s">
        <v>752</v>
      </c>
      <c r="D245" s="5" t="s">
        <v>753</v>
      </c>
      <c r="E245" s="5" t="s">
        <v>743</v>
      </c>
      <c r="F245" s="5"/>
      <c r="G245" s="5" t="s">
        <v>924</v>
      </c>
      <c r="H245" s="5" t="s">
        <v>77</v>
      </c>
      <c r="I245" s="5" t="s">
        <v>77</v>
      </c>
      <c r="J245" s="5" t="s">
        <v>924</v>
      </c>
      <c r="K245" s="5" t="s">
        <v>77</v>
      </c>
      <c r="L245" s="5" t="s">
        <v>77</v>
      </c>
      <c r="M245" s="70" t="str">
        <f t="shared" si="30"/>
        <v>--</v>
      </c>
      <c r="N245" s="5" t="str">
        <f t="shared" si="36"/>
        <v>No TRV</v>
      </c>
      <c r="O245" s="5">
        <v>2E-3</v>
      </c>
      <c r="P245" s="5" t="s">
        <v>89</v>
      </c>
      <c r="Q245" s="5" t="s">
        <v>924</v>
      </c>
      <c r="R245" s="5" t="s">
        <v>77</v>
      </c>
      <c r="S245" s="5" t="s">
        <v>77</v>
      </c>
      <c r="T245" s="70" t="e">
        <f t="shared" si="28"/>
        <v>#VALUE!</v>
      </c>
      <c r="U245" s="5" t="str">
        <f t="shared" si="31"/>
        <v>New TRV</v>
      </c>
      <c r="V245" s="5" t="s">
        <v>77</v>
      </c>
      <c r="W245" s="5" t="s">
        <v>77</v>
      </c>
      <c r="X245" s="5" t="s">
        <v>924</v>
      </c>
      <c r="Y245" s="5" t="s">
        <v>77</v>
      </c>
      <c r="Z245" s="5" t="s">
        <v>77</v>
      </c>
      <c r="AA245" s="70" t="str">
        <f t="shared" si="29"/>
        <v>--</v>
      </c>
      <c r="AB245" s="5" t="str">
        <f t="shared" si="32"/>
        <v>No TRV</v>
      </c>
      <c r="AC245" s="7" t="str">
        <f t="shared" si="33"/>
        <v>No</v>
      </c>
      <c r="AD245" s="5"/>
      <c r="AE245" s="1" t="str">
        <f t="shared" si="34"/>
        <v>A new</v>
      </c>
      <c r="AF245" s="1" t="str">
        <f t="shared" si="35"/>
        <v>No</v>
      </c>
      <c r="AG245" s="71">
        <v>45672</v>
      </c>
    </row>
    <row r="246" spans="1:33" x14ac:dyDescent="0.25">
      <c r="A246" s="5">
        <v>529</v>
      </c>
      <c r="B246" s="9">
        <v>419</v>
      </c>
      <c r="C246" s="9" t="s">
        <v>770</v>
      </c>
      <c r="D246" s="9" t="s">
        <v>771</v>
      </c>
      <c r="E246" s="5" t="s">
        <v>743</v>
      </c>
      <c r="F246" s="10" t="s">
        <v>1860</v>
      </c>
      <c r="G246" s="9" t="s">
        <v>924</v>
      </c>
      <c r="H246" s="5">
        <v>1.7000000000000001E-4</v>
      </c>
      <c r="I246" s="5" t="s">
        <v>37</v>
      </c>
      <c r="J246" s="5" t="s">
        <v>925</v>
      </c>
      <c r="K246" s="5">
        <v>1.7000000000000001E-4</v>
      </c>
      <c r="L246" s="5" t="s">
        <v>1859</v>
      </c>
      <c r="M246" s="70">
        <f t="shared" si="30"/>
        <v>0</v>
      </c>
      <c r="N246" s="5" t="str">
        <f t="shared" si="36"/>
        <v>No Change</v>
      </c>
      <c r="O246" s="5" t="s">
        <v>77</v>
      </c>
      <c r="P246" s="5" t="s">
        <v>77</v>
      </c>
      <c r="Q246" s="5" t="s">
        <v>924</v>
      </c>
      <c r="R246" s="5" t="s">
        <v>77</v>
      </c>
      <c r="S246" s="5" t="s">
        <v>77</v>
      </c>
      <c r="T246" s="70" t="str">
        <f t="shared" si="28"/>
        <v>--</v>
      </c>
      <c r="U246" s="5" t="str">
        <f t="shared" si="31"/>
        <v>No TRV</v>
      </c>
      <c r="V246" s="5" t="s">
        <v>77</v>
      </c>
      <c r="W246" s="5" t="s">
        <v>77</v>
      </c>
      <c r="X246" s="5" t="s">
        <v>924</v>
      </c>
      <c r="Y246" s="5" t="s">
        <v>77</v>
      </c>
      <c r="Z246" s="5" t="s">
        <v>77</v>
      </c>
      <c r="AA246" s="70" t="str">
        <f t="shared" si="29"/>
        <v>--</v>
      </c>
      <c r="AB246" s="5" t="str">
        <f t="shared" si="32"/>
        <v>No TRV</v>
      </c>
      <c r="AC246" s="7" t="str">
        <f t="shared" si="33"/>
        <v>Yes</v>
      </c>
      <c r="AD246" s="5"/>
      <c r="AE246" s="1" t="str">
        <f t="shared" si="34"/>
        <v>No New</v>
      </c>
      <c r="AF246" s="1" t="str">
        <f t="shared" si="35"/>
        <v>Yes</v>
      </c>
      <c r="AG246" s="71">
        <v>45672</v>
      </c>
    </row>
    <row r="247" spans="1:33" x14ac:dyDescent="0.25">
      <c r="A247" s="5">
        <v>538</v>
      </c>
      <c r="B247" s="9">
        <v>424</v>
      </c>
      <c r="C247" s="9" t="s">
        <v>786</v>
      </c>
      <c r="D247" s="9" t="s">
        <v>787</v>
      </c>
      <c r="E247" s="5" t="s">
        <v>743</v>
      </c>
      <c r="F247" s="10" t="s">
        <v>1860</v>
      </c>
      <c r="G247" s="9" t="s">
        <v>924</v>
      </c>
      <c r="H247" s="5">
        <v>2.1000000000000001E-2</v>
      </c>
      <c r="I247" s="5" t="s">
        <v>37</v>
      </c>
      <c r="J247" s="5" t="s">
        <v>924</v>
      </c>
      <c r="K247" s="5">
        <v>2.1000000000000001E-2</v>
      </c>
      <c r="L247" s="5" t="s">
        <v>1859</v>
      </c>
      <c r="M247" s="70">
        <f t="shared" si="30"/>
        <v>0</v>
      </c>
      <c r="N247" s="5" t="str">
        <f t="shared" si="36"/>
        <v>No Change</v>
      </c>
      <c r="O247" s="5" t="s">
        <v>77</v>
      </c>
      <c r="P247" s="5" t="s">
        <v>77</v>
      </c>
      <c r="Q247" s="5" t="s">
        <v>924</v>
      </c>
      <c r="R247" s="5" t="s">
        <v>77</v>
      </c>
      <c r="S247" s="5" t="s">
        <v>77</v>
      </c>
      <c r="T247" s="70" t="str">
        <f t="shared" si="28"/>
        <v>--</v>
      </c>
      <c r="U247" s="5" t="str">
        <f t="shared" si="31"/>
        <v>No TRV</v>
      </c>
      <c r="V247" s="5" t="s">
        <v>77</v>
      </c>
      <c r="W247" s="5" t="s">
        <v>77</v>
      </c>
      <c r="X247" s="5" t="s">
        <v>924</v>
      </c>
      <c r="Y247" s="5" t="s">
        <v>77</v>
      </c>
      <c r="Z247" s="5" t="s">
        <v>77</v>
      </c>
      <c r="AA247" s="70" t="str">
        <f t="shared" si="29"/>
        <v>--</v>
      </c>
      <c r="AB247" s="5" t="str">
        <f t="shared" si="32"/>
        <v>No TRV</v>
      </c>
      <c r="AC247" s="7" t="str">
        <f t="shared" si="33"/>
        <v>Yes</v>
      </c>
      <c r="AD247" s="5"/>
      <c r="AE247" s="1" t="str">
        <f t="shared" si="34"/>
        <v>No New</v>
      </c>
      <c r="AF247" s="1" t="str">
        <f t="shared" si="35"/>
        <v>Yes</v>
      </c>
      <c r="AG247" s="71">
        <v>45672</v>
      </c>
    </row>
    <row r="248" spans="1:33" x14ac:dyDescent="0.25">
      <c r="A248" s="5">
        <v>554</v>
      </c>
      <c r="B248" s="5">
        <v>429</v>
      </c>
      <c r="C248" s="5" t="s">
        <v>811</v>
      </c>
      <c r="D248" s="5" t="s">
        <v>812</v>
      </c>
      <c r="E248" s="5" t="s">
        <v>743</v>
      </c>
      <c r="F248" s="5"/>
      <c r="G248" s="5" t="s">
        <v>924</v>
      </c>
      <c r="H248" s="5" t="s">
        <v>77</v>
      </c>
      <c r="I248" s="5" t="s">
        <v>77</v>
      </c>
      <c r="J248" s="5" t="s">
        <v>924</v>
      </c>
      <c r="K248" s="5" t="s">
        <v>77</v>
      </c>
      <c r="L248" s="5" t="s">
        <v>77</v>
      </c>
      <c r="M248" s="70" t="str">
        <f t="shared" si="30"/>
        <v>--</v>
      </c>
      <c r="N248" s="5" t="str">
        <f t="shared" si="36"/>
        <v>No TRV</v>
      </c>
      <c r="O248" s="5">
        <v>2E-3</v>
      </c>
      <c r="P248" s="5" t="s">
        <v>89</v>
      </c>
      <c r="Q248" s="5" t="s">
        <v>924</v>
      </c>
      <c r="R248" s="5" t="s">
        <v>77</v>
      </c>
      <c r="S248" s="5" t="s">
        <v>77</v>
      </c>
      <c r="T248" s="70" t="e">
        <f t="shared" si="28"/>
        <v>#VALUE!</v>
      </c>
      <c r="U248" s="5" t="str">
        <f t="shared" si="31"/>
        <v>New TRV</v>
      </c>
      <c r="V248" s="5" t="s">
        <v>77</v>
      </c>
      <c r="W248" s="5" t="s">
        <v>77</v>
      </c>
      <c r="X248" s="5" t="s">
        <v>924</v>
      </c>
      <c r="Y248" s="5" t="s">
        <v>77</v>
      </c>
      <c r="Z248" s="5" t="s">
        <v>77</v>
      </c>
      <c r="AA248" s="70" t="str">
        <f t="shared" si="29"/>
        <v>--</v>
      </c>
      <c r="AB248" s="5" t="str">
        <f t="shared" si="32"/>
        <v>No TRV</v>
      </c>
      <c r="AC248" s="7" t="str">
        <f t="shared" si="33"/>
        <v>No</v>
      </c>
      <c r="AD248" s="5"/>
      <c r="AE248" s="1" t="str">
        <f t="shared" si="34"/>
        <v>A new</v>
      </c>
      <c r="AF248" s="1" t="str">
        <f t="shared" si="35"/>
        <v>No</v>
      </c>
      <c r="AG248" s="71">
        <v>45672</v>
      </c>
    </row>
    <row r="249" spans="1:33" x14ac:dyDescent="0.25">
      <c r="A249" s="5">
        <v>462</v>
      </c>
      <c r="B249" s="9">
        <v>447</v>
      </c>
      <c r="C249" s="9">
        <v>447</v>
      </c>
      <c r="D249" s="9" t="s">
        <v>671</v>
      </c>
      <c r="E249" s="5" t="s">
        <v>672</v>
      </c>
      <c r="F249" s="5"/>
      <c r="G249" s="9" t="s">
        <v>924</v>
      </c>
      <c r="H249" s="5" t="s">
        <v>77</v>
      </c>
      <c r="I249" s="5" t="s">
        <v>77</v>
      </c>
      <c r="J249" s="5" t="s">
        <v>924</v>
      </c>
      <c r="K249" s="5" t="s">
        <v>77</v>
      </c>
      <c r="L249" s="5" t="s">
        <v>77</v>
      </c>
      <c r="M249" s="70" t="str">
        <f t="shared" si="30"/>
        <v>--</v>
      </c>
      <c r="N249" s="5" t="str">
        <f t="shared" si="36"/>
        <v>No TRV</v>
      </c>
      <c r="O249" s="5" t="s">
        <v>77</v>
      </c>
      <c r="P249" s="5" t="s">
        <v>77</v>
      </c>
      <c r="Q249" s="5" t="s">
        <v>924</v>
      </c>
      <c r="R249" s="5" t="s">
        <v>77</v>
      </c>
      <c r="S249" s="5" t="s">
        <v>77</v>
      </c>
      <c r="T249" s="70" t="str">
        <f t="shared" si="28"/>
        <v>--</v>
      </c>
      <c r="U249" s="5" t="str">
        <f t="shared" si="31"/>
        <v>No TRV</v>
      </c>
      <c r="V249" s="5">
        <v>8.1999999999999993</v>
      </c>
      <c r="W249" s="5" t="s">
        <v>37</v>
      </c>
      <c r="X249" s="5" t="s">
        <v>925</v>
      </c>
      <c r="Y249" s="5">
        <v>6</v>
      </c>
      <c r="Z249" s="5" t="s">
        <v>1856</v>
      </c>
      <c r="AA249" s="70">
        <f t="shared" si="29"/>
        <v>0.36666666666666653</v>
      </c>
      <c r="AB249" s="5" t="str">
        <f t="shared" si="32"/>
        <v>Yes (37%)</v>
      </c>
      <c r="AC249" s="7" t="str">
        <f t="shared" si="33"/>
        <v>Yes</v>
      </c>
      <c r="AD249" s="5"/>
      <c r="AE249" s="1" t="str">
        <f t="shared" si="34"/>
        <v>No New</v>
      </c>
      <c r="AF249" s="1" t="str">
        <f t="shared" si="35"/>
        <v>Yes</v>
      </c>
      <c r="AG249" s="71">
        <v>45672</v>
      </c>
    </row>
    <row r="250" spans="1:33" x14ac:dyDescent="0.25">
      <c r="A250" s="5">
        <v>440</v>
      </c>
      <c r="B250" s="5" t="s">
        <v>611</v>
      </c>
      <c r="C250" s="10" t="s">
        <v>611</v>
      </c>
      <c r="D250" s="5" t="s">
        <v>612</v>
      </c>
      <c r="E250" s="5" t="s">
        <v>577</v>
      </c>
      <c r="F250" s="10">
        <v>7</v>
      </c>
      <c r="G250" s="14" t="s">
        <v>924</v>
      </c>
      <c r="H250" s="5">
        <v>9.1000000000000004E-3</v>
      </c>
      <c r="I250" s="13" t="s">
        <v>37</v>
      </c>
      <c r="J250" s="13" t="s">
        <v>924</v>
      </c>
      <c r="K250" s="5" t="s">
        <v>77</v>
      </c>
      <c r="L250" s="5" t="s">
        <v>77</v>
      </c>
      <c r="M250" s="70" t="e">
        <f t="shared" si="30"/>
        <v>#VALUE!</v>
      </c>
      <c r="N250" s="5" t="str">
        <f t="shared" si="36"/>
        <v>New TRV</v>
      </c>
      <c r="O250" s="5" t="s">
        <v>77</v>
      </c>
      <c r="P250" s="5" t="s">
        <v>77</v>
      </c>
      <c r="Q250" s="5" t="s">
        <v>924</v>
      </c>
      <c r="R250" s="5" t="s">
        <v>77</v>
      </c>
      <c r="S250" s="5" t="s">
        <v>77</v>
      </c>
      <c r="T250" s="70" t="str">
        <f t="shared" si="28"/>
        <v>--</v>
      </c>
      <c r="U250" s="5" t="str">
        <f t="shared" si="31"/>
        <v>No TRV</v>
      </c>
      <c r="V250" s="5" t="s">
        <v>77</v>
      </c>
      <c r="W250" s="5" t="s">
        <v>77</v>
      </c>
      <c r="X250" s="5" t="s">
        <v>924</v>
      </c>
      <c r="Y250" s="5" t="s">
        <v>77</v>
      </c>
      <c r="Z250" s="5" t="s">
        <v>77</v>
      </c>
      <c r="AA250" s="70" t="str">
        <f t="shared" si="29"/>
        <v>--</v>
      </c>
      <c r="AB250" s="5" t="str">
        <f t="shared" si="32"/>
        <v>No TRV</v>
      </c>
      <c r="AC250" s="7" t="str">
        <f t="shared" si="33"/>
        <v>Yes</v>
      </c>
      <c r="AD250" s="5"/>
      <c r="AE250" s="1" t="str">
        <f t="shared" si="34"/>
        <v>A new</v>
      </c>
      <c r="AF250" s="1" t="str">
        <f t="shared" si="35"/>
        <v>No</v>
      </c>
      <c r="AG250" s="71">
        <v>45672</v>
      </c>
    </row>
    <row r="251" spans="1:33" x14ac:dyDescent="0.25">
      <c r="A251" s="5">
        <v>441</v>
      </c>
      <c r="B251" s="5" t="s">
        <v>613</v>
      </c>
      <c r="C251" s="10" t="s">
        <v>613</v>
      </c>
      <c r="D251" s="5" t="s">
        <v>614</v>
      </c>
      <c r="E251" s="5" t="s">
        <v>577</v>
      </c>
      <c r="F251" s="10">
        <v>8</v>
      </c>
      <c r="G251" s="5" t="s">
        <v>924</v>
      </c>
      <c r="H251" s="5">
        <v>1.8E-3</v>
      </c>
      <c r="I251" s="13" t="s">
        <v>37</v>
      </c>
      <c r="J251" s="13" t="s">
        <v>924</v>
      </c>
      <c r="K251" s="5" t="s">
        <v>77</v>
      </c>
      <c r="L251" s="5" t="s">
        <v>77</v>
      </c>
      <c r="M251" s="70" t="e">
        <f t="shared" si="30"/>
        <v>#VALUE!</v>
      </c>
      <c r="N251" s="5" t="str">
        <f t="shared" si="36"/>
        <v>New TRV</v>
      </c>
      <c r="O251" s="5" t="s">
        <v>77</v>
      </c>
      <c r="P251" s="5" t="s">
        <v>77</v>
      </c>
      <c r="Q251" s="5" t="s">
        <v>924</v>
      </c>
      <c r="R251" s="5" t="s">
        <v>77</v>
      </c>
      <c r="S251" s="5" t="s">
        <v>77</v>
      </c>
      <c r="T251" s="70" t="str">
        <f t="shared" si="28"/>
        <v>--</v>
      </c>
      <c r="U251" s="5" t="str">
        <f t="shared" si="31"/>
        <v>No TRV</v>
      </c>
      <c r="V251" s="5" t="s">
        <v>77</v>
      </c>
      <c r="W251" s="5" t="s">
        <v>77</v>
      </c>
      <c r="X251" s="5" t="s">
        <v>924</v>
      </c>
      <c r="Y251" s="5" t="s">
        <v>77</v>
      </c>
      <c r="Z251" s="5" t="s">
        <v>77</v>
      </c>
      <c r="AA251" s="70" t="str">
        <f t="shared" si="29"/>
        <v>--</v>
      </c>
      <c r="AB251" s="5" t="str">
        <f t="shared" si="32"/>
        <v>No TRV</v>
      </c>
      <c r="AC251" s="7" t="str">
        <f t="shared" si="33"/>
        <v>Yes</v>
      </c>
      <c r="AD251" s="5"/>
      <c r="AE251" s="1" t="str">
        <f t="shared" si="34"/>
        <v>A new</v>
      </c>
      <c r="AF251" s="1" t="str">
        <f t="shared" si="35"/>
        <v>No</v>
      </c>
      <c r="AG251" s="71">
        <v>45672</v>
      </c>
    </row>
    <row r="252" spans="1:33" x14ac:dyDescent="0.25">
      <c r="A252" s="5">
        <v>428</v>
      </c>
      <c r="B252" s="5" t="s">
        <v>574</v>
      </c>
      <c r="C252" s="5" t="s">
        <v>575</v>
      </c>
      <c r="D252" s="5" t="s">
        <v>576</v>
      </c>
      <c r="E252" s="5" t="s">
        <v>577</v>
      </c>
      <c r="F252" s="10">
        <v>9</v>
      </c>
      <c r="G252" s="78" t="s">
        <v>925</v>
      </c>
      <c r="H252" s="8">
        <v>8.7999999999999998E-5</v>
      </c>
      <c r="I252" s="5" t="s">
        <v>37</v>
      </c>
      <c r="J252" s="5" t="s">
        <v>924</v>
      </c>
      <c r="K252" s="5" t="s">
        <v>77</v>
      </c>
      <c r="L252" s="5" t="s">
        <v>77</v>
      </c>
      <c r="M252" s="70" t="e">
        <f t="shared" si="30"/>
        <v>#VALUE!</v>
      </c>
      <c r="N252" s="5" t="str">
        <f t="shared" si="36"/>
        <v>New TRV</v>
      </c>
      <c r="O252" s="8">
        <v>0.13</v>
      </c>
      <c r="P252" s="5" t="s">
        <v>37</v>
      </c>
      <c r="Q252" s="5" t="s">
        <v>924</v>
      </c>
      <c r="R252" s="5" t="s">
        <v>77</v>
      </c>
      <c r="S252" s="5" t="s">
        <v>77</v>
      </c>
      <c r="T252" s="70" t="e">
        <f t="shared" si="28"/>
        <v>#VALUE!</v>
      </c>
      <c r="U252" s="5" t="str">
        <f t="shared" si="31"/>
        <v>New TRV</v>
      </c>
      <c r="V252" s="5" t="s">
        <v>77</v>
      </c>
      <c r="W252" s="5" t="s">
        <v>77</v>
      </c>
      <c r="X252" s="5" t="s">
        <v>924</v>
      </c>
      <c r="Y252" s="5" t="s">
        <v>77</v>
      </c>
      <c r="Z252" s="5" t="s">
        <v>77</v>
      </c>
      <c r="AA252" s="70" t="str">
        <f t="shared" si="29"/>
        <v>--</v>
      </c>
      <c r="AB252" s="5" t="str">
        <f t="shared" si="32"/>
        <v>No TRV</v>
      </c>
      <c r="AC252" s="7" t="str">
        <f t="shared" si="33"/>
        <v>Yes</v>
      </c>
      <c r="AD252" s="5"/>
      <c r="AE252" s="1" t="str">
        <f t="shared" si="34"/>
        <v>A new</v>
      </c>
      <c r="AF252" s="1" t="str">
        <f t="shared" si="35"/>
        <v>No</v>
      </c>
      <c r="AG252" s="73">
        <v>45859</v>
      </c>
    </row>
    <row r="253" spans="1:33" x14ac:dyDescent="0.25">
      <c r="A253" s="5">
        <v>429</v>
      </c>
      <c r="B253" s="5" t="s">
        <v>578</v>
      </c>
      <c r="C253" s="5" t="s">
        <v>579</v>
      </c>
      <c r="D253" s="5" t="s">
        <v>580</v>
      </c>
      <c r="E253" s="5" t="s">
        <v>577</v>
      </c>
      <c r="F253" s="10">
        <v>9</v>
      </c>
      <c r="G253" s="78" t="s">
        <v>925</v>
      </c>
      <c r="H253" s="8">
        <v>4.4000000000000002E-6</v>
      </c>
      <c r="I253" s="5" t="s">
        <v>37</v>
      </c>
      <c r="J253" s="5" t="s">
        <v>924</v>
      </c>
      <c r="K253" s="5" t="s">
        <v>77</v>
      </c>
      <c r="L253" s="5" t="s">
        <v>77</v>
      </c>
      <c r="M253" s="70" t="e">
        <f t="shared" si="30"/>
        <v>#VALUE!</v>
      </c>
      <c r="N253" s="5" t="str">
        <f t="shared" si="36"/>
        <v>New TRV</v>
      </c>
      <c r="O253" s="8">
        <v>6.7000000000000002E-3</v>
      </c>
      <c r="P253" s="5" t="s">
        <v>37</v>
      </c>
      <c r="Q253" s="5" t="s">
        <v>924</v>
      </c>
      <c r="R253" s="5" t="s">
        <v>77</v>
      </c>
      <c r="S253" s="5" t="s">
        <v>77</v>
      </c>
      <c r="T253" s="70" t="e">
        <f t="shared" si="28"/>
        <v>#VALUE!</v>
      </c>
      <c r="U253" s="5" t="str">
        <f t="shared" si="31"/>
        <v>New TRV</v>
      </c>
      <c r="V253" s="5" t="s">
        <v>77</v>
      </c>
      <c r="W253" s="5" t="s">
        <v>77</v>
      </c>
      <c r="X253" s="5" t="s">
        <v>924</v>
      </c>
      <c r="Y253" s="5" t="s">
        <v>77</v>
      </c>
      <c r="Z253" s="5" t="s">
        <v>77</v>
      </c>
      <c r="AA253" s="70" t="str">
        <f t="shared" si="29"/>
        <v>--</v>
      </c>
      <c r="AB253" s="5" t="str">
        <f t="shared" si="32"/>
        <v>No TRV</v>
      </c>
      <c r="AC253" s="7" t="str">
        <f t="shared" si="33"/>
        <v>Yes</v>
      </c>
      <c r="AD253" s="5"/>
      <c r="AE253" s="1" t="str">
        <f t="shared" si="34"/>
        <v>A new</v>
      </c>
      <c r="AF253" s="1" t="str">
        <f t="shared" si="35"/>
        <v>No</v>
      </c>
      <c r="AG253" s="73">
        <v>45859</v>
      </c>
    </row>
    <row r="254" spans="1:33" x14ac:dyDescent="0.25">
      <c r="A254" s="5">
        <v>430</v>
      </c>
      <c r="B254" s="5" t="s">
        <v>581</v>
      </c>
      <c r="C254" s="5" t="s">
        <v>582</v>
      </c>
      <c r="D254" s="5" t="s">
        <v>583</v>
      </c>
      <c r="E254" s="5" t="s">
        <v>577</v>
      </c>
      <c r="F254" s="10">
        <v>9</v>
      </c>
      <c r="G254" s="78" t="s">
        <v>925</v>
      </c>
      <c r="H254" s="8">
        <v>8.8000000000000003E-4</v>
      </c>
      <c r="I254" s="5" t="s">
        <v>37</v>
      </c>
      <c r="J254" s="5" t="s">
        <v>924</v>
      </c>
      <c r="K254" s="5" t="s">
        <v>77</v>
      </c>
      <c r="L254" s="5" t="s">
        <v>77</v>
      </c>
      <c r="M254" s="70" t="e">
        <f t="shared" si="30"/>
        <v>#VALUE!</v>
      </c>
      <c r="N254" s="5" t="str">
        <f t="shared" si="36"/>
        <v>New TRV</v>
      </c>
      <c r="O254" s="5">
        <v>1.3</v>
      </c>
      <c r="P254" s="5" t="s">
        <v>37</v>
      </c>
      <c r="Q254" s="5" t="s">
        <v>924</v>
      </c>
      <c r="R254" s="5" t="s">
        <v>77</v>
      </c>
      <c r="S254" s="5" t="s">
        <v>77</v>
      </c>
      <c r="T254" s="70" t="e">
        <f t="shared" si="28"/>
        <v>#VALUE!</v>
      </c>
      <c r="U254" s="5" t="str">
        <f t="shared" si="31"/>
        <v>New TRV</v>
      </c>
      <c r="V254" s="5" t="s">
        <v>77</v>
      </c>
      <c r="W254" s="5" t="s">
        <v>77</v>
      </c>
      <c r="X254" s="5" t="s">
        <v>924</v>
      </c>
      <c r="Y254" s="5" t="s">
        <v>77</v>
      </c>
      <c r="Z254" s="5" t="s">
        <v>77</v>
      </c>
      <c r="AA254" s="70" t="str">
        <f t="shared" si="29"/>
        <v>--</v>
      </c>
      <c r="AB254" s="5" t="str">
        <f t="shared" si="32"/>
        <v>No TRV</v>
      </c>
      <c r="AC254" s="7" t="str">
        <f t="shared" si="33"/>
        <v>Yes</v>
      </c>
      <c r="AD254" s="5"/>
      <c r="AE254" s="1" t="str">
        <f t="shared" si="34"/>
        <v>A new</v>
      </c>
      <c r="AF254" s="1" t="str">
        <f t="shared" si="35"/>
        <v>No</v>
      </c>
      <c r="AG254" s="73">
        <v>45859</v>
      </c>
    </row>
    <row r="255" spans="1:33" x14ac:dyDescent="0.25">
      <c r="A255" s="5">
        <v>431</v>
      </c>
      <c r="B255" s="5" t="s">
        <v>584</v>
      </c>
      <c r="C255" s="5" t="s">
        <v>585</v>
      </c>
      <c r="D255" s="5" t="s">
        <v>586</v>
      </c>
      <c r="E255" s="5" t="s">
        <v>577</v>
      </c>
      <c r="F255" s="10">
        <v>9</v>
      </c>
      <c r="G255" s="78" t="s">
        <v>925</v>
      </c>
      <c r="H255" s="8">
        <v>8.8000000000000003E-4</v>
      </c>
      <c r="I255" s="5" t="s">
        <v>37</v>
      </c>
      <c r="J255" s="5" t="s">
        <v>924</v>
      </c>
      <c r="K255" s="5" t="s">
        <v>77</v>
      </c>
      <c r="L255" s="5" t="s">
        <v>77</v>
      </c>
      <c r="M255" s="70" t="e">
        <f t="shared" si="30"/>
        <v>#VALUE!</v>
      </c>
      <c r="N255" s="5" t="str">
        <f t="shared" si="36"/>
        <v>New TRV</v>
      </c>
      <c r="O255" s="5">
        <v>1.3</v>
      </c>
      <c r="P255" s="5" t="s">
        <v>37</v>
      </c>
      <c r="Q255" s="5" t="s">
        <v>924</v>
      </c>
      <c r="R255" s="5" t="s">
        <v>77</v>
      </c>
      <c r="S255" s="5" t="s">
        <v>77</v>
      </c>
      <c r="T255" s="70" t="e">
        <f t="shared" si="28"/>
        <v>#VALUE!</v>
      </c>
      <c r="U255" s="5" t="str">
        <f t="shared" si="31"/>
        <v>New TRV</v>
      </c>
      <c r="V255" s="5" t="s">
        <v>77</v>
      </c>
      <c r="W255" s="5" t="s">
        <v>77</v>
      </c>
      <c r="X255" s="5" t="s">
        <v>924</v>
      </c>
      <c r="Y255" s="5" t="s">
        <v>77</v>
      </c>
      <c r="Z255" s="5" t="s">
        <v>77</v>
      </c>
      <c r="AA255" s="70" t="str">
        <f t="shared" si="29"/>
        <v>--</v>
      </c>
      <c r="AB255" s="5" t="str">
        <f t="shared" si="32"/>
        <v>No TRV</v>
      </c>
      <c r="AC255" s="7" t="str">
        <f t="shared" si="33"/>
        <v>Yes</v>
      </c>
      <c r="AD255" s="5"/>
      <c r="AE255" s="1" t="str">
        <f t="shared" si="34"/>
        <v>A new</v>
      </c>
      <c r="AF255" s="1" t="str">
        <f t="shared" si="35"/>
        <v>No</v>
      </c>
      <c r="AG255" s="73">
        <v>45859</v>
      </c>
    </row>
    <row r="256" spans="1:33" x14ac:dyDescent="0.25">
      <c r="A256" s="5">
        <v>432</v>
      </c>
      <c r="B256" s="5" t="s">
        <v>587</v>
      </c>
      <c r="C256" s="5" t="s">
        <v>588</v>
      </c>
      <c r="D256" s="5" t="s">
        <v>589</v>
      </c>
      <c r="E256" s="5" t="s">
        <v>577</v>
      </c>
      <c r="F256" s="10">
        <v>9</v>
      </c>
      <c r="G256" s="78" t="s">
        <v>925</v>
      </c>
      <c r="H256" s="8">
        <v>8.8000000000000003E-4</v>
      </c>
      <c r="I256" s="5" t="s">
        <v>37</v>
      </c>
      <c r="J256" s="5" t="s">
        <v>924</v>
      </c>
      <c r="K256" s="5" t="s">
        <v>77</v>
      </c>
      <c r="L256" s="5" t="s">
        <v>77</v>
      </c>
      <c r="M256" s="70" t="e">
        <f t="shared" si="30"/>
        <v>#VALUE!</v>
      </c>
      <c r="N256" s="5" t="str">
        <f t="shared" si="36"/>
        <v>New TRV</v>
      </c>
      <c r="O256" s="5">
        <v>1.3</v>
      </c>
      <c r="P256" s="5" t="s">
        <v>37</v>
      </c>
      <c r="Q256" s="5" t="s">
        <v>924</v>
      </c>
      <c r="R256" s="5" t="s">
        <v>77</v>
      </c>
      <c r="S256" s="5" t="s">
        <v>77</v>
      </c>
      <c r="T256" s="70" t="e">
        <f t="shared" si="28"/>
        <v>#VALUE!</v>
      </c>
      <c r="U256" s="5" t="str">
        <f t="shared" si="31"/>
        <v>New TRV</v>
      </c>
      <c r="V256" s="5" t="s">
        <v>77</v>
      </c>
      <c r="W256" s="5" t="s">
        <v>77</v>
      </c>
      <c r="X256" s="5" t="s">
        <v>924</v>
      </c>
      <c r="Y256" s="5" t="s">
        <v>77</v>
      </c>
      <c r="Z256" s="5" t="s">
        <v>77</v>
      </c>
      <c r="AA256" s="70" t="str">
        <f t="shared" si="29"/>
        <v>--</v>
      </c>
      <c r="AB256" s="5" t="str">
        <f t="shared" si="32"/>
        <v>No TRV</v>
      </c>
      <c r="AC256" s="7" t="str">
        <f t="shared" si="33"/>
        <v>Yes</v>
      </c>
      <c r="AD256" s="5"/>
      <c r="AE256" s="1" t="str">
        <f t="shared" si="34"/>
        <v>A new</v>
      </c>
      <c r="AF256" s="1" t="str">
        <f t="shared" si="35"/>
        <v>No</v>
      </c>
      <c r="AG256" s="73">
        <v>45859</v>
      </c>
    </row>
    <row r="257" spans="1:33" x14ac:dyDescent="0.25">
      <c r="A257" s="5">
        <v>433</v>
      </c>
      <c r="B257" s="5" t="s">
        <v>590</v>
      </c>
      <c r="C257" s="5" t="s">
        <v>591</v>
      </c>
      <c r="D257" s="5" t="s">
        <v>592</v>
      </c>
      <c r="E257" s="5" t="s">
        <v>577</v>
      </c>
      <c r="F257" s="10">
        <v>9</v>
      </c>
      <c r="G257" s="78" t="s">
        <v>925</v>
      </c>
      <c r="H257" s="8">
        <v>8.8000000000000003E-4</v>
      </c>
      <c r="I257" s="5" t="s">
        <v>37</v>
      </c>
      <c r="J257" s="5" t="s">
        <v>924</v>
      </c>
      <c r="K257" s="5" t="s">
        <v>77</v>
      </c>
      <c r="L257" s="5" t="s">
        <v>77</v>
      </c>
      <c r="M257" s="70" t="e">
        <f t="shared" si="30"/>
        <v>#VALUE!</v>
      </c>
      <c r="N257" s="5" t="str">
        <f t="shared" si="36"/>
        <v>New TRV</v>
      </c>
      <c r="O257" s="5">
        <v>1.3</v>
      </c>
      <c r="P257" s="5" t="s">
        <v>37</v>
      </c>
      <c r="Q257" s="5" t="s">
        <v>924</v>
      </c>
      <c r="R257" s="5" t="s">
        <v>77</v>
      </c>
      <c r="S257" s="5" t="s">
        <v>77</v>
      </c>
      <c r="T257" s="70" t="e">
        <f t="shared" si="28"/>
        <v>#VALUE!</v>
      </c>
      <c r="U257" s="5" t="str">
        <f t="shared" si="31"/>
        <v>New TRV</v>
      </c>
      <c r="V257" s="5" t="s">
        <v>77</v>
      </c>
      <c r="W257" s="5" t="s">
        <v>77</v>
      </c>
      <c r="X257" s="5" t="s">
        <v>924</v>
      </c>
      <c r="Y257" s="5" t="s">
        <v>77</v>
      </c>
      <c r="Z257" s="5" t="s">
        <v>77</v>
      </c>
      <c r="AA257" s="70" t="str">
        <f t="shared" si="29"/>
        <v>--</v>
      </c>
      <c r="AB257" s="5" t="str">
        <f t="shared" si="32"/>
        <v>No TRV</v>
      </c>
      <c r="AC257" s="7" t="str">
        <f t="shared" si="33"/>
        <v>Yes</v>
      </c>
      <c r="AD257" s="5"/>
      <c r="AE257" s="1" t="str">
        <f t="shared" si="34"/>
        <v>A new</v>
      </c>
      <c r="AF257" s="1" t="str">
        <f t="shared" si="35"/>
        <v>No</v>
      </c>
      <c r="AG257" s="73">
        <v>45859</v>
      </c>
    </row>
    <row r="258" spans="1:33" x14ac:dyDescent="0.25">
      <c r="A258" s="5">
        <v>434</v>
      </c>
      <c r="B258" s="5" t="s">
        <v>593</v>
      </c>
      <c r="C258" s="5" t="s">
        <v>594</v>
      </c>
      <c r="D258" s="5" t="s">
        <v>595</v>
      </c>
      <c r="E258" s="5" t="s">
        <v>577</v>
      </c>
      <c r="F258" s="10">
        <v>9</v>
      </c>
      <c r="G258" s="78" t="s">
        <v>925</v>
      </c>
      <c r="H258" s="8">
        <v>5.3000000000000001E-7</v>
      </c>
      <c r="I258" s="5" t="s">
        <v>37</v>
      </c>
      <c r="J258" s="5" t="s">
        <v>924</v>
      </c>
      <c r="K258" s="5" t="s">
        <v>77</v>
      </c>
      <c r="L258" s="5" t="s">
        <v>77</v>
      </c>
      <c r="M258" s="70" t="e">
        <f t="shared" si="30"/>
        <v>#VALUE!</v>
      </c>
      <c r="N258" s="5" t="str">
        <f t="shared" si="36"/>
        <v>New TRV</v>
      </c>
      <c r="O258" s="8">
        <v>8.0000000000000004E-4</v>
      </c>
      <c r="P258" s="5" t="s">
        <v>37</v>
      </c>
      <c r="Q258" s="5" t="s">
        <v>924</v>
      </c>
      <c r="R258" s="5" t="s">
        <v>77</v>
      </c>
      <c r="S258" s="5" t="s">
        <v>77</v>
      </c>
      <c r="T258" s="70" t="e">
        <f t="shared" si="28"/>
        <v>#VALUE!</v>
      </c>
      <c r="U258" s="5" t="str">
        <f t="shared" si="31"/>
        <v>New TRV</v>
      </c>
      <c r="V258" s="5" t="s">
        <v>77</v>
      </c>
      <c r="W258" s="5" t="s">
        <v>77</v>
      </c>
      <c r="X258" s="5" t="s">
        <v>924</v>
      </c>
      <c r="Y258" s="5" t="s">
        <v>77</v>
      </c>
      <c r="Z258" s="5" t="s">
        <v>77</v>
      </c>
      <c r="AA258" s="70" t="str">
        <f t="shared" si="29"/>
        <v>--</v>
      </c>
      <c r="AB258" s="5" t="str">
        <f t="shared" si="32"/>
        <v>No TRV</v>
      </c>
      <c r="AC258" s="7" t="str">
        <f t="shared" si="33"/>
        <v>Yes</v>
      </c>
      <c r="AD258" s="5"/>
      <c r="AE258" s="1" t="str">
        <f t="shared" si="34"/>
        <v>A new</v>
      </c>
      <c r="AF258" s="1" t="str">
        <f t="shared" si="35"/>
        <v>No</v>
      </c>
      <c r="AG258" s="73">
        <v>45859</v>
      </c>
    </row>
    <row r="259" spans="1:33" x14ac:dyDescent="0.25">
      <c r="A259" s="5">
        <v>435</v>
      </c>
      <c r="B259" s="5" t="s">
        <v>596</v>
      </c>
      <c r="C259" s="5" t="s">
        <v>597</v>
      </c>
      <c r="D259" s="5" t="s">
        <v>598</v>
      </c>
      <c r="E259" s="5" t="s">
        <v>577</v>
      </c>
      <c r="F259" s="10">
        <v>9</v>
      </c>
      <c r="G259" s="78" t="s">
        <v>925</v>
      </c>
      <c r="H259" s="8">
        <v>8.8000000000000003E-4</v>
      </c>
      <c r="I259" s="5" t="s">
        <v>37</v>
      </c>
      <c r="J259" s="5" t="s">
        <v>924</v>
      </c>
      <c r="K259" s="5" t="s">
        <v>77</v>
      </c>
      <c r="L259" s="5" t="s">
        <v>77</v>
      </c>
      <c r="M259" s="70" t="e">
        <f t="shared" si="30"/>
        <v>#VALUE!</v>
      </c>
      <c r="N259" s="5" t="str">
        <f t="shared" si="36"/>
        <v>New TRV</v>
      </c>
      <c r="O259" s="5">
        <v>1.3</v>
      </c>
      <c r="P259" s="5" t="s">
        <v>37</v>
      </c>
      <c r="Q259" s="5" t="s">
        <v>924</v>
      </c>
      <c r="R259" s="5" t="s">
        <v>77</v>
      </c>
      <c r="S259" s="5" t="s">
        <v>77</v>
      </c>
      <c r="T259" s="70" t="e">
        <f t="shared" si="28"/>
        <v>#VALUE!</v>
      </c>
      <c r="U259" s="5" t="str">
        <f t="shared" si="31"/>
        <v>New TRV</v>
      </c>
      <c r="V259" s="5" t="s">
        <v>77</v>
      </c>
      <c r="W259" s="5" t="s">
        <v>77</v>
      </c>
      <c r="X259" s="5" t="s">
        <v>924</v>
      </c>
      <c r="Y259" s="5" t="s">
        <v>77</v>
      </c>
      <c r="Z259" s="5" t="s">
        <v>77</v>
      </c>
      <c r="AA259" s="70" t="str">
        <f t="shared" si="29"/>
        <v>--</v>
      </c>
      <c r="AB259" s="5" t="str">
        <f t="shared" si="32"/>
        <v>No TRV</v>
      </c>
      <c r="AC259" s="7" t="str">
        <f t="shared" si="33"/>
        <v>Yes</v>
      </c>
      <c r="AD259" s="5"/>
      <c r="AE259" s="1" t="str">
        <f t="shared" si="34"/>
        <v>A new</v>
      </c>
      <c r="AF259" s="1" t="str">
        <f t="shared" si="35"/>
        <v>No</v>
      </c>
      <c r="AG259" s="73">
        <v>45859</v>
      </c>
    </row>
    <row r="260" spans="1:33" x14ac:dyDescent="0.25">
      <c r="A260" s="5">
        <v>436</v>
      </c>
      <c r="B260" s="5" t="s">
        <v>599</v>
      </c>
      <c r="C260" s="5" t="s">
        <v>600</v>
      </c>
      <c r="D260" s="5" t="s">
        <v>601</v>
      </c>
      <c r="E260" s="5" t="s">
        <v>577</v>
      </c>
      <c r="F260" s="10">
        <v>9</v>
      </c>
      <c r="G260" s="78" t="s">
        <v>925</v>
      </c>
      <c r="H260" s="8">
        <v>8.8000000000000003E-4</v>
      </c>
      <c r="I260" s="5" t="s">
        <v>37</v>
      </c>
      <c r="J260" s="5" t="s">
        <v>924</v>
      </c>
      <c r="K260" s="5" t="s">
        <v>77</v>
      </c>
      <c r="L260" s="5" t="s">
        <v>77</v>
      </c>
      <c r="M260" s="70" t="e">
        <f t="shared" si="30"/>
        <v>#VALUE!</v>
      </c>
      <c r="N260" s="5" t="str">
        <f t="shared" si="36"/>
        <v>New TRV</v>
      </c>
      <c r="O260" s="5">
        <v>1.3</v>
      </c>
      <c r="P260" s="5" t="s">
        <v>37</v>
      </c>
      <c r="Q260" s="5" t="s">
        <v>924</v>
      </c>
      <c r="R260" s="5" t="s">
        <v>77</v>
      </c>
      <c r="S260" s="5" t="s">
        <v>77</v>
      </c>
      <c r="T260" s="70" t="e">
        <f t="shared" si="28"/>
        <v>#VALUE!</v>
      </c>
      <c r="U260" s="5" t="str">
        <f t="shared" si="31"/>
        <v>New TRV</v>
      </c>
      <c r="V260" s="5" t="s">
        <v>77</v>
      </c>
      <c r="W260" s="5" t="s">
        <v>77</v>
      </c>
      <c r="X260" s="5" t="s">
        <v>924</v>
      </c>
      <c r="Y260" s="5" t="s">
        <v>77</v>
      </c>
      <c r="Z260" s="5" t="s">
        <v>77</v>
      </c>
      <c r="AA260" s="70" t="str">
        <f t="shared" si="29"/>
        <v>--</v>
      </c>
      <c r="AB260" s="5" t="str">
        <f t="shared" si="32"/>
        <v>No TRV</v>
      </c>
      <c r="AC260" s="7" t="str">
        <f t="shared" si="33"/>
        <v>Yes</v>
      </c>
      <c r="AD260" s="5"/>
      <c r="AE260" s="1" t="str">
        <f t="shared" si="34"/>
        <v>A new</v>
      </c>
      <c r="AF260" s="1" t="str">
        <f t="shared" si="35"/>
        <v>No</v>
      </c>
      <c r="AG260" s="73">
        <v>45859</v>
      </c>
    </row>
    <row r="261" spans="1:33" x14ac:dyDescent="0.25">
      <c r="A261" s="5">
        <v>437</v>
      </c>
      <c r="B261" s="5" t="s">
        <v>602</v>
      </c>
      <c r="C261" s="5" t="s">
        <v>603</v>
      </c>
      <c r="D261" s="5" t="s">
        <v>604</v>
      </c>
      <c r="E261" s="5" t="s">
        <v>577</v>
      </c>
      <c r="F261" s="10">
        <v>9</v>
      </c>
      <c r="G261" s="78" t="s">
        <v>925</v>
      </c>
      <c r="H261" s="8">
        <v>8.8000000000000003E-4</v>
      </c>
      <c r="I261" s="5" t="s">
        <v>37</v>
      </c>
      <c r="J261" s="5" t="s">
        <v>924</v>
      </c>
      <c r="K261" s="5" t="s">
        <v>77</v>
      </c>
      <c r="L261" s="5" t="s">
        <v>77</v>
      </c>
      <c r="M261" s="70" t="e">
        <f t="shared" si="30"/>
        <v>#VALUE!</v>
      </c>
      <c r="N261" s="5" t="str">
        <f t="shared" si="36"/>
        <v>New TRV</v>
      </c>
      <c r="O261" s="5">
        <v>1.3</v>
      </c>
      <c r="P261" s="5" t="s">
        <v>37</v>
      </c>
      <c r="Q261" s="5" t="s">
        <v>924</v>
      </c>
      <c r="R261" s="5" t="s">
        <v>77</v>
      </c>
      <c r="S261" s="5" t="s">
        <v>77</v>
      </c>
      <c r="T261" s="70" t="e">
        <f t="shared" si="28"/>
        <v>#VALUE!</v>
      </c>
      <c r="U261" s="5" t="str">
        <f t="shared" si="31"/>
        <v>New TRV</v>
      </c>
      <c r="V261" s="5" t="s">
        <v>77</v>
      </c>
      <c r="W261" s="5" t="s">
        <v>77</v>
      </c>
      <c r="X261" s="5" t="s">
        <v>924</v>
      </c>
      <c r="Y261" s="5" t="s">
        <v>77</v>
      </c>
      <c r="Z261" s="5" t="s">
        <v>77</v>
      </c>
      <c r="AA261" s="70" t="str">
        <f t="shared" si="29"/>
        <v>--</v>
      </c>
      <c r="AB261" s="5" t="str">
        <f t="shared" si="32"/>
        <v>No TRV</v>
      </c>
      <c r="AC261" s="7" t="str">
        <f t="shared" si="33"/>
        <v>Yes</v>
      </c>
      <c r="AD261" s="5"/>
      <c r="AE261" s="1" t="str">
        <f t="shared" si="34"/>
        <v>A new</v>
      </c>
      <c r="AF261" s="1" t="str">
        <f t="shared" si="35"/>
        <v>No</v>
      </c>
      <c r="AG261" s="73">
        <v>45859</v>
      </c>
    </row>
    <row r="262" spans="1:33" x14ac:dyDescent="0.25">
      <c r="A262" s="5">
        <v>438</v>
      </c>
      <c r="B262" s="5" t="s">
        <v>605</v>
      </c>
      <c r="C262" s="5" t="s">
        <v>606</v>
      </c>
      <c r="D262" s="5" t="s">
        <v>607</v>
      </c>
      <c r="E262" s="5" t="s">
        <v>577</v>
      </c>
      <c r="F262" s="10">
        <v>9</v>
      </c>
      <c r="G262" s="78" t="s">
        <v>925</v>
      </c>
      <c r="H262" s="8">
        <v>5.3000000000000001E-6</v>
      </c>
      <c r="I262" s="5" t="s">
        <v>37</v>
      </c>
      <c r="J262" s="5" t="s">
        <v>924</v>
      </c>
      <c r="K262" s="5" t="s">
        <v>77</v>
      </c>
      <c r="L262" s="5" t="s">
        <v>77</v>
      </c>
      <c r="M262" s="70" t="e">
        <f t="shared" si="30"/>
        <v>#VALUE!</v>
      </c>
      <c r="N262" s="5" t="str">
        <f t="shared" si="36"/>
        <v>New TRV</v>
      </c>
      <c r="O262" s="8">
        <v>8.0000000000000002E-3</v>
      </c>
      <c r="P262" s="5" t="s">
        <v>37</v>
      </c>
      <c r="Q262" s="5" t="s">
        <v>924</v>
      </c>
      <c r="R262" s="5" t="s">
        <v>77</v>
      </c>
      <c r="S262" s="5" t="s">
        <v>77</v>
      </c>
      <c r="T262" s="70" t="e">
        <f t="shared" ref="T262:T325" si="37">IF(O262="--","--",(O262-R262)/R262)</f>
        <v>#VALUE!</v>
      </c>
      <c r="U262" s="5" t="str">
        <f t="shared" si="31"/>
        <v>New TRV</v>
      </c>
      <c r="V262" s="5" t="s">
        <v>77</v>
      </c>
      <c r="W262" s="5" t="s">
        <v>77</v>
      </c>
      <c r="X262" s="5" t="s">
        <v>924</v>
      </c>
      <c r="Y262" s="5" t="s">
        <v>77</v>
      </c>
      <c r="Z262" s="5" t="s">
        <v>77</v>
      </c>
      <c r="AA262" s="70" t="str">
        <f t="shared" ref="AA262:AA325" si="38">IF(V262="--","--",(V262-Y262)/Y262)</f>
        <v>--</v>
      </c>
      <c r="AB262" s="5" t="str">
        <f t="shared" si="32"/>
        <v>No TRV</v>
      </c>
      <c r="AC262" s="7" t="str">
        <f t="shared" si="33"/>
        <v>Yes</v>
      </c>
      <c r="AD262" s="5"/>
      <c r="AE262" s="1" t="str">
        <f t="shared" si="34"/>
        <v>A new</v>
      </c>
      <c r="AF262" s="1" t="str">
        <f t="shared" si="35"/>
        <v>No</v>
      </c>
      <c r="AG262" s="73">
        <v>45859</v>
      </c>
    </row>
    <row r="263" spans="1:33" x14ac:dyDescent="0.25">
      <c r="A263" s="5">
        <v>439</v>
      </c>
      <c r="B263" s="5" t="s">
        <v>608</v>
      </c>
      <c r="C263" s="5" t="s">
        <v>609</v>
      </c>
      <c r="D263" s="5" t="s">
        <v>610</v>
      </c>
      <c r="E263" s="5" t="s">
        <v>577</v>
      </c>
      <c r="F263" s="10">
        <v>9</v>
      </c>
      <c r="G263" s="78" t="s">
        <v>925</v>
      </c>
      <c r="H263" s="8">
        <v>8.8000000000000003E-4</v>
      </c>
      <c r="I263" s="5" t="s">
        <v>37</v>
      </c>
      <c r="J263" s="5" t="s">
        <v>924</v>
      </c>
      <c r="K263" s="5" t="s">
        <v>77</v>
      </c>
      <c r="L263" s="5" t="s">
        <v>77</v>
      </c>
      <c r="M263" s="70" t="e">
        <f t="shared" ref="M263:M326" si="39">IF(H263="--","--",(H263-K263)/K263)</f>
        <v>#VALUE!</v>
      </c>
      <c r="N263" s="5" t="str">
        <f t="shared" si="36"/>
        <v>New TRV</v>
      </c>
      <c r="O263" s="5">
        <v>1.3</v>
      </c>
      <c r="P263" s="5" t="s">
        <v>37</v>
      </c>
      <c r="Q263" s="5" t="s">
        <v>924</v>
      </c>
      <c r="R263" s="5" t="s">
        <v>77</v>
      </c>
      <c r="S263" s="5" t="s">
        <v>77</v>
      </c>
      <c r="T263" s="70" t="e">
        <f t="shared" si="37"/>
        <v>#VALUE!</v>
      </c>
      <c r="U263" s="5" t="str">
        <f t="shared" ref="U263:U326" si="40">IF(ISERROR(T263),"New TRV",IF(T263=0,"No Change",IF(T263="--","No TRV","Yes ("&amp;ROUND(T263*100,0)&amp;"%)")))</f>
        <v>New TRV</v>
      </c>
      <c r="V263" s="5" t="s">
        <v>77</v>
      </c>
      <c r="W263" s="5" t="s">
        <v>77</v>
      </c>
      <c r="X263" s="5" t="s">
        <v>924</v>
      </c>
      <c r="Y263" s="5" t="s">
        <v>77</v>
      </c>
      <c r="Z263" s="5" t="s">
        <v>77</v>
      </c>
      <c r="AA263" s="70" t="str">
        <f t="shared" si="38"/>
        <v>--</v>
      </c>
      <c r="AB263" s="5" t="str">
        <f t="shared" ref="AB263:AB326" si="41">IF(ISERROR(AA263),"New TRV",IF(AA263=0,"No Change",IF(AA263="--","No TRV","Yes ("&amp;ROUND(AA263*100,0)&amp;"%)")))</f>
        <v>No TRV</v>
      </c>
      <c r="AC263" s="7" t="str">
        <f t="shared" ref="AC263:AC326" si="42">IF(OR(I263="DEQ",P263="DEQ",W263="DEQ"),"Yes","No")</f>
        <v>Yes</v>
      </c>
      <c r="AD263" s="5"/>
      <c r="AE263" s="1" t="str">
        <f t="shared" ref="AE263:AE326" si="43">IF(OR(N263="New TRV", U263="New TRV",AB263="new TRV"),"A new","No New")</f>
        <v>A new</v>
      </c>
      <c r="AF263" s="1" t="str">
        <f t="shared" ref="AF263:AF326" si="44">IF(OR(K263&lt;&gt;"--",R263&lt;&gt;"--",Y263&lt;&gt;"--"),"Yes","No")</f>
        <v>No</v>
      </c>
      <c r="AG263" s="73">
        <v>45859</v>
      </c>
    </row>
    <row r="264" spans="1:33" x14ac:dyDescent="0.25">
      <c r="A264" s="5">
        <v>442</v>
      </c>
      <c r="B264" s="5" t="s">
        <v>615</v>
      </c>
      <c r="C264" s="5" t="s">
        <v>615</v>
      </c>
      <c r="D264" s="5" t="s">
        <v>616</v>
      </c>
      <c r="E264" s="5" t="s">
        <v>577</v>
      </c>
      <c r="F264" s="10">
        <v>9</v>
      </c>
      <c r="G264" s="14" t="s">
        <v>924</v>
      </c>
      <c r="H264" s="5">
        <v>2.6000000000000001E-8</v>
      </c>
      <c r="I264" s="5" t="s">
        <v>37</v>
      </c>
      <c r="J264" s="5" t="s">
        <v>924</v>
      </c>
      <c r="K264" s="5" t="s">
        <v>77</v>
      </c>
      <c r="L264" s="5" t="s">
        <v>77</v>
      </c>
      <c r="M264" s="70" t="e">
        <f t="shared" si="39"/>
        <v>#VALUE!</v>
      </c>
      <c r="N264" s="5" t="str">
        <f t="shared" ref="N264:N327" si="45">IF(ISERROR(M264),"New TRV",IF(M264=0,"No Change",IF(M264="--","No TRV","Yes ("&amp;ROUND(M264*100,0)&amp;"%)")))</f>
        <v>New TRV</v>
      </c>
      <c r="O264" s="5">
        <v>4.0000000000000003E-5</v>
      </c>
      <c r="P264" s="5" t="s">
        <v>37</v>
      </c>
      <c r="Q264" s="5" t="s">
        <v>924</v>
      </c>
      <c r="R264" s="5" t="s">
        <v>77</v>
      </c>
      <c r="S264" s="5" t="s">
        <v>77</v>
      </c>
      <c r="T264" s="70" t="e">
        <f t="shared" si="37"/>
        <v>#VALUE!</v>
      </c>
      <c r="U264" s="5" t="str">
        <f t="shared" si="40"/>
        <v>New TRV</v>
      </c>
      <c r="V264" s="5" t="s">
        <v>77</v>
      </c>
      <c r="W264" s="5" t="s">
        <v>77</v>
      </c>
      <c r="X264" s="5" t="s">
        <v>924</v>
      </c>
      <c r="Y264" s="5" t="s">
        <v>77</v>
      </c>
      <c r="Z264" s="5" t="s">
        <v>77</v>
      </c>
      <c r="AA264" s="70" t="str">
        <f t="shared" si="38"/>
        <v>--</v>
      </c>
      <c r="AB264" s="5" t="str">
        <f t="shared" si="41"/>
        <v>No TRV</v>
      </c>
      <c r="AC264" s="7" t="str">
        <f t="shared" si="42"/>
        <v>Yes</v>
      </c>
      <c r="AD264" s="5"/>
      <c r="AE264" s="1" t="str">
        <f t="shared" si="43"/>
        <v>A new</v>
      </c>
      <c r="AF264" s="1" t="str">
        <f t="shared" si="44"/>
        <v>No</v>
      </c>
      <c r="AG264" s="71">
        <v>45672</v>
      </c>
    </row>
    <row r="265" spans="1:33" x14ac:dyDescent="0.25">
      <c r="A265" s="5">
        <v>477</v>
      </c>
      <c r="B265" s="9">
        <v>456</v>
      </c>
      <c r="C265" s="9" t="s">
        <v>698</v>
      </c>
      <c r="D265" s="9" t="s">
        <v>699</v>
      </c>
      <c r="E265" s="5" t="s">
        <v>675</v>
      </c>
      <c r="F265" s="5"/>
      <c r="G265" s="9" t="s">
        <v>924</v>
      </c>
      <c r="H265" s="5">
        <v>9.1000000000000004E-3</v>
      </c>
      <c r="I265" s="5" t="s">
        <v>74</v>
      </c>
      <c r="J265" s="8" t="s">
        <v>924</v>
      </c>
      <c r="K265" s="5">
        <v>0.01</v>
      </c>
      <c r="L265" s="5" t="s">
        <v>1854</v>
      </c>
      <c r="M265" s="70">
        <f t="shared" si="39"/>
        <v>-8.9999999999999969E-2</v>
      </c>
      <c r="N265" s="5" t="str">
        <f t="shared" si="45"/>
        <v>Yes (-9%)</v>
      </c>
      <c r="O265" s="5" t="s">
        <v>77</v>
      </c>
      <c r="P265" s="5" t="s">
        <v>77</v>
      </c>
      <c r="Q265" s="5" t="s">
        <v>924</v>
      </c>
      <c r="R265" s="5" t="s">
        <v>77</v>
      </c>
      <c r="S265" s="5" t="s">
        <v>77</v>
      </c>
      <c r="T265" s="70" t="str">
        <f t="shared" si="37"/>
        <v>--</v>
      </c>
      <c r="U265" s="5" t="str">
        <f t="shared" si="40"/>
        <v>No TRV</v>
      </c>
      <c r="V265" s="5" t="s">
        <v>77</v>
      </c>
      <c r="W265" s="5" t="s">
        <v>77</v>
      </c>
      <c r="X265" s="5" t="s">
        <v>924</v>
      </c>
      <c r="Y265" s="5" t="s">
        <v>77</v>
      </c>
      <c r="Z265" s="5" t="s">
        <v>77</v>
      </c>
      <c r="AA265" s="70" t="str">
        <f t="shared" si="38"/>
        <v>--</v>
      </c>
      <c r="AB265" s="5" t="str">
        <f t="shared" si="41"/>
        <v>No TRV</v>
      </c>
      <c r="AC265" s="7" t="str">
        <f t="shared" si="42"/>
        <v>No</v>
      </c>
      <c r="AD265" s="5"/>
      <c r="AE265" s="1" t="str">
        <f t="shared" si="43"/>
        <v>No New</v>
      </c>
      <c r="AF265" s="1" t="str">
        <f t="shared" si="44"/>
        <v>Yes</v>
      </c>
      <c r="AG265" s="71">
        <v>45672</v>
      </c>
    </row>
    <row r="266" spans="1:33" x14ac:dyDescent="0.25">
      <c r="A266" s="5">
        <v>478</v>
      </c>
      <c r="B266" s="5" t="s">
        <v>700</v>
      </c>
      <c r="C266" s="10" t="s">
        <v>698</v>
      </c>
      <c r="D266" s="5" t="s">
        <v>701</v>
      </c>
      <c r="E266" s="5" t="s">
        <v>675</v>
      </c>
      <c r="F266" s="13"/>
      <c r="G266" s="5" t="s">
        <v>924</v>
      </c>
      <c r="H266" s="5">
        <v>1.8E-3</v>
      </c>
      <c r="I266" s="5" t="s">
        <v>74</v>
      </c>
      <c r="J266" s="8" t="s">
        <v>924</v>
      </c>
      <c r="K266" s="5" t="s">
        <v>77</v>
      </c>
      <c r="L266" s="5" t="s">
        <v>77</v>
      </c>
      <c r="M266" s="70" t="e">
        <f t="shared" si="39"/>
        <v>#VALUE!</v>
      </c>
      <c r="N266" s="5" t="str">
        <f t="shared" si="45"/>
        <v>New TRV</v>
      </c>
      <c r="O266" s="5" t="s">
        <v>77</v>
      </c>
      <c r="P266" s="5" t="s">
        <v>77</v>
      </c>
      <c r="Q266" s="5" t="s">
        <v>924</v>
      </c>
      <c r="R266" s="5" t="s">
        <v>77</v>
      </c>
      <c r="S266" s="5" t="s">
        <v>77</v>
      </c>
      <c r="T266" s="70" t="str">
        <f t="shared" si="37"/>
        <v>--</v>
      </c>
      <c r="U266" s="5" t="str">
        <f t="shared" si="40"/>
        <v>No TRV</v>
      </c>
      <c r="V266" s="5" t="s">
        <v>77</v>
      </c>
      <c r="W266" s="5" t="s">
        <v>77</v>
      </c>
      <c r="X266" s="5" t="s">
        <v>924</v>
      </c>
      <c r="Y266" s="5" t="s">
        <v>77</v>
      </c>
      <c r="Z266" s="5" t="s">
        <v>77</v>
      </c>
      <c r="AA266" s="70" t="str">
        <f t="shared" si="38"/>
        <v>--</v>
      </c>
      <c r="AB266" s="5" t="str">
        <f t="shared" si="41"/>
        <v>No TRV</v>
      </c>
      <c r="AC266" s="7" t="str">
        <f t="shared" si="42"/>
        <v>No</v>
      </c>
      <c r="AD266" s="5"/>
      <c r="AE266" s="1" t="str">
        <f t="shared" si="43"/>
        <v>A new</v>
      </c>
      <c r="AF266" s="1" t="str">
        <f t="shared" si="44"/>
        <v>No</v>
      </c>
      <c r="AG266" s="71">
        <v>45672</v>
      </c>
    </row>
    <row r="267" spans="1:33" x14ac:dyDescent="0.25">
      <c r="A267" s="5">
        <v>465</v>
      </c>
      <c r="B267" s="9">
        <v>463</v>
      </c>
      <c r="C267" s="9" t="s">
        <v>673</v>
      </c>
      <c r="D267" s="9" t="s">
        <v>674</v>
      </c>
      <c r="E267" s="5" t="s">
        <v>675</v>
      </c>
      <c r="F267" s="10">
        <v>9</v>
      </c>
      <c r="G267" s="72" t="s">
        <v>925</v>
      </c>
      <c r="H267" s="8">
        <v>8.7999999999999998E-5</v>
      </c>
      <c r="I267" s="8" t="s">
        <v>37</v>
      </c>
      <c r="J267" s="8" t="s">
        <v>925</v>
      </c>
      <c r="K267" s="5">
        <v>2.5999999999999998E-4</v>
      </c>
      <c r="L267" s="5" t="s">
        <v>74</v>
      </c>
      <c r="M267" s="70">
        <f t="shared" si="39"/>
        <v>-0.66153846153846152</v>
      </c>
      <c r="N267" s="8" t="str">
        <f t="shared" si="45"/>
        <v>Yes (-66%)</v>
      </c>
      <c r="O267" s="8">
        <v>0.13</v>
      </c>
      <c r="P267" s="8" t="s">
        <v>37</v>
      </c>
      <c r="Q267" s="8" t="s">
        <v>925</v>
      </c>
      <c r="R267" s="5">
        <v>0.4</v>
      </c>
      <c r="S267" s="5" t="s">
        <v>74</v>
      </c>
      <c r="T267" s="70">
        <f t="shared" si="37"/>
        <v>-0.67500000000000004</v>
      </c>
      <c r="U267" s="8" t="str">
        <f t="shared" si="40"/>
        <v>Yes (-68%)</v>
      </c>
      <c r="V267" s="5" t="s">
        <v>77</v>
      </c>
      <c r="W267" s="5" t="s">
        <v>77</v>
      </c>
      <c r="X267" s="5" t="s">
        <v>924</v>
      </c>
      <c r="Y267" s="5" t="s">
        <v>77</v>
      </c>
      <c r="Z267" s="5" t="s">
        <v>77</v>
      </c>
      <c r="AA267" s="70" t="str">
        <f t="shared" si="38"/>
        <v>--</v>
      </c>
      <c r="AB267" s="5" t="str">
        <f t="shared" si="41"/>
        <v>No TRV</v>
      </c>
      <c r="AC267" s="7" t="str">
        <f t="shared" si="42"/>
        <v>Yes</v>
      </c>
      <c r="AD267" s="5"/>
      <c r="AE267" s="1" t="str">
        <f t="shared" si="43"/>
        <v>No New</v>
      </c>
      <c r="AF267" s="1" t="str">
        <f t="shared" si="44"/>
        <v>Yes</v>
      </c>
      <c r="AG267" s="73">
        <v>45859</v>
      </c>
    </row>
    <row r="268" spans="1:33" x14ac:dyDescent="0.25">
      <c r="A268" s="5">
        <v>466</v>
      </c>
      <c r="B268" s="9">
        <v>464</v>
      </c>
      <c r="C268" s="9" t="s">
        <v>676</v>
      </c>
      <c r="D268" s="9" t="s">
        <v>677</v>
      </c>
      <c r="E268" s="5" t="s">
        <v>675</v>
      </c>
      <c r="F268" s="10">
        <v>9</v>
      </c>
      <c r="G268" s="72" t="s">
        <v>925</v>
      </c>
      <c r="H268" s="8">
        <v>4.4000000000000002E-6</v>
      </c>
      <c r="I268" s="8" t="s">
        <v>37</v>
      </c>
      <c r="J268" s="8" t="s">
        <v>925</v>
      </c>
      <c r="K268" s="5">
        <v>8.7999999999999998E-5</v>
      </c>
      <c r="L268" s="5" t="s">
        <v>1859</v>
      </c>
      <c r="M268" s="70">
        <f t="shared" si="39"/>
        <v>-0.95000000000000007</v>
      </c>
      <c r="N268" s="8" t="str">
        <f t="shared" si="45"/>
        <v>Yes (-95%)</v>
      </c>
      <c r="O268" s="8">
        <v>6.7000000000000002E-3</v>
      </c>
      <c r="P268" s="8" t="s">
        <v>37</v>
      </c>
      <c r="Q268" s="8" t="s">
        <v>925</v>
      </c>
      <c r="R268" s="5">
        <v>0.13</v>
      </c>
      <c r="S268" s="5" t="s">
        <v>74</v>
      </c>
      <c r="T268" s="70">
        <f t="shared" si="37"/>
        <v>-0.94846153846153847</v>
      </c>
      <c r="U268" s="8" t="str">
        <f t="shared" si="40"/>
        <v>Yes (-95%)</v>
      </c>
      <c r="V268" s="5" t="s">
        <v>77</v>
      </c>
      <c r="W268" s="5" t="s">
        <v>77</v>
      </c>
      <c r="X268" s="5" t="s">
        <v>924</v>
      </c>
      <c r="Y268" s="5" t="s">
        <v>77</v>
      </c>
      <c r="Z268" s="5" t="s">
        <v>77</v>
      </c>
      <c r="AA268" s="70" t="str">
        <f t="shared" si="38"/>
        <v>--</v>
      </c>
      <c r="AB268" s="5" t="str">
        <f t="shared" si="41"/>
        <v>No TRV</v>
      </c>
      <c r="AC268" s="7" t="str">
        <f t="shared" si="42"/>
        <v>Yes</v>
      </c>
      <c r="AD268" s="5"/>
      <c r="AE268" s="1" t="str">
        <f t="shared" si="43"/>
        <v>No New</v>
      </c>
      <c r="AF268" s="1" t="str">
        <f t="shared" si="44"/>
        <v>Yes</v>
      </c>
      <c r="AG268" s="73">
        <v>45859</v>
      </c>
    </row>
    <row r="269" spans="1:33" x14ac:dyDescent="0.25">
      <c r="A269" s="5">
        <v>467</v>
      </c>
      <c r="B269" s="9">
        <v>466</v>
      </c>
      <c r="C269" s="9" t="s">
        <v>678</v>
      </c>
      <c r="D269" s="9" t="s">
        <v>679</v>
      </c>
      <c r="E269" s="5" t="s">
        <v>675</v>
      </c>
      <c r="F269" s="10">
        <v>9</v>
      </c>
      <c r="G269" s="72" t="s">
        <v>925</v>
      </c>
      <c r="H269" s="8">
        <v>8.8000000000000003E-4</v>
      </c>
      <c r="I269" s="8" t="s">
        <v>37</v>
      </c>
      <c r="J269" s="8" t="s">
        <v>925</v>
      </c>
      <c r="K269" s="5">
        <v>8.8000000000000003E-4</v>
      </c>
      <c r="L269" s="5" t="s">
        <v>1859</v>
      </c>
      <c r="M269" s="70">
        <f t="shared" si="39"/>
        <v>0</v>
      </c>
      <c r="N269" s="8" t="str">
        <f t="shared" si="45"/>
        <v>No Change</v>
      </c>
      <c r="O269" s="5">
        <v>1.3</v>
      </c>
      <c r="P269" s="8" t="s">
        <v>37</v>
      </c>
      <c r="Q269" s="8" t="s">
        <v>925</v>
      </c>
      <c r="R269" s="5">
        <v>1.3</v>
      </c>
      <c r="S269" s="5" t="s">
        <v>74</v>
      </c>
      <c r="T269" s="70">
        <f t="shared" si="37"/>
        <v>0</v>
      </c>
      <c r="U269" s="5" t="str">
        <f t="shared" si="40"/>
        <v>No Change</v>
      </c>
      <c r="V269" s="5" t="s">
        <v>77</v>
      </c>
      <c r="W269" s="5" t="s">
        <v>77</v>
      </c>
      <c r="X269" s="5" t="s">
        <v>924</v>
      </c>
      <c r="Y269" s="5" t="s">
        <v>77</v>
      </c>
      <c r="Z269" s="5" t="s">
        <v>77</v>
      </c>
      <c r="AA269" s="70" t="str">
        <f t="shared" si="38"/>
        <v>--</v>
      </c>
      <c r="AB269" s="5" t="str">
        <f t="shared" si="41"/>
        <v>No TRV</v>
      </c>
      <c r="AC269" s="7" t="str">
        <f t="shared" si="42"/>
        <v>Yes</v>
      </c>
      <c r="AD269" s="5"/>
      <c r="AE269" s="1" t="str">
        <f t="shared" si="43"/>
        <v>No New</v>
      </c>
      <c r="AF269" s="1" t="str">
        <f t="shared" si="44"/>
        <v>Yes</v>
      </c>
      <c r="AG269" s="73">
        <v>45859</v>
      </c>
    </row>
    <row r="270" spans="1:33" x14ac:dyDescent="0.25">
      <c r="A270" s="5">
        <v>468</v>
      </c>
      <c r="B270" s="9">
        <v>467</v>
      </c>
      <c r="C270" s="9" t="s">
        <v>680</v>
      </c>
      <c r="D270" s="9" t="s">
        <v>681</v>
      </c>
      <c r="E270" s="5" t="s">
        <v>675</v>
      </c>
      <c r="F270" s="10">
        <v>9</v>
      </c>
      <c r="G270" s="72" t="s">
        <v>925</v>
      </c>
      <c r="H270" s="8">
        <v>8.8000000000000003E-4</v>
      </c>
      <c r="I270" s="8" t="s">
        <v>37</v>
      </c>
      <c r="J270" s="8" t="s">
        <v>925</v>
      </c>
      <c r="K270" s="5">
        <v>8.8000000000000003E-4</v>
      </c>
      <c r="L270" s="5" t="s">
        <v>1859</v>
      </c>
      <c r="M270" s="70">
        <f t="shared" si="39"/>
        <v>0</v>
      </c>
      <c r="N270" s="8" t="str">
        <f t="shared" si="45"/>
        <v>No Change</v>
      </c>
      <c r="O270" s="5">
        <v>1.3</v>
      </c>
      <c r="P270" s="8" t="s">
        <v>37</v>
      </c>
      <c r="Q270" s="8" t="s">
        <v>925</v>
      </c>
      <c r="R270" s="5">
        <v>1.3</v>
      </c>
      <c r="S270" s="5" t="s">
        <v>74</v>
      </c>
      <c r="T270" s="70">
        <f t="shared" si="37"/>
        <v>0</v>
      </c>
      <c r="U270" s="5" t="str">
        <f t="shared" si="40"/>
        <v>No Change</v>
      </c>
      <c r="V270" s="5" t="s">
        <v>77</v>
      </c>
      <c r="W270" s="5" t="s">
        <v>77</v>
      </c>
      <c r="X270" s="5" t="s">
        <v>924</v>
      </c>
      <c r="Y270" s="5" t="s">
        <v>77</v>
      </c>
      <c r="Z270" s="5" t="s">
        <v>77</v>
      </c>
      <c r="AA270" s="70" t="str">
        <f t="shared" si="38"/>
        <v>--</v>
      </c>
      <c r="AB270" s="5" t="str">
        <f t="shared" si="41"/>
        <v>No TRV</v>
      </c>
      <c r="AC270" s="7" t="str">
        <f t="shared" si="42"/>
        <v>Yes</v>
      </c>
      <c r="AD270" s="5"/>
      <c r="AE270" s="1" t="str">
        <f t="shared" si="43"/>
        <v>No New</v>
      </c>
      <c r="AF270" s="1" t="str">
        <f t="shared" si="44"/>
        <v>Yes</v>
      </c>
      <c r="AG270" s="73">
        <v>45859</v>
      </c>
    </row>
    <row r="271" spans="1:33" x14ac:dyDescent="0.25">
      <c r="A271" s="5">
        <v>469</v>
      </c>
      <c r="B271" s="9">
        <v>468</v>
      </c>
      <c r="C271" s="9" t="s">
        <v>682</v>
      </c>
      <c r="D271" s="9" t="s">
        <v>683</v>
      </c>
      <c r="E271" s="5" t="s">
        <v>675</v>
      </c>
      <c r="F271" s="10">
        <v>9</v>
      </c>
      <c r="G271" s="72" t="s">
        <v>925</v>
      </c>
      <c r="H271" s="8">
        <v>8.8000000000000003E-4</v>
      </c>
      <c r="I271" s="8" t="s">
        <v>37</v>
      </c>
      <c r="J271" s="8" t="s">
        <v>925</v>
      </c>
      <c r="K271" s="5">
        <v>8.8000000000000003E-4</v>
      </c>
      <c r="L271" s="5" t="s">
        <v>1859</v>
      </c>
      <c r="M271" s="70">
        <f t="shared" si="39"/>
        <v>0</v>
      </c>
      <c r="N271" s="8" t="str">
        <f t="shared" si="45"/>
        <v>No Change</v>
      </c>
      <c r="O271" s="5">
        <v>1.3</v>
      </c>
      <c r="P271" s="8" t="s">
        <v>37</v>
      </c>
      <c r="Q271" s="8" t="s">
        <v>925</v>
      </c>
      <c r="R271" s="5">
        <v>1.3</v>
      </c>
      <c r="S271" s="5" t="s">
        <v>74</v>
      </c>
      <c r="T271" s="70">
        <f t="shared" si="37"/>
        <v>0</v>
      </c>
      <c r="U271" s="5" t="str">
        <f t="shared" si="40"/>
        <v>No Change</v>
      </c>
      <c r="V271" s="5" t="s">
        <v>77</v>
      </c>
      <c r="W271" s="5" t="s">
        <v>77</v>
      </c>
      <c r="X271" s="5" t="s">
        <v>924</v>
      </c>
      <c r="Y271" s="5" t="s">
        <v>77</v>
      </c>
      <c r="Z271" s="5" t="s">
        <v>77</v>
      </c>
      <c r="AA271" s="70" t="str">
        <f t="shared" si="38"/>
        <v>--</v>
      </c>
      <c r="AB271" s="5" t="str">
        <f t="shared" si="41"/>
        <v>No TRV</v>
      </c>
      <c r="AC271" s="7" t="str">
        <f t="shared" si="42"/>
        <v>Yes</v>
      </c>
      <c r="AD271" s="5"/>
      <c r="AE271" s="1" t="str">
        <f t="shared" si="43"/>
        <v>No New</v>
      </c>
      <c r="AF271" s="1" t="str">
        <f t="shared" si="44"/>
        <v>Yes</v>
      </c>
      <c r="AG271" s="73">
        <v>45859</v>
      </c>
    </row>
    <row r="272" spans="1:33" x14ac:dyDescent="0.25">
      <c r="A272" s="5">
        <v>470</v>
      </c>
      <c r="B272" s="9">
        <v>469</v>
      </c>
      <c r="C272" s="9" t="s">
        <v>684</v>
      </c>
      <c r="D272" s="9" t="s">
        <v>685</v>
      </c>
      <c r="E272" s="5" t="s">
        <v>675</v>
      </c>
      <c r="F272" s="10">
        <v>9</v>
      </c>
      <c r="G272" s="72" t="s">
        <v>925</v>
      </c>
      <c r="H272" s="8">
        <v>8.8000000000000003E-4</v>
      </c>
      <c r="I272" s="8" t="s">
        <v>37</v>
      </c>
      <c r="J272" s="8" t="s">
        <v>925</v>
      </c>
      <c r="K272" s="5">
        <v>8.8000000000000003E-4</v>
      </c>
      <c r="L272" s="5" t="s">
        <v>1859</v>
      </c>
      <c r="M272" s="70">
        <f t="shared" si="39"/>
        <v>0</v>
      </c>
      <c r="N272" s="8" t="str">
        <f t="shared" si="45"/>
        <v>No Change</v>
      </c>
      <c r="O272" s="5">
        <v>1.3</v>
      </c>
      <c r="P272" s="8" t="s">
        <v>37</v>
      </c>
      <c r="Q272" s="8" t="s">
        <v>925</v>
      </c>
      <c r="R272" s="5">
        <v>1.3</v>
      </c>
      <c r="S272" s="5" t="s">
        <v>74</v>
      </c>
      <c r="T272" s="70">
        <f t="shared" si="37"/>
        <v>0</v>
      </c>
      <c r="U272" s="5" t="str">
        <f t="shared" si="40"/>
        <v>No Change</v>
      </c>
      <c r="V272" s="5" t="s">
        <v>77</v>
      </c>
      <c r="W272" s="5" t="s">
        <v>77</v>
      </c>
      <c r="X272" s="5" t="s">
        <v>924</v>
      </c>
      <c r="Y272" s="5" t="s">
        <v>77</v>
      </c>
      <c r="Z272" s="5" t="s">
        <v>77</v>
      </c>
      <c r="AA272" s="70" t="str">
        <f t="shared" si="38"/>
        <v>--</v>
      </c>
      <c r="AB272" s="5" t="str">
        <f t="shared" si="41"/>
        <v>No TRV</v>
      </c>
      <c r="AC272" s="7" t="str">
        <f t="shared" si="42"/>
        <v>Yes</v>
      </c>
      <c r="AD272" s="5"/>
      <c r="AE272" s="1" t="str">
        <f t="shared" si="43"/>
        <v>No New</v>
      </c>
      <c r="AF272" s="1" t="str">
        <f t="shared" si="44"/>
        <v>Yes</v>
      </c>
      <c r="AG272" s="73">
        <v>45859</v>
      </c>
    </row>
    <row r="273" spans="1:33" x14ac:dyDescent="0.25">
      <c r="A273" s="5">
        <v>471</v>
      </c>
      <c r="B273" s="9">
        <v>470</v>
      </c>
      <c r="C273" s="9" t="s">
        <v>686</v>
      </c>
      <c r="D273" s="9" t="s">
        <v>687</v>
      </c>
      <c r="E273" s="5" t="s">
        <v>675</v>
      </c>
      <c r="F273" s="10">
        <v>9</v>
      </c>
      <c r="G273" s="72" t="s">
        <v>925</v>
      </c>
      <c r="H273" s="8">
        <v>5.3000000000000001E-7</v>
      </c>
      <c r="I273" s="8" t="s">
        <v>37</v>
      </c>
      <c r="J273" s="8" t="s">
        <v>925</v>
      </c>
      <c r="K273" s="5">
        <v>2.6E-7</v>
      </c>
      <c r="L273" s="5" t="s">
        <v>74</v>
      </c>
      <c r="M273" s="70">
        <f t="shared" si="39"/>
        <v>1.0384615384615385</v>
      </c>
      <c r="N273" s="8" t="str">
        <f t="shared" si="45"/>
        <v>Yes (104%)</v>
      </c>
      <c r="O273" s="8">
        <v>8.0000000000000004E-4</v>
      </c>
      <c r="P273" s="8" t="s">
        <v>37</v>
      </c>
      <c r="Q273" s="8" t="s">
        <v>925</v>
      </c>
      <c r="R273" s="5">
        <v>4.0000000000000002E-4</v>
      </c>
      <c r="S273" s="5" t="s">
        <v>74</v>
      </c>
      <c r="T273" s="70">
        <f t="shared" si="37"/>
        <v>1</v>
      </c>
      <c r="U273" s="8" t="str">
        <f t="shared" si="40"/>
        <v>Yes (100%)</v>
      </c>
      <c r="V273" s="5" t="s">
        <v>77</v>
      </c>
      <c r="W273" s="5" t="s">
        <v>77</v>
      </c>
      <c r="X273" s="5" t="s">
        <v>924</v>
      </c>
      <c r="Y273" s="5" t="s">
        <v>77</v>
      </c>
      <c r="Z273" s="5" t="s">
        <v>77</v>
      </c>
      <c r="AA273" s="70" t="str">
        <f t="shared" si="38"/>
        <v>--</v>
      </c>
      <c r="AB273" s="5" t="str">
        <f t="shared" si="41"/>
        <v>No TRV</v>
      </c>
      <c r="AC273" s="7" t="str">
        <f t="shared" si="42"/>
        <v>Yes</v>
      </c>
      <c r="AD273" s="5"/>
      <c r="AE273" s="1" t="str">
        <f t="shared" si="43"/>
        <v>No New</v>
      </c>
      <c r="AF273" s="1" t="str">
        <f t="shared" si="44"/>
        <v>Yes</v>
      </c>
      <c r="AG273" s="73">
        <v>45859</v>
      </c>
    </row>
    <row r="274" spans="1:33" x14ac:dyDescent="0.25">
      <c r="A274" s="5">
        <v>472</v>
      </c>
      <c r="B274" s="9">
        <v>474</v>
      </c>
      <c r="C274" s="9" t="s">
        <v>688</v>
      </c>
      <c r="D274" s="9" t="s">
        <v>689</v>
      </c>
      <c r="E274" s="5" t="s">
        <v>675</v>
      </c>
      <c r="F274" s="10">
        <v>9</v>
      </c>
      <c r="G274" s="72" t="s">
        <v>925</v>
      </c>
      <c r="H274" s="8">
        <v>8.8000000000000003E-4</v>
      </c>
      <c r="I274" s="8" t="s">
        <v>37</v>
      </c>
      <c r="J274" s="8" t="s">
        <v>925</v>
      </c>
      <c r="K274" s="5">
        <v>8.8000000000000003E-4</v>
      </c>
      <c r="L274" s="5" t="s">
        <v>1859</v>
      </c>
      <c r="M274" s="70">
        <f t="shared" si="39"/>
        <v>0</v>
      </c>
      <c r="N274" s="8" t="str">
        <f t="shared" si="45"/>
        <v>No Change</v>
      </c>
      <c r="O274" s="5">
        <v>1.3</v>
      </c>
      <c r="P274" s="8" t="s">
        <v>37</v>
      </c>
      <c r="Q274" s="8" t="s">
        <v>925</v>
      </c>
      <c r="R274" s="5">
        <v>1.3</v>
      </c>
      <c r="S274" s="5" t="s">
        <v>74</v>
      </c>
      <c r="T274" s="70">
        <f t="shared" si="37"/>
        <v>0</v>
      </c>
      <c r="U274" s="5" t="str">
        <f t="shared" si="40"/>
        <v>No Change</v>
      </c>
      <c r="V274" s="5" t="s">
        <v>77</v>
      </c>
      <c r="W274" s="5" t="s">
        <v>77</v>
      </c>
      <c r="X274" s="5" t="s">
        <v>924</v>
      </c>
      <c r="Y274" s="5" t="s">
        <v>77</v>
      </c>
      <c r="Z274" s="5" t="s">
        <v>77</v>
      </c>
      <c r="AA274" s="70" t="str">
        <f t="shared" si="38"/>
        <v>--</v>
      </c>
      <c r="AB274" s="5" t="str">
        <f t="shared" si="41"/>
        <v>No TRV</v>
      </c>
      <c r="AC274" s="7" t="str">
        <f t="shared" si="42"/>
        <v>Yes</v>
      </c>
      <c r="AD274" s="5"/>
      <c r="AE274" s="1" t="str">
        <f t="shared" si="43"/>
        <v>No New</v>
      </c>
      <c r="AF274" s="1" t="str">
        <f t="shared" si="44"/>
        <v>Yes</v>
      </c>
      <c r="AG274" s="73">
        <v>45859</v>
      </c>
    </row>
    <row r="275" spans="1:33" x14ac:dyDescent="0.25">
      <c r="A275" s="5">
        <v>473</v>
      </c>
      <c r="B275" s="9">
        <v>475</v>
      </c>
      <c r="C275" s="9" t="s">
        <v>690</v>
      </c>
      <c r="D275" s="9" t="s">
        <v>691</v>
      </c>
      <c r="E275" s="5" t="s">
        <v>675</v>
      </c>
      <c r="F275" s="10">
        <v>9</v>
      </c>
      <c r="G275" s="72" t="s">
        <v>925</v>
      </c>
      <c r="H275" s="8">
        <v>8.8000000000000003E-4</v>
      </c>
      <c r="I275" s="8" t="s">
        <v>37</v>
      </c>
      <c r="J275" s="8" t="s">
        <v>925</v>
      </c>
      <c r="K275" s="5">
        <v>8.8000000000000003E-4</v>
      </c>
      <c r="L275" s="5" t="s">
        <v>1859</v>
      </c>
      <c r="M275" s="70">
        <f t="shared" si="39"/>
        <v>0</v>
      </c>
      <c r="N275" s="8" t="str">
        <f t="shared" si="45"/>
        <v>No Change</v>
      </c>
      <c r="O275" s="5">
        <v>1.3</v>
      </c>
      <c r="P275" s="8" t="s">
        <v>37</v>
      </c>
      <c r="Q275" s="8" t="s">
        <v>925</v>
      </c>
      <c r="R275" s="5">
        <v>1.3</v>
      </c>
      <c r="S275" s="5" t="s">
        <v>74</v>
      </c>
      <c r="T275" s="70">
        <f t="shared" si="37"/>
        <v>0</v>
      </c>
      <c r="U275" s="5" t="str">
        <f t="shared" si="40"/>
        <v>No Change</v>
      </c>
      <c r="V275" s="5" t="s">
        <v>77</v>
      </c>
      <c r="W275" s="5" t="s">
        <v>77</v>
      </c>
      <c r="X275" s="5" t="s">
        <v>924</v>
      </c>
      <c r="Y275" s="5" t="s">
        <v>77</v>
      </c>
      <c r="Z275" s="5" t="s">
        <v>77</v>
      </c>
      <c r="AA275" s="70" t="str">
        <f t="shared" si="38"/>
        <v>--</v>
      </c>
      <c r="AB275" s="5" t="str">
        <f t="shared" si="41"/>
        <v>No TRV</v>
      </c>
      <c r="AC275" s="7" t="str">
        <f t="shared" si="42"/>
        <v>Yes</v>
      </c>
      <c r="AD275" s="5"/>
      <c r="AE275" s="1" t="str">
        <f t="shared" si="43"/>
        <v>No New</v>
      </c>
      <c r="AF275" s="1" t="str">
        <f t="shared" si="44"/>
        <v>Yes</v>
      </c>
      <c r="AG275" s="73">
        <v>45859</v>
      </c>
    </row>
    <row r="276" spans="1:33" x14ac:dyDescent="0.25">
      <c r="A276" s="5">
        <v>474</v>
      </c>
      <c r="B276" s="9">
        <v>476</v>
      </c>
      <c r="C276" s="9" t="s">
        <v>692</v>
      </c>
      <c r="D276" s="9" t="s">
        <v>693</v>
      </c>
      <c r="E276" s="5" t="s">
        <v>675</v>
      </c>
      <c r="F276" s="10">
        <v>9</v>
      </c>
      <c r="G276" s="72" t="s">
        <v>925</v>
      </c>
      <c r="H276" s="8">
        <v>8.8000000000000003E-4</v>
      </c>
      <c r="I276" s="8" t="s">
        <v>37</v>
      </c>
      <c r="J276" s="8" t="s">
        <v>925</v>
      </c>
      <c r="K276" s="5">
        <v>8.8000000000000003E-4</v>
      </c>
      <c r="L276" s="5" t="s">
        <v>1859</v>
      </c>
      <c r="M276" s="70">
        <f t="shared" si="39"/>
        <v>0</v>
      </c>
      <c r="N276" s="8" t="str">
        <f t="shared" si="45"/>
        <v>No Change</v>
      </c>
      <c r="O276" s="5">
        <v>1.3</v>
      </c>
      <c r="P276" s="8" t="s">
        <v>37</v>
      </c>
      <c r="Q276" s="8" t="s">
        <v>925</v>
      </c>
      <c r="R276" s="5">
        <v>1.3</v>
      </c>
      <c r="S276" s="5" t="s">
        <v>74</v>
      </c>
      <c r="T276" s="70">
        <f t="shared" si="37"/>
        <v>0</v>
      </c>
      <c r="U276" s="5" t="str">
        <f t="shared" si="40"/>
        <v>No Change</v>
      </c>
      <c r="V276" s="5" t="s">
        <v>77</v>
      </c>
      <c r="W276" s="5" t="s">
        <v>77</v>
      </c>
      <c r="X276" s="5" t="s">
        <v>924</v>
      </c>
      <c r="Y276" s="5" t="s">
        <v>77</v>
      </c>
      <c r="Z276" s="5" t="s">
        <v>77</v>
      </c>
      <c r="AA276" s="70" t="str">
        <f t="shared" si="38"/>
        <v>--</v>
      </c>
      <c r="AB276" s="5" t="str">
        <f t="shared" si="41"/>
        <v>No TRV</v>
      </c>
      <c r="AC276" s="7" t="str">
        <f t="shared" si="42"/>
        <v>Yes</v>
      </c>
      <c r="AD276" s="5"/>
      <c r="AE276" s="1" t="str">
        <f t="shared" si="43"/>
        <v>No New</v>
      </c>
      <c r="AF276" s="1" t="str">
        <f t="shared" si="44"/>
        <v>Yes</v>
      </c>
      <c r="AG276" s="73">
        <v>45859</v>
      </c>
    </row>
    <row r="277" spans="1:33" x14ac:dyDescent="0.25">
      <c r="A277" s="5">
        <v>475</v>
      </c>
      <c r="B277" s="9">
        <v>477</v>
      </c>
      <c r="C277" s="9" t="s">
        <v>694</v>
      </c>
      <c r="D277" s="9" t="s">
        <v>695</v>
      </c>
      <c r="E277" s="5" t="s">
        <v>675</v>
      </c>
      <c r="F277" s="10">
        <v>9</v>
      </c>
      <c r="G277" s="72" t="s">
        <v>925</v>
      </c>
      <c r="H277" s="8">
        <v>5.3000000000000001E-6</v>
      </c>
      <c r="I277" s="8" t="s">
        <v>37</v>
      </c>
      <c r="J277" s="8" t="s">
        <v>925</v>
      </c>
      <c r="K277" s="5">
        <v>8.8000000000000004E-7</v>
      </c>
      <c r="L277" s="5" t="s">
        <v>1859</v>
      </c>
      <c r="M277" s="70">
        <f t="shared" si="39"/>
        <v>5.0227272727272725</v>
      </c>
      <c r="N277" s="8" t="str">
        <f t="shared" si="45"/>
        <v>Yes (502%)</v>
      </c>
      <c r="O277" s="8">
        <v>8.0000000000000002E-3</v>
      </c>
      <c r="P277" s="8" t="s">
        <v>37</v>
      </c>
      <c r="Q277" s="8" t="s">
        <v>925</v>
      </c>
      <c r="R277" s="5">
        <v>1.2999999999999999E-3</v>
      </c>
      <c r="S277" s="5" t="s">
        <v>74</v>
      </c>
      <c r="T277" s="70">
        <f t="shared" si="37"/>
        <v>5.1538461538461542</v>
      </c>
      <c r="U277" s="8" t="str">
        <f t="shared" si="40"/>
        <v>Yes (515%)</v>
      </c>
      <c r="V277" s="5" t="s">
        <v>77</v>
      </c>
      <c r="W277" s="5" t="s">
        <v>77</v>
      </c>
      <c r="X277" s="5" t="s">
        <v>924</v>
      </c>
      <c r="Y277" s="5" t="s">
        <v>77</v>
      </c>
      <c r="Z277" s="5" t="s">
        <v>77</v>
      </c>
      <c r="AA277" s="70" t="str">
        <f t="shared" si="38"/>
        <v>--</v>
      </c>
      <c r="AB277" s="5" t="str">
        <f t="shared" si="41"/>
        <v>No TRV</v>
      </c>
      <c r="AC277" s="7" t="str">
        <f t="shared" si="42"/>
        <v>Yes</v>
      </c>
      <c r="AD277" s="5"/>
      <c r="AE277" s="1" t="str">
        <f t="shared" si="43"/>
        <v>No New</v>
      </c>
      <c r="AF277" s="1" t="str">
        <f t="shared" si="44"/>
        <v>Yes</v>
      </c>
      <c r="AG277" s="73">
        <v>45859</v>
      </c>
    </row>
    <row r="278" spans="1:33" x14ac:dyDescent="0.25">
      <c r="A278" s="5">
        <v>476</v>
      </c>
      <c r="B278" s="9">
        <v>481</v>
      </c>
      <c r="C278" s="9" t="s">
        <v>696</v>
      </c>
      <c r="D278" s="9" t="s">
        <v>697</v>
      </c>
      <c r="E278" s="5" t="s">
        <v>675</v>
      </c>
      <c r="F278" s="10">
        <v>9</v>
      </c>
      <c r="G278" s="72" t="s">
        <v>925</v>
      </c>
      <c r="H278" s="8">
        <v>8.8000000000000003E-4</v>
      </c>
      <c r="I278" s="8" t="s">
        <v>37</v>
      </c>
      <c r="J278" s="8" t="s">
        <v>925</v>
      </c>
      <c r="K278" s="5">
        <v>8.8000000000000003E-4</v>
      </c>
      <c r="L278" s="5" t="s">
        <v>1859</v>
      </c>
      <c r="M278" s="70">
        <f t="shared" si="39"/>
        <v>0</v>
      </c>
      <c r="N278" s="8" t="str">
        <f t="shared" si="45"/>
        <v>No Change</v>
      </c>
      <c r="O278" s="5">
        <v>1.3</v>
      </c>
      <c r="P278" s="8" t="s">
        <v>37</v>
      </c>
      <c r="Q278" s="8" t="s">
        <v>925</v>
      </c>
      <c r="R278" s="5">
        <v>1.3</v>
      </c>
      <c r="S278" s="5" t="s">
        <v>74</v>
      </c>
      <c r="T278" s="70">
        <f t="shared" si="37"/>
        <v>0</v>
      </c>
      <c r="U278" s="5" t="str">
        <f t="shared" si="40"/>
        <v>No Change</v>
      </c>
      <c r="V278" s="5" t="s">
        <v>77</v>
      </c>
      <c r="W278" s="5" t="s">
        <v>77</v>
      </c>
      <c r="X278" s="5" t="s">
        <v>924</v>
      </c>
      <c r="Y278" s="5" t="s">
        <v>77</v>
      </c>
      <c r="Z278" s="5" t="s">
        <v>77</v>
      </c>
      <c r="AA278" s="70" t="str">
        <f t="shared" si="38"/>
        <v>--</v>
      </c>
      <c r="AB278" s="5" t="str">
        <f t="shared" si="41"/>
        <v>No TRV</v>
      </c>
      <c r="AC278" s="7" t="str">
        <f t="shared" si="42"/>
        <v>Yes</v>
      </c>
      <c r="AD278" s="5"/>
      <c r="AE278" s="1" t="str">
        <f t="shared" si="43"/>
        <v>No New</v>
      </c>
      <c r="AF278" s="1" t="str">
        <f t="shared" si="44"/>
        <v>Yes</v>
      </c>
      <c r="AG278" s="73">
        <v>45859</v>
      </c>
    </row>
    <row r="279" spans="1:33" x14ac:dyDescent="0.25">
      <c r="A279" s="5">
        <v>479</v>
      </c>
      <c r="B279" s="9">
        <v>645</v>
      </c>
      <c r="C279" s="9">
        <v>645</v>
      </c>
      <c r="D279" s="9" t="s">
        <v>702</v>
      </c>
      <c r="E279" s="5" t="s">
        <v>675</v>
      </c>
      <c r="F279" s="10">
        <v>9</v>
      </c>
      <c r="G279" s="9" t="s">
        <v>924</v>
      </c>
      <c r="H279" s="5">
        <v>2.6000000000000001E-8</v>
      </c>
      <c r="I279" s="5" t="s">
        <v>74</v>
      </c>
      <c r="J279" s="5" t="s">
        <v>924</v>
      </c>
      <c r="K279" s="5">
        <v>2.6000000000000001E-8</v>
      </c>
      <c r="L279" s="5" t="s">
        <v>1854</v>
      </c>
      <c r="M279" s="70">
        <f t="shared" si="39"/>
        <v>0</v>
      </c>
      <c r="N279" s="5" t="str">
        <f t="shared" si="45"/>
        <v>No Change</v>
      </c>
      <c r="O279" s="5">
        <v>4.0000000000000003E-5</v>
      </c>
      <c r="P279" s="5" t="s">
        <v>74</v>
      </c>
      <c r="Q279" s="5" t="s">
        <v>924</v>
      </c>
      <c r="R279" s="5">
        <v>4.0000000000000003E-5</v>
      </c>
      <c r="S279" s="5" t="s">
        <v>74</v>
      </c>
      <c r="T279" s="70">
        <f t="shared" si="37"/>
        <v>0</v>
      </c>
      <c r="U279" s="5" t="str">
        <f t="shared" si="40"/>
        <v>No Change</v>
      </c>
      <c r="V279" s="5" t="s">
        <v>77</v>
      </c>
      <c r="W279" s="5" t="s">
        <v>77</v>
      </c>
      <c r="X279" s="5" t="s">
        <v>924</v>
      </c>
      <c r="Y279" s="5" t="s">
        <v>77</v>
      </c>
      <c r="Z279" s="5" t="s">
        <v>77</v>
      </c>
      <c r="AA279" s="70" t="str">
        <f t="shared" si="38"/>
        <v>--</v>
      </c>
      <c r="AB279" s="5" t="str">
        <f t="shared" si="41"/>
        <v>No TRV</v>
      </c>
      <c r="AC279" s="7" t="str">
        <f t="shared" si="42"/>
        <v>No</v>
      </c>
      <c r="AD279" s="5"/>
      <c r="AE279" s="1" t="str">
        <f t="shared" si="43"/>
        <v>No New</v>
      </c>
      <c r="AF279" s="1" t="str">
        <f t="shared" si="44"/>
        <v>Yes</v>
      </c>
      <c r="AG279" s="71">
        <v>45672</v>
      </c>
    </row>
    <row r="280" spans="1:33" x14ac:dyDescent="0.25">
      <c r="A280" s="5">
        <v>461</v>
      </c>
      <c r="B280" s="5" t="s">
        <v>669</v>
      </c>
      <c r="C280" s="5" t="s">
        <v>669</v>
      </c>
      <c r="D280" s="5" t="s">
        <v>670</v>
      </c>
      <c r="E280" s="5" t="s">
        <v>620</v>
      </c>
      <c r="F280" s="10">
        <v>9</v>
      </c>
      <c r="G280" s="5" t="s">
        <v>924</v>
      </c>
      <c r="H280" s="5">
        <v>2.6000000000000001E-8</v>
      </c>
      <c r="I280" s="5" t="s">
        <v>37</v>
      </c>
      <c r="J280" s="13" t="s">
        <v>924</v>
      </c>
      <c r="K280" s="5" t="s">
        <v>77</v>
      </c>
      <c r="L280" s="5" t="s">
        <v>77</v>
      </c>
      <c r="M280" s="70" t="e">
        <f t="shared" si="39"/>
        <v>#VALUE!</v>
      </c>
      <c r="N280" s="5" t="str">
        <f t="shared" si="45"/>
        <v>New TRV</v>
      </c>
      <c r="O280" s="5">
        <v>4.0000000000000003E-5</v>
      </c>
      <c r="P280" s="5" t="s">
        <v>37</v>
      </c>
      <c r="Q280" s="5" t="s">
        <v>924</v>
      </c>
      <c r="R280" s="5" t="s">
        <v>77</v>
      </c>
      <c r="S280" s="5" t="s">
        <v>77</v>
      </c>
      <c r="T280" s="70" t="e">
        <f t="shared" si="37"/>
        <v>#VALUE!</v>
      </c>
      <c r="U280" s="5" t="str">
        <f t="shared" si="40"/>
        <v>New TRV</v>
      </c>
      <c r="V280" s="5" t="s">
        <v>77</v>
      </c>
      <c r="W280" s="5" t="s">
        <v>77</v>
      </c>
      <c r="X280" s="5" t="s">
        <v>924</v>
      </c>
      <c r="Y280" s="5" t="s">
        <v>77</v>
      </c>
      <c r="Z280" s="5" t="s">
        <v>77</v>
      </c>
      <c r="AA280" s="70" t="str">
        <f t="shared" si="38"/>
        <v>--</v>
      </c>
      <c r="AB280" s="5" t="str">
        <f t="shared" si="41"/>
        <v>No TRV</v>
      </c>
      <c r="AC280" s="7" t="str">
        <f t="shared" si="42"/>
        <v>Yes</v>
      </c>
      <c r="AD280" s="5"/>
      <c r="AE280" s="1" t="str">
        <f t="shared" si="43"/>
        <v>A new</v>
      </c>
      <c r="AF280" s="1" t="str">
        <f t="shared" si="44"/>
        <v>No</v>
      </c>
      <c r="AG280" s="71">
        <v>45672</v>
      </c>
    </row>
    <row r="281" spans="1:33" x14ac:dyDescent="0.25">
      <c r="A281" s="5">
        <v>444</v>
      </c>
      <c r="B281" s="5" t="s">
        <v>617</v>
      </c>
      <c r="C281" s="5" t="s">
        <v>618</v>
      </c>
      <c r="D281" s="5" t="s">
        <v>619</v>
      </c>
      <c r="E281" s="5" t="s">
        <v>620</v>
      </c>
      <c r="F281" s="10">
        <v>9</v>
      </c>
      <c r="G281" s="5" t="s">
        <v>924</v>
      </c>
      <c r="H281" s="5">
        <v>2.6000000000000001E-8</v>
      </c>
      <c r="I281" s="5" t="s">
        <v>37</v>
      </c>
      <c r="J281" s="5" t="s">
        <v>924</v>
      </c>
      <c r="K281" s="5" t="s">
        <v>77</v>
      </c>
      <c r="L281" s="5" t="s">
        <v>77</v>
      </c>
      <c r="M281" s="70" t="e">
        <f t="shared" si="39"/>
        <v>#VALUE!</v>
      </c>
      <c r="N281" s="5" t="str">
        <f t="shared" si="45"/>
        <v>New TRV</v>
      </c>
      <c r="O281" s="5">
        <v>4.0000000000000003E-5</v>
      </c>
      <c r="P281" s="5" t="s">
        <v>37</v>
      </c>
      <c r="Q281" s="5" t="s">
        <v>924</v>
      </c>
      <c r="R281" s="5" t="s">
        <v>77</v>
      </c>
      <c r="S281" s="5" t="s">
        <v>77</v>
      </c>
      <c r="T281" s="70" t="e">
        <f t="shared" si="37"/>
        <v>#VALUE!</v>
      </c>
      <c r="U281" s="5" t="str">
        <f t="shared" si="40"/>
        <v>New TRV</v>
      </c>
      <c r="V281" s="5" t="s">
        <v>77</v>
      </c>
      <c r="W281" s="5" t="s">
        <v>77</v>
      </c>
      <c r="X281" s="5" t="s">
        <v>924</v>
      </c>
      <c r="Y281" s="5" t="s">
        <v>77</v>
      </c>
      <c r="Z281" s="5" t="s">
        <v>77</v>
      </c>
      <c r="AA281" s="70" t="str">
        <f t="shared" si="38"/>
        <v>--</v>
      </c>
      <c r="AB281" s="5" t="str">
        <f t="shared" si="41"/>
        <v>No TRV</v>
      </c>
      <c r="AC281" s="7" t="str">
        <f t="shared" si="42"/>
        <v>Yes</v>
      </c>
      <c r="AD281" s="5"/>
      <c r="AE281" s="1" t="str">
        <f t="shared" si="43"/>
        <v>A new</v>
      </c>
      <c r="AF281" s="1" t="str">
        <f t="shared" si="44"/>
        <v>No</v>
      </c>
      <c r="AG281" s="71">
        <v>45672</v>
      </c>
    </row>
    <row r="282" spans="1:33" x14ac:dyDescent="0.25">
      <c r="A282" s="5">
        <v>445</v>
      </c>
      <c r="B282" s="5" t="s">
        <v>621</v>
      </c>
      <c r="C282" s="5" t="s">
        <v>622</v>
      </c>
      <c r="D282" s="5" t="s">
        <v>623</v>
      </c>
      <c r="E282" s="5" t="s">
        <v>620</v>
      </c>
      <c r="F282" s="10">
        <v>9</v>
      </c>
      <c r="G282" s="8" t="s">
        <v>925</v>
      </c>
      <c r="H282" s="8">
        <v>6.5999999999999995E-8</v>
      </c>
      <c r="I282" s="5" t="s">
        <v>37</v>
      </c>
      <c r="J282" s="5" t="s">
        <v>924</v>
      </c>
      <c r="K282" s="5" t="s">
        <v>77</v>
      </c>
      <c r="L282" s="5" t="s">
        <v>77</v>
      </c>
      <c r="M282" s="70" t="e">
        <f t="shared" si="39"/>
        <v>#VALUE!</v>
      </c>
      <c r="N282" s="5" t="str">
        <f t="shared" si="45"/>
        <v>New TRV</v>
      </c>
      <c r="O282" s="8">
        <v>1E-4</v>
      </c>
      <c r="P282" s="5" t="s">
        <v>37</v>
      </c>
      <c r="Q282" s="5" t="s">
        <v>924</v>
      </c>
      <c r="R282" s="5" t="s">
        <v>77</v>
      </c>
      <c r="S282" s="5" t="s">
        <v>77</v>
      </c>
      <c r="T282" s="70" t="e">
        <f t="shared" si="37"/>
        <v>#VALUE!</v>
      </c>
      <c r="U282" s="5" t="str">
        <f t="shared" si="40"/>
        <v>New TRV</v>
      </c>
      <c r="V282" s="5" t="s">
        <v>77</v>
      </c>
      <c r="W282" s="5" t="s">
        <v>77</v>
      </c>
      <c r="X282" s="5" t="s">
        <v>924</v>
      </c>
      <c r="Y282" s="5" t="s">
        <v>77</v>
      </c>
      <c r="Z282" s="5" t="s">
        <v>77</v>
      </c>
      <c r="AA282" s="70" t="str">
        <f t="shared" si="38"/>
        <v>--</v>
      </c>
      <c r="AB282" s="5" t="str">
        <f t="shared" si="41"/>
        <v>No TRV</v>
      </c>
      <c r="AC282" s="7" t="str">
        <f t="shared" si="42"/>
        <v>Yes</v>
      </c>
      <c r="AD282" s="5"/>
      <c r="AE282" s="1" t="str">
        <f t="shared" si="43"/>
        <v>A new</v>
      </c>
      <c r="AF282" s="1" t="str">
        <f t="shared" si="44"/>
        <v>No</v>
      </c>
      <c r="AG282" s="73">
        <v>45859</v>
      </c>
    </row>
    <row r="283" spans="1:33" x14ac:dyDescent="0.25">
      <c r="A283" s="5">
        <v>446</v>
      </c>
      <c r="B283" s="5" t="s">
        <v>624</v>
      </c>
      <c r="C283" s="5" t="s">
        <v>625</v>
      </c>
      <c r="D283" s="5" t="s">
        <v>626</v>
      </c>
      <c r="E283" s="5" t="s">
        <v>620</v>
      </c>
      <c r="F283" s="10">
        <v>9</v>
      </c>
      <c r="G283" s="8" t="s">
        <v>925</v>
      </c>
      <c r="H283" s="8">
        <v>2.8999999999999998E-7</v>
      </c>
      <c r="I283" s="5" t="s">
        <v>37</v>
      </c>
      <c r="J283" s="5" t="s">
        <v>924</v>
      </c>
      <c r="K283" s="5" t="s">
        <v>77</v>
      </c>
      <c r="L283" s="5" t="s">
        <v>77</v>
      </c>
      <c r="M283" s="70" t="e">
        <f t="shared" si="39"/>
        <v>#VALUE!</v>
      </c>
      <c r="N283" s="5" t="str">
        <f t="shared" si="45"/>
        <v>New TRV</v>
      </c>
      <c r="O283" s="8">
        <v>4.4000000000000002E-4</v>
      </c>
      <c r="P283" s="5" t="s">
        <v>37</v>
      </c>
      <c r="Q283" s="5" t="s">
        <v>924</v>
      </c>
      <c r="R283" s="5" t="s">
        <v>77</v>
      </c>
      <c r="S283" s="5" t="s">
        <v>77</v>
      </c>
      <c r="T283" s="70" t="e">
        <f t="shared" si="37"/>
        <v>#VALUE!</v>
      </c>
      <c r="U283" s="5" t="str">
        <f t="shared" si="40"/>
        <v>New TRV</v>
      </c>
      <c r="V283" s="5" t="s">
        <v>77</v>
      </c>
      <c r="W283" s="5" t="s">
        <v>77</v>
      </c>
      <c r="X283" s="5" t="s">
        <v>924</v>
      </c>
      <c r="Y283" s="5" t="s">
        <v>77</v>
      </c>
      <c r="Z283" s="5" t="s">
        <v>77</v>
      </c>
      <c r="AA283" s="70" t="str">
        <f t="shared" si="38"/>
        <v>--</v>
      </c>
      <c r="AB283" s="5" t="str">
        <f t="shared" si="41"/>
        <v>No TRV</v>
      </c>
      <c r="AC283" s="7" t="str">
        <f t="shared" si="42"/>
        <v>Yes</v>
      </c>
      <c r="AD283" s="5"/>
      <c r="AE283" s="1" t="str">
        <f t="shared" si="43"/>
        <v>A new</v>
      </c>
      <c r="AF283" s="1" t="str">
        <f t="shared" si="44"/>
        <v>No</v>
      </c>
      <c r="AG283" s="73">
        <v>45859</v>
      </c>
    </row>
    <row r="284" spans="1:33" x14ac:dyDescent="0.25">
      <c r="A284" s="5">
        <v>447</v>
      </c>
      <c r="B284" s="5" t="s">
        <v>627</v>
      </c>
      <c r="C284" s="5" t="s">
        <v>628</v>
      </c>
      <c r="D284" s="5" t="s">
        <v>629</v>
      </c>
      <c r="E284" s="5" t="s">
        <v>620</v>
      </c>
      <c r="F284" s="10">
        <v>9</v>
      </c>
      <c r="G284" s="8" t="s">
        <v>925</v>
      </c>
      <c r="H284" s="8">
        <v>3.8000000000000001E-7</v>
      </c>
      <c r="I284" s="5" t="s">
        <v>37</v>
      </c>
      <c r="J284" s="5" t="s">
        <v>924</v>
      </c>
      <c r="K284" s="5" t="s">
        <v>77</v>
      </c>
      <c r="L284" s="5" t="s">
        <v>77</v>
      </c>
      <c r="M284" s="70" t="e">
        <f t="shared" si="39"/>
        <v>#VALUE!</v>
      </c>
      <c r="N284" s="5" t="str">
        <f t="shared" si="45"/>
        <v>New TRV</v>
      </c>
      <c r="O284" s="8">
        <v>5.6999999999999998E-4</v>
      </c>
      <c r="P284" s="5" t="s">
        <v>37</v>
      </c>
      <c r="Q284" s="5" t="s">
        <v>924</v>
      </c>
      <c r="R284" s="5" t="s">
        <v>77</v>
      </c>
      <c r="S284" s="5" t="s">
        <v>77</v>
      </c>
      <c r="T284" s="70" t="e">
        <f t="shared" si="37"/>
        <v>#VALUE!</v>
      </c>
      <c r="U284" s="5" t="str">
        <f t="shared" si="40"/>
        <v>New TRV</v>
      </c>
      <c r="V284" s="5" t="s">
        <v>77</v>
      </c>
      <c r="W284" s="5" t="s">
        <v>77</v>
      </c>
      <c r="X284" s="5" t="s">
        <v>924</v>
      </c>
      <c r="Y284" s="5" t="s">
        <v>77</v>
      </c>
      <c r="Z284" s="5" t="s">
        <v>77</v>
      </c>
      <c r="AA284" s="70" t="str">
        <f t="shared" si="38"/>
        <v>--</v>
      </c>
      <c r="AB284" s="5" t="str">
        <f t="shared" si="41"/>
        <v>No TRV</v>
      </c>
      <c r="AC284" s="7" t="str">
        <f t="shared" si="42"/>
        <v>Yes</v>
      </c>
      <c r="AD284" s="5"/>
      <c r="AE284" s="1" t="str">
        <f t="shared" si="43"/>
        <v>A new</v>
      </c>
      <c r="AF284" s="1" t="str">
        <f t="shared" si="44"/>
        <v>No</v>
      </c>
      <c r="AG284" s="73">
        <v>45859</v>
      </c>
    </row>
    <row r="285" spans="1:33" x14ac:dyDescent="0.25">
      <c r="A285" s="5">
        <v>448</v>
      </c>
      <c r="B285" s="5" t="s">
        <v>630</v>
      </c>
      <c r="C285" s="5" t="s">
        <v>631</v>
      </c>
      <c r="D285" s="5" t="s">
        <v>632</v>
      </c>
      <c r="E285" s="5" t="s">
        <v>620</v>
      </c>
      <c r="F285" s="10">
        <v>9</v>
      </c>
      <c r="G285" s="8" t="s">
        <v>925</v>
      </c>
      <c r="H285" s="8">
        <v>5.3000000000000001E-7</v>
      </c>
      <c r="I285" s="5" t="s">
        <v>37</v>
      </c>
      <c r="J285" s="5" t="s">
        <v>924</v>
      </c>
      <c r="K285" s="5" t="s">
        <v>77</v>
      </c>
      <c r="L285" s="5" t="s">
        <v>77</v>
      </c>
      <c r="M285" s="70" t="e">
        <f t="shared" si="39"/>
        <v>#VALUE!</v>
      </c>
      <c r="N285" s="5" t="str">
        <f t="shared" si="45"/>
        <v>New TRV</v>
      </c>
      <c r="O285" s="8">
        <v>8.0000000000000004E-4</v>
      </c>
      <c r="P285" s="5" t="s">
        <v>37</v>
      </c>
      <c r="Q285" s="5" t="s">
        <v>924</v>
      </c>
      <c r="R285" s="5" t="s">
        <v>77</v>
      </c>
      <c r="S285" s="5" t="s">
        <v>77</v>
      </c>
      <c r="T285" s="70" t="e">
        <f t="shared" si="37"/>
        <v>#VALUE!</v>
      </c>
      <c r="U285" s="5" t="str">
        <f t="shared" si="40"/>
        <v>New TRV</v>
      </c>
      <c r="V285" s="5" t="s">
        <v>77</v>
      </c>
      <c r="W285" s="5" t="s">
        <v>77</v>
      </c>
      <c r="X285" s="5" t="s">
        <v>924</v>
      </c>
      <c r="Y285" s="5" t="s">
        <v>77</v>
      </c>
      <c r="Z285" s="5" t="s">
        <v>77</v>
      </c>
      <c r="AA285" s="70" t="str">
        <f t="shared" si="38"/>
        <v>--</v>
      </c>
      <c r="AB285" s="5" t="str">
        <f t="shared" si="41"/>
        <v>No TRV</v>
      </c>
      <c r="AC285" s="7" t="str">
        <f t="shared" si="42"/>
        <v>Yes</v>
      </c>
      <c r="AD285" s="5"/>
      <c r="AE285" s="1" t="str">
        <f t="shared" si="43"/>
        <v>A new</v>
      </c>
      <c r="AF285" s="1" t="str">
        <f t="shared" si="44"/>
        <v>No</v>
      </c>
      <c r="AG285" s="73">
        <v>45859</v>
      </c>
    </row>
    <row r="286" spans="1:33" x14ac:dyDescent="0.25">
      <c r="A286" s="5">
        <v>449</v>
      </c>
      <c r="B286" s="5" t="s">
        <v>633</v>
      </c>
      <c r="C286" s="5" t="s">
        <v>634</v>
      </c>
      <c r="D286" s="5" t="s">
        <v>635</v>
      </c>
      <c r="E286" s="5" t="s">
        <v>620</v>
      </c>
      <c r="F286" s="10">
        <v>9</v>
      </c>
      <c r="G286" s="8" t="s">
        <v>925</v>
      </c>
      <c r="H286" s="8">
        <v>5.3000000000000001E-7</v>
      </c>
      <c r="I286" s="5" t="s">
        <v>37</v>
      </c>
      <c r="J286" s="5" t="s">
        <v>924</v>
      </c>
      <c r="K286" s="5" t="s">
        <v>77</v>
      </c>
      <c r="L286" s="5" t="s">
        <v>77</v>
      </c>
      <c r="M286" s="70" t="e">
        <f t="shared" si="39"/>
        <v>#VALUE!</v>
      </c>
      <c r="N286" s="5" t="str">
        <f t="shared" si="45"/>
        <v>New TRV</v>
      </c>
      <c r="O286" s="8">
        <v>8.0000000000000004E-4</v>
      </c>
      <c r="P286" s="5" t="s">
        <v>37</v>
      </c>
      <c r="Q286" s="5" t="s">
        <v>924</v>
      </c>
      <c r="R286" s="5" t="s">
        <v>77</v>
      </c>
      <c r="S286" s="5" t="s">
        <v>77</v>
      </c>
      <c r="T286" s="70" t="e">
        <f t="shared" si="37"/>
        <v>#VALUE!</v>
      </c>
      <c r="U286" s="5" t="str">
        <f t="shared" si="40"/>
        <v>New TRV</v>
      </c>
      <c r="V286" s="5" t="s">
        <v>77</v>
      </c>
      <c r="W286" s="5" t="s">
        <v>77</v>
      </c>
      <c r="X286" s="5" t="s">
        <v>924</v>
      </c>
      <c r="Y286" s="5" t="s">
        <v>77</v>
      </c>
      <c r="Z286" s="5" t="s">
        <v>77</v>
      </c>
      <c r="AA286" s="70" t="str">
        <f t="shared" si="38"/>
        <v>--</v>
      </c>
      <c r="AB286" s="5" t="str">
        <f t="shared" si="41"/>
        <v>No TRV</v>
      </c>
      <c r="AC286" s="7" t="str">
        <f t="shared" si="42"/>
        <v>Yes</v>
      </c>
      <c r="AD286" s="5"/>
      <c r="AE286" s="1" t="str">
        <f t="shared" si="43"/>
        <v>A new</v>
      </c>
      <c r="AF286" s="1" t="str">
        <f t="shared" si="44"/>
        <v>No</v>
      </c>
      <c r="AG286" s="73">
        <v>45859</v>
      </c>
    </row>
    <row r="287" spans="1:33" x14ac:dyDescent="0.25">
      <c r="A287" s="5">
        <v>450</v>
      </c>
      <c r="B287" s="5" t="s">
        <v>636</v>
      </c>
      <c r="C287" s="5" t="s">
        <v>637</v>
      </c>
      <c r="D287" s="5" t="s">
        <v>638</v>
      </c>
      <c r="E287" s="5" t="s">
        <v>620</v>
      </c>
      <c r="F287" s="10">
        <v>9</v>
      </c>
      <c r="G287" s="8" t="s">
        <v>925</v>
      </c>
      <c r="H287" s="8">
        <v>2.5999999999999998E-5</v>
      </c>
      <c r="I287" s="5" t="s">
        <v>37</v>
      </c>
      <c r="J287" s="5" t="s">
        <v>924</v>
      </c>
      <c r="K287" s="5" t="s">
        <v>77</v>
      </c>
      <c r="L287" s="5" t="s">
        <v>77</v>
      </c>
      <c r="M287" s="70" t="e">
        <f t="shared" si="39"/>
        <v>#VALUE!</v>
      </c>
      <c r="N287" s="5" t="str">
        <f t="shared" si="45"/>
        <v>New TRV</v>
      </c>
      <c r="O287" s="8">
        <v>0.04</v>
      </c>
      <c r="P287" s="5" t="s">
        <v>37</v>
      </c>
      <c r="Q287" s="5" t="s">
        <v>924</v>
      </c>
      <c r="R287" s="5" t="s">
        <v>77</v>
      </c>
      <c r="S287" s="5" t="s">
        <v>77</v>
      </c>
      <c r="T287" s="70" t="e">
        <f t="shared" si="37"/>
        <v>#VALUE!</v>
      </c>
      <c r="U287" s="5" t="str">
        <f t="shared" si="40"/>
        <v>New TRV</v>
      </c>
      <c r="V287" s="5" t="s">
        <v>77</v>
      </c>
      <c r="W287" s="5" t="s">
        <v>77</v>
      </c>
      <c r="X287" s="5" t="s">
        <v>924</v>
      </c>
      <c r="Y287" s="5" t="s">
        <v>77</v>
      </c>
      <c r="Z287" s="5" t="s">
        <v>77</v>
      </c>
      <c r="AA287" s="70" t="str">
        <f t="shared" si="38"/>
        <v>--</v>
      </c>
      <c r="AB287" s="5" t="str">
        <f t="shared" si="41"/>
        <v>No TRV</v>
      </c>
      <c r="AC287" s="7" t="str">
        <f t="shared" si="42"/>
        <v>Yes</v>
      </c>
      <c r="AD287" s="5"/>
      <c r="AE287" s="1" t="str">
        <f t="shared" si="43"/>
        <v>A new</v>
      </c>
      <c r="AF287" s="1" t="str">
        <f t="shared" si="44"/>
        <v>No</v>
      </c>
      <c r="AG287" s="73">
        <v>45859</v>
      </c>
    </row>
    <row r="288" spans="1:33" x14ac:dyDescent="0.25">
      <c r="A288" s="5">
        <v>455</v>
      </c>
      <c r="B288" s="5" t="s">
        <v>651</v>
      </c>
      <c r="C288" s="5" t="s">
        <v>652</v>
      </c>
      <c r="D288" s="5" t="s">
        <v>653</v>
      </c>
      <c r="E288" s="5" t="s">
        <v>620</v>
      </c>
      <c r="F288" s="10">
        <v>9</v>
      </c>
      <c r="G288" s="8" t="s">
        <v>925</v>
      </c>
      <c r="H288" s="8">
        <v>2.8999999999999998E-7</v>
      </c>
      <c r="I288" s="5" t="s">
        <v>37</v>
      </c>
      <c r="J288" s="5" t="s">
        <v>924</v>
      </c>
      <c r="K288" s="5" t="s">
        <v>77</v>
      </c>
      <c r="L288" s="5" t="s">
        <v>77</v>
      </c>
      <c r="M288" s="70" t="e">
        <f t="shared" si="39"/>
        <v>#VALUE!</v>
      </c>
      <c r="N288" s="5" t="str">
        <f t="shared" si="45"/>
        <v>New TRV</v>
      </c>
      <c r="O288" s="8">
        <v>4.4000000000000002E-4</v>
      </c>
      <c r="P288" s="5" t="s">
        <v>37</v>
      </c>
      <c r="Q288" s="5" t="s">
        <v>924</v>
      </c>
      <c r="R288" s="5" t="s">
        <v>77</v>
      </c>
      <c r="S288" s="5" t="s">
        <v>77</v>
      </c>
      <c r="T288" s="70" t="e">
        <f t="shared" si="37"/>
        <v>#VALUE!</v>
      </c>
      <c r="U288" s="5" t="str">
        <f t="shared" si="40"/>
        <v>New TRV</v>
      </c>
      <c r="V288" s="5" t="s">
        <v>77</v>
      </c>
      <c r="W288" s="5" t="s">
        <v>77</v>
      </c>
      <c r="X288" s="5" t="s">
        <v>924</v>
      </c>
      <c r="Y288" s="5" t="s">
        <v>77</v>
      </c>
      <c r="Z288" s="5" t="s">
        <v>77</v>
      </c>
      <c r="AA288" s="70" t="str">
        <f t="shared" si="38"/>
        <v>--</v>
      </c>
      <c r="AB288" s="5" t="str">
        <f t="shared" si="41"/>
        <v>No TRV</v>
      </c>
      <c r="AC288" s="7" t="str">
        <f t="shared" si="42"/>
        <v>Yes</v>
      </c>
      <c r="AD288" s="5"/>
      <c r="AE288" s="1" t="str">
        <f t="shared" si="43"/>
        <v>A new</v>
      </c>
      <c r="AF288" s="1" t="str">
        <f t="shared" si="44"/>
        <v>No</v>
      </c>
      <c r="AG288" s="73">
        <v>45859</v>
      </c>
    </row>
    <row r="289" spans="1:33" x14ac:dyDescent="0.25">
      <c r="A289" s="5">
        <v>456</v>
      </c>
      <c r="B289" s="5" t="s">
        <v>654</v>
      </c>
      <c r="C289" s="5" t="s">
        <v>655</v>
      </c>
      <c r="D289" s="5" t="s">
        <v>656</v>
      </c>
      <c r="E289" s="5" t="s">
        <v>620</v>
      </c>
      <c r="F289" s="10">
        <v>9</v>
      </c>
      <c r="G289" s="8" t="s">
        <v>925</v>
      </c>
      <c r="H289" s="8">
        <v>1.3E-7</v>
      </c>
      <c r="I289" s="5" t="s">
        <v>37</v>
      </c>
      <c r="J289" s="5" t="s">
        <v>924</v>
      </c>
      <c r="K289" s="5" t="s">
        <v>77</v>
      </c>
      <c r="L289" s="5" t="s">
        <v>77</v>
      </c>
      <c r="M289" s="70" t="e">
        <f t="shared" si="39"/>
        <v>#VALUE!</v>
      </c>
      <c r="N289" s="5" t="str">
        <f t="shared" si="45"/>
        <v>New TRV</v>
      </c>
      <c r="O289" s="8">
        <v>2.0000000000000001E-4</v>
      </c>
      <c r="P289" s="5" t="s">
        <v>37</v>
      </c>
      <c r="Q289" s="5" t="s">
        <v>924</v>
      </c>
      <c r="R289" s="5" t="s">
        <v>77</v>
      </c>
      <c r="S289" s="5" t="s">
        <v>77</v>
      </c>
      <c r="T289" s="70" t="e">
        <f t="shared" si="37"/>
        <v>#VALUE!</v>
      </c>
      <c r="U289" s="5" t="str">
        <f t="shared" si="40"/>
        <v>New TRV</v>
      </c>
      <c r="V289" s="5" t="s">
        <v>77</v>
      </c>
      <c r="W289" s="5" t="s">
        <v>77</v>
      </c>
      <c r="X289" s="5" t="s">
        <v>924</v>
      </c>
      <c r="Y289" s="5" t="s">
        <v>77</v>
      </c>
      <c r="Z289" s="5" t="s">
        <v>77</v>
      </c>
      <c r="AA289" s="70" t="str">
        <f t="shared" si="38"/>
        <v>--</v>
      </c>
      <c r="AB289" s="5" t="str">
        <f t="shared" si="41"/>
        <v>No TRV</v>
      </c>
      <c r="AC289" s="7" t="str">
        <f t="shared" si="42"/>
        <v>Yes</v>
      </c>
      <c r="AD289" s="5"/>
      <c r="AE289" s="1" t="str">
        <f t="shared" si="43"/>
        <v>A new</v>
      </c>
      <c r="AF289" s="1" t="str">
        <f t="shared" si="44"/>
        <v>No</v>
      </c>
      <c r="AG289" s="73">
        <v>45859</v>
      </c>
    </row>
    <row r="290" spans="1:33" x14ac:dyDescent="0.25">
      <c r="A290" s="5">
        <v>457</v>
      </c>
      <c r="B290" s="5" t="s">
        <v>657</v>
      </c>
      <c r="C290" s="5" t="s">
        <v>658</v>
      </c>
      <c r="D290" s="5" t="s">
        <v>659</v>
      </c>
      <c r="E290" s="5" t="s">
        <v>620</v>
      </c>
      <c r="F290" s="10">
        <v>9</v>
      </c>
      <c r="G290" s="5" t="s">
        <v>924</v>
      </c>
      <c r="H290" s="5">
        <v>2.6E-7</v>
      </c>
      <c r="I290" s="5" t="s">
        <v>37</v>
      </c>
      <c r="J290" s="5" t="s">
        <v>924</v>
      </c>
      <c r="K290" s="5" t="s">
        <v>77</v>
      </c>
      <c r="L290" s="5" t="s">
        <v>77</v>
      </c>
      <c r="M290" s="70" t="e">
        <f t="shared" si="39"/>
        <v>#VALUE!</v>
      </c>
      <c r="N290" s="5" t="str">
        <f t="shared" si="45"/>
        <v>New TRV</v>
      </c>
      <c r="O290" s="5">
        <v>4.0000000000000002E-4</v>
      </c>
      <c r="P290" s="5" t="s">
        <v>37</v>
      </c>
      <c r="Q290" s="5" t="s">
        <v>924</v>
      </c>
      <c r="R290" s="5" t="s">
        <v>77</v>
      </c>
      <c r="S290" s="5" t="s">
        <v>77</v>
      </c>
      <c r="T290" s="70" t="e">
        <f t="shared" si="37"/>
        <v>#VALUE!</v>
      </c>
      <c r="U290" s="5" t="str">
        <f t="shared" si="40"/>
        <v>New TRV</v>
      </c>
      <c r="V290" s="5" t="s">
        <v>77</v>
      </c>
      <c r="W290" s="5" t="s">
        <v>77</v>
      </c>
      <c r="X290" s="5" t="s">
        <v>924</v>
      </c>
      <c r="Y290" s="5" t="s">
        <v>77</v>
      </c>
      <c r="Z290" s="5" t="s">
        <v>77</v>
      </c>
      <c r="AA290" s="70" t="str">
        <f t="shared" si="38"/>
        <v>--</v>
      </c>
      <c r="AB290" s="5" t="str">
        <f t="shared" si="41"/>
        <v>No TRV</v>
      </c>
      <c r="AC290" s="7" t="str">
        <f t="shared" si="42"/>
        <v>Yes</v>
      </c>
      <c r="AD290" s="5"/>
      <c r="AE290" s="1" t="str">
        <f t="shared" si="43"/>
        <v>A new</v>
      </c>
      <c r="AF290" s="1" t="str">
        <f t="shared" si="44"/>
        <v>No</v>
      </c>
      <c r="AG290" s="71">
        <v>45672</v>
      </c>
    </row>
    <row r="291" spans="1:33" x14ac:dyDescent="0.25">
      <c r="A291" s="5">
        <v>458</v>
      </c>
      <c r="B291" s="5" t="s">
        <v>660</v>
      </c>
      <c r="C291" s="5" t="s">
        <v>661</v>
      </c>
      <c r="D291" s="5" t="s">
        <v>662</v>
      </c>
      <c r="E291" s="5" t="s">
        <v>620</v>
      </c>
      <c r="F291" s="10">
        <v>9</v>
      </c>
      <c r="G291" s="8" t="s">
        <v>925</v>
      </c>
      <c r="H291" s="8">
        <v>1.3E-6</v>
      </c>
      <c r="I291" s="5" t="s">
        <v>37</v>
      </c>
      <c r="J291" s="5" t="s">
        <v>924</v>
      </c>
      <c r="K291" s="5" t="s">
        <v>77</v>
      </c>
      <c r="L291" s="5" t="s">
        <v>77</v>
      </c>
      <c r="M291" s="70" t="e">
        <f t="shared" si="39"/>
        <v>#VALUE!</v>
      </c>
      <c r="N291" s="5" t="str">
        <f t="shared" si="45"/>
        <v>New TRV</v>
      </c>
      <c r="O291" s="8">
        <v>2E-3</v>
      </c>
      <c r="P291" s="5" t="s">
        <v>37</v>
      </c>
      <c r="Q291" s="5" t="s">
        <v>924</v>
      </c>
      <c r="R291" s="5" t="s">
        <v>77</v>
      </c>
      <c r="S291" s="5" t="s">
        <v>77</v>
      </c>
      <c r="T291" s="70" t="e">
        <f t="shared" si="37"/>
        <v>#VALUE!</v>
      </c>
      <c r="U291" s="5" t="str">
        <f t="shared" si="40"/>
        <v>New TRV</v>
      </c>
      <c r="V291" s="5" t="s">
        <v>77</v>
      </c>
      <c r="W291" s="5" t="s">
        <v>77</v>
      </c>
      <c r="X291" s="5" t="s">
        <v>924</v>
      </c>
      <c r="Y291" s="5" t="s">
        <v>77</v>
      </c>
      <c r="Z291" s="5" t="s">
        <v>77</v>
      </c>
      <c r="AA291" s="70" t="str">
        <f t="shared" si="38"/>
        <v>--</v>
      </c>
      <c r="AB291" s="5" t="str">
        <f t="shared" si="41"/>
        <v>No TRV</v>
      </c>
      <c r="AC291" s="7" t="str">
        <f t="shared" si="42"/>
        <v>Yes</v>
      </c>
      <c r="AD291" s="5"/>
      <c r="AE291" s="1" t="str">
        <f t="shared" si="43"/>
        <v>A new</v>
      </c>
      <c r="AF291" s="1" t="str">
        <f t="shared" si="44"/>
        <v>No</v>
      </c>
      <c r="AG291" s="73">
        <v>45859</v>
      </c>
    </row>
    <row r="292" spans="1:33" x14ac:dyDescent="0.25">
      <c r="A292" s="5">
        <v>459</v>
      </c>
      <c r="B292" s="5" t="s">
        <v>663</v>
      </c>
      <c r="C292" s="5" t="s">
        <v>664</v>
      </c>
      <c r="D292" s="5" t="s">
        <v>665</v>
      </c>
      <c r="E292" s="5" t="s">
        <v>620</v>
      </c>
      <c r="F292" s="10">
        <v>9</v>
      </c>
      <c r="G292" s="8" t="s">
        <v>925</v>
      </c>
      <c r="H292" s="8">
        <v>2.6E-7</v>
      </c>
      <c r="I292" s="5" t="s">
        <v>37</v>
      </c>
      <c r="J292" s="5" t="s">
        <v>924</v>
      </c>
      <c r="K292" s="5" t="s">
        <v>77</v>
      </c>
      <c r="L292" s="5" t="s">
        <v>77</v>
      </c>
      <c r="M292" s="70" t="e">
        <f t="shared" si="39"/>
        <v>#VALUE!</v>
      </c>
      <c r="N292" s="5" t="str">
        <f t="shared" si="45"/>
        <v>New TRV</v>
      </c>
      <c r="O292" s="8">
        <v>4.0000000000000002E-4</v>
      </c>
      <c r="P292" s="5" t="s">
        <v>37</v>
      </c>
      <c r="Q292" s="5" t="s">
        <v>924</v>
      </c>
      <c r="R292" s="5" t="s">
        <v>77</v>
      </c>
      <c r="S292" s="5" t="s">
        <v>77</v>
      </c>
      <c r="T292" s="70" t="e">
        <f t="shared" si="37"/>
        <v>#VALUE!</v>
      </c>
      <c r="U292" s="5" t="str">
        <f t="shared" si="40"/>
        <v>New TRV</v>
      </c>
      <c r="V292" s="5" t="s">
        <v>77</v>
      </c>
      <c r="W292" s="5" t="s">
        <v>77</v>
      </c>
      <c r="X292" s="5" t="s">
        <v>924</v>
      </c>
      <c r="Y292" s="5" t="s">
        <v>77</v>
      </c>
      <c r="Z292" s="5" t="s">
        <v>77</v>
      </c>
      <c r="AA292" s="70" t="str">
        <f t="shared" si="38"/>
        <v>--</v>
      </c>
      <c r="AB292" s="5" t="str">
        <f t="shared" si="41"/>
        <v>No TRV</v>
      </c>
      <c r="AC292" s="7" t="str">
        <f t="shared" si="42"/>
        <v>Yes</v>
      </c>
      <c r="AD292" s="5"/>
      <c r="AE292" s="1" t="str">
        <f t="shared" si="43"/>
        <v>A new</v>
      </c>
      <c r="AF292" s="1" t="str">
        <f t="shared" si="44"/>
        <v>No</v>
      </c>
      <c r="AG292" s="73">
        <v>45859</v>
      </c>
    </row>
    <row r="293" spans="1:33" x14ac:dyDescent="0.25">
      <c r="A293" s="5">
        <v>460</v>
      </c>
      <c r="B293" s="5" t="s">
        <v>666</v>
      </c>
      <c r="C293" s="5" t="s">
        <v>667</v>
      </c>
      <c r="D293" s="5" t="s">
        <v>668</v>
      </c>
      <c r="E293" s="5" t="s">
        <v>620</v>
      </c>
      <c r="F293" s="10">
        <v>9</v>
      </c>
      <c r="G293" s="8" t="s">
        <v>925</v>
      </c>
      <c r="H293" s="8">
        <v>1.2999999999999999E-5</v>
      </c>
      <c r="I293" s="5" t="s">
        <v>37</v>
      </c>
      <c r="J293" s="5" t="s">
        <v>924</v>
      </c>
      <c r="K293" s="5" t="s">
        <v>77</v>
      </c>
      <c r="L293" s="5" t="s">
        <v>77</v>
      </c>
      <c r="M293" s="70" t="e">
        <f t="shared" si="39"/>
        <v>#VALUE!</v>
      </c>
      <c r="N293" s="5" t="str">
        <f t="shared" si="45"/>
        <v>New TRV</v>
      </c>
      <c r="O293" s="8">
        <v>0.02</v>
      </c>
      <c r="P293" s="5" t="s">
        <v>37</v>
      </c>
      <c r="Q293" s="5" t="s">
        <v>924</v>
      </c>
      <c r="R293" s="5" t="s">
        <v>77</v>
      </c>
      <c r="S293" s="5" t="s">
        <v>77</v>
      </c>
      <c r="T293" s="70" t="e">
        <f t="shared" si="37"/>
        <v>#VALUE!</v>
      </c>
      <c r="U293" s="5" t="str">
        <f t="shared" si="40"/>
        <v>New TRV</v>
      </c>
      <c r="V293" s="5" t="s">
        <v>77</v>
      </c>
      <c r="W293" s="5" t="s">
        <v>77</v>
      </c>
      <c r="X293" s="5" t="s">
        <v>924</v>
      </c>
      <c r="Y293" s="5" t="s">
        <v>77</v>
      </c>
      <c r="Z293" s="5" t="s">
        <v>77</v>
      </c>
      <c r="AA293" s="70" t="str">
        <f t="shared" si="38"/>
        <v>--</v>
      </c>
      <c r="AB293" s="5" t="str">
        <f t="shared" si="41"/>
        <v>No TRV</v>
      </c>
      <c r="AC293" s="7" t="str">
        <f t="shared" si="42"/>
        <v>Yes</v>
      </c>
      <c r="AD293" s="5"/>
      <c r="AE293" s="1" t="str">
        <f t="shared" si="43"/>
        <v>A new</v>
      </c>
      <c r="AF293" s="1" t="str">
        <f t="shared" si="44"/>
        <v>No</v>
      </c>
      <c r="AG293" s="73">
        <v>45859</v>
      </c>
    </row>
    <row r="294" spans="1:33" x14ac:dyDescent="0.25">
      <c r="A294" s="5">
        <v>451</v>
      </c>
      <c r="B294" s="5" t="s">
        <v>639</v>
      </c>
      <c r="C294" s="5" t="s">
        <v>640</v>
      </c>
      <c r="D294" s="5" t="s">
        <v>641</v>
      </c>
      <c r="E294" s="5" t="s">
        <v>620</v>
      </c>
      <c r="F294" s="10">
        <v>9</v>
      </c>
      <c r="G294" s="8" t="s">
        <v>925</v>
      </c>
      <c r="H294" s="8">
        <v>3.8000000000000001E-7</v>
      </c>
      <c r="I294" s="5" t="s">
        <v>37</v>
      </c>
      <c r="J294" s="5" t="s">
        <v>924</v>
      </c>
      <c r="K294" s="5" t="s">
        <v>77</v>
      </c>
      <c r="L294" s="5" t="s">
        <v>77</v>
      </c>
      <c r="M294" s="70" t="e">
        <f t="shared" si="39"/>
        <v>#VALUE!</v>
      </c>
      <c r="N294" s="5" t="str">
        <f t="shared" si="45"/>
        <v>New TRV</v>
      </c>
      <c r="O294" s="8">
        <v>5.6999999999999998E-4</v>
      </c>
      <c r="P294" s="5" t="s">
        <v>37</v>
      </c>
      <c r="Q294" s="5" t="s">
        <v>924</v>
      </c>
      <c r="R294" s="5" t="s">
        <v>77</v>
      </c>
      <c r="S294" s="5" t="s">
        <v>77</v>
      </c>
      <c r="T294" s="70" t="e">
        <f t="shared" si="37"/>
        <v>#VALUE!</v>
      </c>
      <c r="U294" s="5" t="str">
        <f t="shared" si="40"/>
        <v>New TRV</v>
      </c>
      <c r="V294" s="5" t="s">
        <v>77</v>
      </c>
      <c r="W294" s="5" t="s">
        <v>77</v>
      </c>
      <c r="X294" s="5" t="s">
        <v>924</v>
      </c>
      <c r="Y294" s="5" t="s">
        <v>77</v>
      </c>
      <c r="Z294" s="5" t="s">
        <v>77</v>
      </c>
      <c r="AA294" s="70" t="str">
        <f t="shared" si="38"/>
        <v>--</v>
      </c>
      <c r="AB294" s="5" t="str">
        <f t="shared" si="41"/>
        <v>No TRV</v>
      </c>
      <c r="AC294" s="7" t="str">
        <f t="shared" si="42"/>
        <v>Yes</v>
      </c>
      <c r="AD294" s="5"/>
      <c r="AE294" s="1" t="str">
        <f t="shared" si="43"/>
        <v>A new</v>
      </c>
      <c r="AF294" s="1" t="str">
        <f t="shared" si="44"/>
        <v>No</v>
      </c>
      <c r="AG294" s="73">
        <v>45859</v>
      </c>
    </row>
    <row r="295" spans="1:33" x14ac:dyDescent="0.25">
      <c r="A295" s="5">
        <v>452</v>
      </c>
      <c r="B295" s="5" t="s">
        <v>642</v>
      </c>
      <c r="C295" s="5" t="s">
        <v>643</v>
      </c>
      <c r="D295" s="5" t="s">
        <v>644</v>
      </c>
      <c r="E295" s="5" t="s">
        <v>620</v>
      </c>
      <c r="F295" s="10">
        <v>9</v>
      </c>
      <c r="G295" s="8" t="s">
        <v>925</v>
      </c>
      <c r="H295" s="8">
        <v>2.6000000000000001E-6</v>
      </c>
      <c r="I295" s="5" t="s">
        <v>37</v>
      </c>
      <c r="J295" s="5" t="s">
        <v>924</v>
      </c>
      <c r="K295" s="5" t="s">
        <v>77</v>
      </c>
      <c r="L295" s="5" t="s">
        <v>77</v>
      </c>
      <c r="M295" s="70" t="e">
        <f t="shared" si="39"/>
        <v>#VALUE!</v>
      </c>
      <c r="N295" s="5" t="str">
        <f t="shared" si="45"/>
        <v>New TRV</v>
      </c>
      <c r="O295" s="8">
        <v>4.0000000000000001E-3</v>
      </c>
      <c r="P295" s="5" t="s">
        <v>37</v>
      </c>
      <c r="Q295" s="5" t="s">
        <v>924</v>
      </c>
      <c r="R295" s="5" t="s">
        <v>77</v>
      </c>
      <c r="S295" s="5" t="s">
        <v>77</v>
      </c>
      <c r="T295" s="70" t="e">
        <f t="shared" si="37"/>
        <v>#VALUE!</v>
      </c>
      <c r="U295" s="5" t="str">
        <f t="shared" si="40"/>
        <v>New TRV</v>
      </c>
      <c r="V295" s="5" t="s">
        <v>77</v>
      </c>
      <c r="W295" s="5" t="s">
        <v>77</v>
      </c>
      <c r="X295" s="5" t="s">
        <v>924</v>
      </c>
      <c r="Y295" s="5" t="s">
        <v>77</v>
      </c>
      <c r="Z295" s="5" t="s">
        <v>77</v>
      </c>
      <c r="AA295" s="70" t="str">
        <f t="shared" si="38"/>
        <v>--</v>
      </c>
      <c r="AB295" s="5" t="str">
        <f t="shared" si="41"/>
        <v>No TRV</v>
      </c>
      <c r="AC295" s="7" t="str">
        <f t="shared" si="42"/>
        <v>Yes</v>
      </c>
      <c r="AD295" s="5"/>
      <c r="AE295" s="1" t="str">
        <f t="shared" si="43"/>
        <v>A new</v>
      </c>
      <c r="AF295" s="1" t="str">
        <f t="shared" si="44"/>
        <v>No</v>
      </c>
      <c r="AG295" s="73">
        <v>45859</v>
      </c>
    </row>
    <row r="296" spans="1:33" x14ac:dyDescent="0.25">
      <c r="A296" s="5">
        <v>453</v>
      </c>
      <c r="B296" s="5" t="s">
        <v>645</v>
      </c>
      <c r="C296" s="5" t="s">
        <v>646</v>
      </c>
      <c r="D296" s="5" t="s">
        <v>647</v>
      </c>
      <c r="E296" s="5" t="s">
        <v>620</v>
      </c>
      <c r="F296" s="10">
        <v>9</v>
      </c>
      <c r="G296" s="8" t="s">
        <v>925</v>
      </c>
      <c r="H296" s="8">
        <v>2.6E-7</v>
      </c>
      <c r="I296" s="5" t="s">
        <v>37</v>
      </c>
      <c r="J296" s="5" t="s">
        <v>924</v>
      </c>
      <c r="K296" s="5" t="s">
        <v>77</v>
      </c>
      <c r="L296" s="5" t="s">
        <v>77</v>
      </c>
      <c r="M296" s="70" t="e">
        <f t="shared" si="39"/>
        <v>#VALUE!</v>
      </c>
      <c r="N296" s="5" t="str">
        <f t="shared" si="45"/>
        <v>New TRV</v>
      </c>
      <c r="O296" s="8">
        <v>4.0000000000000002E-4</v>
      </c>
      <c r="P296" s="5" t="s">
        <v>37</v>
      </c>
      <c r="Q296" s="5" t="s">
        <v>924</v>
      </c>
      <c r="R296" s="5" t="s">
        <v>77</v>
      </c>
      <c r="S296" s="5" t="s">
        <v>77</v>
      </c>
      <c r="T296" s="70" t="e">
        <f t="shared" si="37"/>
        <v>#VALUE!</v>
      </c>
      <c r="U296" s="5" t="str">
        <f t="shared" si="40"/>
        <v>New TRV</v>
      </c>
      <c r="V296" s="5" t="s">
        <v>77</v>
      </c>
      <c r="W296" s="5" t="s">
        <v>77</v>
      </c>
      <c r="X296" s="5" t="s">
        <v>924</v>
      </c>
      <c r="Y296" s="5" t="s">
        <v>77</v>
      </c>
      <c r="Z296" s="5" t="s">
        <v>77</v>
      </c>
      <c r="AA296" s="70" t="str">
        <f t="shared" si="38"/>
        <v>--</v>
      </c>
      <c r="AB296" s="5" t="str">
        <f t="shared" si="41"/>
        <v>No TRV</v>
      </c>
      <c r="AC296" s="7" t="str">
        <f t="shared" si="42"/>
        <v>Yes</v>
      </c>
      <c r="AD296" s="5"/>
      <c r="AE296" s="1" t="str">
        <f t="shared" si="43"/>
        <v>A new</v>
      </c>
      <c r="AF296" s="1" t="str">
        <f t="shared" si="44"/>
        <v>No</v>
      </c>
      <c r="AG296" s="73">
        <v>45859</v>
      </c>
    </row>
    <row r="297" spans="1:33" x14ac:dyDescent="0.25">
      <c r="A297" s="5">
        <v>454</v>
      </c>
      <c r="B297" s="5" t="s">
        <v>648</v>
      </c>
      <c r="C297" s="5" t="s">
        <v>649</v>
      </c>
      <c r="D297" s="5" t="s">
        <v>650</v>
      </c>
      <c r="E297" s="5" t="s">
        <v>620</v>
      </c>
      <c r="F297" s="10">
        <v>9</v>
      </c>
      <c r="G297" s="8" t="s">
        <v>925</v>
      </c>
      <c r="H297" s="8">
        <v>8.7999999999999994E-8</v>
      </c>
      <c r="I297" s="5" t="s">
        <v>37</v>
      </c>
      <c r="J297" s="5" t="s">
        <v>924</v>
      </c>
      <c r="K297" s="5" t="s">
        <v>77</v>
      </c>
      <c r="L297" s="5" t="s">
        <v>77</v>
      </c>
      <c r="M297" s="70" t="e">
        <f t="shared" si="39"/>
        <v>#VALUE!</v>
      </c>
      <c r="N297" s="5" t="str">
        <f t="shared" si="45"/>
        <v>New TRV</v>
      </c>
      <c r="O297" s="8">
        <v>1.2999999999999999E-4</v>
      </c>
      <c r="P297" s="5" t="s">
        <v>37</v>
      </c>
      <c r="Q297" s="5" t="s">
        <v>924</v>
      </c>
      <c r="R297" s="5" t="s">
        <v>77</v>
      </c>
      <c r="S297" s="5" t="s">
        <v>77</v>
      </c>
      <c r="T297" s="70" t="e">
        <f t="shared" si="37"/>
        <v>#VALUE!</v>
      </c>
      <c r="U297" s="5" t="str">
        <f t="shared" si="40"/>
        <v>New TRV</v>
      </c>
      <c r="V297" s="5" t="s">
        <v>77</v>
      </c>
      <c r="W297" s="5" t="s">
        <v>77</v>
      </c>
      <c r="X297" s="5" t="s">
        <v>924</v>
      </c>
      <c r="Y297" s="5" t="s">
        <v>77</v>
      </c>
      <c r="Z297" s="5" t="s">
        <v>77</v>
      </c>
      <c r="AA297" s="70" t="str">
        <f t="shared" si="38"/>
        <v>--</v>
      </c>
      <c r="AB297" s="5" t="str">
        <f t="shared" si="41"/>
        <v>No TRV</v>
      </c>
      <c r="AC297" s="7" t="str">
        <f t="shared" si="42"/>
        <v>Yes</v>
      </c>
      <c r="AD297" s="5"/>
      <c r="AE297" s="1" t="str">
        <f t="shared" si="43"/>
        <v>A new</v>
      </c>
      <c r="AF297" s="1" t="str">
        <f t="shared" si="44"/>
        <v>No</v>
      </c>
      <c r="AG297" s="73">
        <v>45859</v>
      </c>
    </row>
    <row r="298" spans="1:33" x14ac:dyDescent="0.25">
      <c r="A298" s="5">
        <v>506</v>
      </c>
      <c r="B298" s="9">
        <v>646</v>
      </c>
      <c r="C298" s="9">
        <v>646</v>
      </c>
      <c r="D298" s="9" t="s">
        <v>738</v>
      </c>
      <c r="E298" s="5" t="s">
        <v>705</v>
      </c>
      <c r="F298" s="5"/>
      <c r="G298" s="9" t="s">
        <v>924</v>
      </c>
      <c r="H298" s="5">
        <v>2.6000000000000001E-8</v>
      </c>
      <c r="I298" s="5" t="s">
        <v>74</v>
      </c>
      <c r="J298" s="5" t="s">
        <v>924</v>
      </c>
      <c r="K298" s="5">
        <v>2.6000000000000001E-8</v>
      </c>
      <c r="L298" s="5" t="s">
        <v>1854</v>
      </c>
      <c r="M298" s="70">
        <f t="shared" si="39"/>
        <v>0</v>
      </c>
      <c r="N298" s="5" t="str">
        <f t="shared" si="45"/>
        <v>No Change</v>
      </c>
      <c r="O298" s="5">
        <v>4.0000000000000003E-5</v>
      </c>
      <c r="P298" s="5" t="s">
        <v>74</v>
      </c>
      <c r="Q298" s="5" t="s">
        <v>924</v>
      </c>
      <c r="R298" s="5">
        <v>4.0000000000000003E-5</v>
      </c>
      <c r="S298" s="5" t="s">
        <v>74</v>
      </c>
      <c r="T298" s="70">
        <f t="shared" si="37"/>
        <v>0</v>
      </c>
      <c r="U298" s="5" t="str">
        <f t="shared" si="40"/>
        <v>No Change</v>
      </c>
      <c r="V298" s="5" t="s">
        <v>77</v>
      </c>
      <c r="W298" s="5" t="s">
        <v>77</v>
      </c>
      <c r="X298" s="5" t="s">
        <v>924</v>
      </c>
      <c r="Y298" s="5" t="s">
        <v>77</v>
      </c>
      <c r="Z298" s="5" t="s">
        <v>77</v>
      </c>
      <c r="AA298" s="70" t="str">
        <f t="shared" si="38"/>
        <v>--</v>
      </c>
      <c r="AB298" s="5" t="str">
        <f t="shared" si="41"/>
        <v>No TRV</v>
      </c>
      <c r="AC298" s="7" t="str">
        <f t="shared" si="42"/>
        <v>No</v>
      </c>
      <c r="AD298" s="5"/>
      <c r="AE298" s="1" t="str">
        <f t="shared" si="43"/>
        <v>No New</v>
      </c>
      <c r="AF298" s="1" t="str">
        <f t="shared" si="44"/>
        <v>Yes</v>
      </c>
      <c r="AG298" s="71">
        <v>45672</v>
      </c>
    </row>
    <row r="299" spans="1:33" x14ac:dyDescent="0.25">
      <c r="A299" s="5">
        <v>481</v>
      </c>
      <c r="B299" s="9">
        <v>527</v>
      </c>
      <c r="C299" s="9" t="s">
        <v>703</v>
      </c>
      <c r="D299" s="9" t="s">
        <v>704</v>
      </c>
      <c r="E299" s="5" t="s">
        <v>705</v>
      </c>
      <c r="F299" s="10">
        <v>9</v>
      </c>
      <c r="G299" s="9" t="s">
        <v>924</v>
      </c>
      <c r="H299" s="5">
        <v>2.6000000000000001E-8</v>
      </c>
      <c r="I299" s="13" t="s">
        <v>74</v>
      </c>
      <c r="J299" s="5" t="s">
        <v>924</v>
      </c>
      <c r="K299" s="5">
        <v>2.6000000000000001E-8</v>
      </c>
      <c r="L299" s="5" t="s">
        <v>74</v>
      </c>
      <c r="M299" s="70">
        <f t="shared" si="39"/>
        <v>0</v>
      </c>
      <c r="N299" s="5" t="str">
        <f t="shared" si="45"/>
        <v>No Change</v>
      </c>
      <c r="O299" s="5">
        <v>4.0000000000000003E-5</v>
      </c>
      <c r="P299" s="13" t="s">
        <v>74</v>
      </c>
      <c r="Q299" s="5" t="s">
        <v>924</v>
      </c>
      <c r="R299" s="5">
        <v>4.0000000000000003E-5</v>
      </c>
      <c r="S299" s="5" t="s">
        <v>74</v>
      </c>
      <c r="T299" s="70">
        <f t="shared" si="37"/>
        <v>0</v>
      </c>
      <c r="U299" s="5" t="str">
        <f t="shared" si="40"/>
        <v>No Change</v>
      </c>
      <c r="V299" s="5" t="s">
        <v>77</v>
      </c>
      <c r="W299" s="5" t="s">
        <v>77</v>
      </c>
      <c r="X299" s="5" t="s">
        <v>924</v>
      </c>
      <c r="Y299" s="5" t="s">
        <v>77</v>
      </c>
      <c r="Z299" s="5" t="s">
        <v>77</v>
      </c>
      <c r="AA299" s="70" t="str">
        <f t="shared" si="38"/>
        <v>--</v>
      </c>
      <c r="AB299" s="5" t="str">
        <f t="shared" si="41"/>
        <v>No TRV</v>
      </c>
      <c r="AC299" s="7" t="str">
        <f t="shared" si="42"/>
        <v>No</v>
      </c>
      <c r="AD299" s="5"/>
      <c r="AE299" s="1" t="str">
        <f t="shared" si="43"/>
        <v>No New</v>
      </c>
      <c r="AF299" s="1" t="str">
        <f t="shared" si="44"/>
        <v>Yes</v>
      </c>
      <c r="AG299" s="71">
        <v>45672</v>
      </c>
    </row>
    <row r="300" spans="1:33" x14ac:dyDescent="0.25">
      <c r="A300" s="5">
        <v>482</v>
      </c>
      <c r="B300" s="9">
        <v>528</v>
      </c>
      <c r="C300" s="9" t="s">
        <v>706</v>
      </c>
      <c r="D300" s="9" t="s">
        <v>707</v>
      </c>
      <c r="E300" s="5" t="s">
        <v>705</v>
      </c>
      <c r="F300" s="10">
        <v>9</v>
      </c>
      <c r="G300" s="72" t="s">
        <v>925</v>
      </c>
      <c r="H300" s="8">
        <v>6.5999999999999995E-8</v>
      </c>
      <c r="I300" s="8" t="s">
        <v>37</v>
      </c>
      <c r="J300" s="8" t="s">
        <v>925</v>
      </c>
      <c r="K300" s="5">
        <v>2.6000000000000001E-8</v>
      </c>
      <c r="L300" s="5" t="s">
        <v>74</v>
      </c>
      <c r="M300" s="70">
        <f t="shared" si="39"/>
        <v>1.5384615384615381</v>
      </c>
      <c r="N300" s="8" t="str">
        <f t="shared" si="45"/>
        <v>Yes (154%)</v>
      </c>
      <c r="O300" s="8">
        <v>1E-4</v>
      </c>
      <c r="P300" s="8" t="s">
        <v>37</v>
      </c>
      <c r="Q300" s="8" t="s">
        <v>925</v>
      </c>
      <c r="R300" s="5">
        <v>4.0000000000000003E-5</v>
      </c>
      <c r="S300" s="5" t="s">
        <v>74</v>
      </c>
      <c r="T300" s="70">
        <f t="shared" si="37"/>
        <v>1.5</v>
      </c>
      <c r="U300" s="8" t="str">
        <f t="shared" si="40"/>
        <v>Yes (150%)</v>
      </c>
      <c r="V300" s="5" t="s">
        <v>77</v>
      </c>
      <c r="W300" s="5" t="s">
        <v>77</v>
      </c>
      <c r="X300" s="5" t="s">
        <v>924</v>
      </c>
      <c r="Y300" s="5" t="s">
        <v>77</v>
      </c>
      <c r="Z300" s="5" t="s">
        <v>77</v>
      </c>
      <c r="AA300" s="70" t="str">
        <f t="shared" si="38"/>
        <v>--</v>
      </c>
      <c r="AB300" s="5" t="str">
        <f t="shared" si="41"/>
        <v>No TRV</v>
      </c>
      <c r="AC300" s="7" t="str">
        <f t="shared" si="42"/>
        <v>Yes</v>
      </c>
      <c r="AD300" s="5"/>
      <c r="AE300" s="1" t="str">
        <f t="shared" si="43"/>
        <v>No New</v>
      </c>
      <c r="AF300" s="1" t="str">
        <f t="shared" si="44"/>
        <v>Yes</v>
      </c>
      <c r="AG300" s="73">
        <v>45859</v>
      </c>
    </row>
    <row r="301" spans="1:33" x14ac:dyDescent="0.25">
      <c r="A301" s="5">
        <v>483</v>
      </c>
      <c r="B301" s="9">
        <v>529</v>
      </c>
      <c r="C301" s="9" t="s">
        <v>708</v>
      </c>
      <c r="D301" s="9" t="s">
        <v>709</v>
      </c>
      <c r="E301" s="5" t="s">
        <v>705</v>
      </c>
      <c r="F301" s="10">
        <v>9</v>
      </c>
      <c r="G301" s="72" t="s">
        <v>925</v>
      </c>
      <c r="H301" s="8">
        <v>2.8999999999999998E-7</v>
      </c>
      <c r="I301" s="8" t="s">
        <v>37</v>
      </c>
      <c r="J301" s="8" t="s">
        <v>925</v>
      </c>
      <c r="K301" s="5">
        <v>2.6E-7</v>
      </c>
      <c r="L301" s="5" t="s">
        <v>74</v>
      </c>
      <c r="M301" s="70">
        <f t="shared" si="39"/>
        <v>0.11538461538461529</v>
      </c>
      <c r="N301" s="8" t="str">
        <f t="shared" si="45"/>
        <v>Yes (12%)</v>
      </c>
      <c r="O301" s="8">
        <v>4.4000000000000002E-4</v>
      </c>
      <c r="P301" s="8" t="s">
        <v>37</v>
      </c>
      <c r="Q301" s="8" t="s">
        <v>925</v>
      </c>
      <c r="R301" s="5">
        <v>4.0000000000000002E-4</v>
      </c>
      <c r="S301" s="5" t="s">
        <v>74</v>
      </c>
      <c r="T301" s="70">
        <f t="shared" si="37"/>
        <v>9.9999999999999992E-2</v>
      </c>
      <c r="U301" s="8" t="str">
        <f t="shared" si="40"/>
        <v>Yes (10%)</v>
      </c>
      <c r="V301" s="5" t="s">
        <v>77</v>
      </c>
      <c r="W301" s="5" t="s">
        <v>77</v>
      </c>
      <c r="X301" s="5" t="s">
        <v>924</v>
      </c>
      <c r="Y301" s="5" t="s">
        <v>77</v>
      </c>
      <c r="Z301" s="5" t="s">
        <v>77</v>
      </c>
      <c r="AA301" s="70" t="str">
        <f t="shared" si="38"/>
        <v>--</v>
      </c>
      <c r="AB301" s="5" t="str">
        <f t="shared" si="41"/>
        <v>No TRV</v>
      </c>
      <c r="AC301" s="7" t="str">
        <f t="shared" si="42"/>
        <v>Yes</v>
      </c>
      <c r="AD301" s="5"/>
      <c r="AE301" s="1" t="str">
        <f t="shared" si="43"/>
        <v>No New</v>
      </c>
      <c r="AF301" s="1" t="str">
        <f t="shared" si="44"/>
        <v>Yes</v>
      </c>
      <c r="AG301" s="73">
        <v>45859</v>
      </c>
    </row>
    <row r="302" spans="1:33" x14ac:dyDescent="0.25">
      <c r="A302" s="5">
        <v>484</v>
      </c>
      <c r="B302" s="9">
        <v>530</v>
      </c>
      <c r="C302" s="9" t="s">
        <v>710</v>
      </c>
      <c r="D302" s="9" t="s">
        <v>711</v>
      </c>
      <c r="E302" s="5" t="s">
        <v>705</v>
      </c>
      <c r="F302" s="10">
        <v>9</v>
      </c>
      <c r="G302" s="72" t="s">
        <v>925</v>
      </c>
      <c r="H302" s="8">
        <v>3.8000000000000001E-7</v>
      </c>
      <c r="I302" s="8" t="s">
        <v>37</v>
      </c>
      <c r="J302" s="5" t="s">
        <v>925</v>
      </c>
      <c r="K302" s="5">
        <v>2.6E-7</v>
      </c>
      <c r="L302" s="5" t="s">
        <v>74</v>
      </c>
      <c r="M302" s="70">
        <f t="shared" si="39"/>
        <v>0.46153846153846162</v>
      </c>
      <c r="N302" s="8" t="str">
        <f t="shared" si="45"/>
        <v>Yes (46%)</v>
      </c>
      <c r="O302" s="8">
        <v>5.6999999999999998E-4</v>
      </c>
      <c r="P302" s="8" t="s">
        <v>37</v>
      </c>
      <c r="Q302" s="8" t="s">
        <v>925</v>
      </c>
      <c r="R302" s="5">
        <v>4.0000000000000002E-4</v>
      </c>
      <c r="S302" s="5" t="s">
        <v>74</v>
      </c>
      <c r="T302" s="70">
        <f t="shared" si="37"/>
        <v>0.42499999999999988</v>
      </c>
      <c r="U302" s="8" t="str">
        <f t="shared" si="40"/>
        <v>Yes (43%)</v>
      </c>
      <c r="V302" s="5" t="s">
        <v>77</v>
      </c>
      <c r="W302" s="5" t="s">
        <v>77</v>
      </c>
      <c r="X302" s="5" t="s">
        <v>924</v>
      </c>
      <c r="Y302" s="5" t="s">
        <v>77</v>
      </c>
      <c r="Z302" s="5" t="s">
        <v>77</v>
      </c>
      <c r="AA302" s="70" t="str">
        <f t="shared" si="38"/>
        <v>--</v>
      </c>
      <c r="AB302" s="5" t="str">
        <f t="shared" si="41"/>
        <v>No TRV</v>
      </c>
      <c r="AC302" s="7" t="str">
        <f t="shared" si="42"/>
        <v>Yes</v>
      </c>
      <c r="AD302" s="5"/>
      <c r="AE302" s="1" t="str">
        <f t="shared" si="43"/>
        <v>No New</v>
      </c>
      <c r="AF302" s="1" t="str">
        <f t="shared" si="44"/>
        <v>Yes</v>
      </c>
      <c r="AG302" s="73">
        <v>45859</v>
      </c>
    </row>
    <row r="303" spans="1:33" x14ac:dyDescent="0.25">
      <c r="A303" s="5">
        <v>485</v>
      </c>
      <c r="B303" s="9">
        <v>531</v>
      </c>
      <c r="C303" s="9" t="s">
        <v>712</v>
      </c>
      <c r="D303" s="9" t="s">
        <v>713</v>
      </c>
      <c r="E303" s="5" t="s">
        <v>705</v>
      </c>
      <c r="F303" s="10">
        <v>9</v>
      </c>
      <c r="G303" s="72" t="s">
        <v>925</v>
      </c>
      <c r="H303" s="8">
        <v>5.3000000000000001E-7</v>
      </c>
      <c r="I303" s="8" t="s">
        <v>37</v>
      </c>
      <c r="J303" s="5" t="s">
        <v>925</v>
      </c>
      <c r="K303" s="5">
        <v>2.6E-7</v>
      </c>
      <c r="L303" s="5" t="s">
        <v>74</v>
      </c>
      <c r="M303" s="70">
        <f t="shared" si="39"/>
        <v>1.0384615384615385</v>
      </c>
      <c r="N303" s="8" t="str">
        <f t="shared" si="45"/>
        <v>Yes (104%)</v>
      </c>
      <c r="O303" s="8">
        <v>8.0000000000000004E-4</v>
      </c>
      <c r="P303" s="8" t="s">
        <v>37</v>
      </c>
      <c r="Q303" s="8" t="s">
        <v>925</v>
      </c>
      <c r="R303" s="5">
        <v>4.0000000000000002E-4</v>
      </c>
      <c r="S303" s="5" t="s">
        <v>74</v>
      </c>
      <c r="T303" s="70">
        <f t="shared" si="37"/>
        <v>1</v>
      </c>
      <c r="U303" s="8" t="str">
        <f t="shared" si="40"/>
        <v>Yes (100%)</v>
      </c>
      <c r="V303" s="5" t="s">
        <v>77</v>
      </c>
      <c r="W303" s="5" t="s">
        <v>77</v>
      </c>
      <c r="X303" s="5" t="s">
        <v>924</v>
      </c>
      <c r="Y303" s="5" t="s">
        <v>77</v>
      </c>
      <c r="Z303" s="5" t="s">
        <v>77</v>
      </c>
      <c r="AA303" s="70" t="str">
        <f t="shared" si="38"/>
        <v>--</v>
      </c>
      <c r="AB303" s="5" t="str">
        <f t="shared" si="41"/>
        <v>No TRV</v>
      </c>
      <c r="AC303" s="7" t="str">
        <f t="shared" si="42"/>
        <v>Yes</v>
      </c>
      <c r="AD303" s="5"/>
      <c r="AE303" s="1" t="str">
        <f t="shared" si="43"/>
        <v>No New</v>
      </c>
      <c r="AF303" s="1" t="str">
        <f t="shared" si="44"/>
        <v>Yes</v>
      </c>
      <c r="AG303" s="73">
        <v>45859</v>
      </c>
    </row>
    <row r="304" spans="1:33" x14ac:dyDescent="0.25">
      <c r="A304" s="5">
        <v>486</v>
      </c>
      <c r="B304" s="9">
        <v>532</v>
      </c>
      <c r="C304" s="9" t="s">
        <v>714</v>
      </c>
      <c r="D304" s="9" t="s">
        <v>715</v>
      </c>
      <c r="E304" s="5" t="s">
        <v>705</v>
      </c>
      <c r="F304" s="10">
        <v>9</v>
      </c>
      <c r="G304" s="72" t="s">
        <v>925</v>
      </c>
      <c r="H304" s="8">
        <v>5.3000000000000001E-7</v>
      </c>
      <c r="I304" s="8" t="s">
        <v>37</v>
      </c>
      <c r="J304" s="8" t="s">
        <v>925</v>
      </c>
      <c r="K304" s="5">
        <v>2.6000000000000001E-6</v>
      </c>
      <c r="L304" s="5" t="s">
        <v>74</v>
      </c>
      <c r="M304" s="70">
        <f t="shared" si="39"/>
        <v>-0.79615384615384621</v>
      </c>
      <c r="N304" s="8" t="str">
        <f t="shared" si="45"/>
        <v>Yes (-80%)</v>
      </c>
      <c r="O304" s="8">
        <v>8.0000000000000004E-4</v>
      </c>
      <c r="P304" s="8" t="s">
        <v>37</v>
      </c>
      <c r="Q304" s="8" t="s">
        <v>925</v>
      </c>
      <c r="R304" s="5">
        <v>4.0000000000000001E-3</v>
      </c>
      <c r="S304" s="5" t="s">
        <v>74</v>
      </c>
      <c r="T304" s="70">
        <f t="shared" si="37"/>
        <v>-0.8</v>
      </c>
      <c r="U304" s="8" t="str">
        <f t="shared" si="40"/>
        <v>Yes (-80%)</v>
      </c>
      <c r="V304" s="5" t="s">
        <v>77</v>
      </c>
      <c r="W304" s="5" t="s">
        <v>77</v>
      </c>
      <c r="X304" s="5" t="s">
        <v>924</v>
      </c>
      <c r="Y304" s="5" t="s">
        <v>77</v>
      </c>
      <c r="Z304" s="5" t="s">
        <v>77</v>
      </c>
      <c r="AA304" s="70" t="str">
        <f t="shared" si="38"/>
        <v>--</v>
      </c>
      <c r="AB304" s="5" t="str">
        <f t="shared" si="41"/>
        <v>No TRV</v>
      </c>
      <c r="AC304" s="7" t="str">
        <f t="shared" si="42"/>
        <v>Yes</v>
      </c>
      <c r="AD304" s="5"/>
      <c r="AE304" s="1" t="str">
        <f t="shared" si="43"/>
        <v>No New</v>
      </c>
      <c r="AF304" s="1" t="str">
        <f t="shared" si="44"/>
        <v>Yes</v>
      </c>
      <c r="AG304" s="73">
        <v>45859</v>
      </c>
    </row>
    <row r="305" spans="1:33" x14ac:dyDescent="0.25">
      <c r="A305" s="5">
        <v>487</v>
      </c>
      <c r="B305" s="9">
        <v>533</v>
      </c>
      <c r="C305" s="9" t="s">
        <v>716</v>
      </c>
      <c r="D305" s="9" t="s">
        <v>717</v>
      </c>
      <c r="E305" s="5" t="s">
        <v>705</v>
      </c>
      <c r="F305" s="10">
        <v>9</v>
      </c>
      <c r="G305" s="72" t="s">
        <v>925</v>
      </c>
      <c r="H305" s="8">
        <v>2.5999999999999998E-5</v>
      </c>
      <c r="I305" s="8" t="s">
        <v>37</v>
      </c>
      <c r="J305" s="8" t="s">
        <v>925</v>
      </c>
      <c r="K305" s="5">
        <v>8.7999999999999998E-5</v>
      </c>
      <c r="L305" s="5" t="s">
        <v>1859</v>
      </c>
      <c r="M305" s="70">
        <f t="shared" si="39"/>
        <v>-0.70454545454545459</v>
      </c>
      <c r="N305" s="8" t="str">
        <f t="shared" si="45"/>
        <v>Yes (-70%)</v>
      </c>
      <c r="O305" s="8">
        <v>0.04</v>
      </c>
      <c r="P305" s="8" t="s">
        <v>37</v>
      </c>
      <c r="Q305" s="8" t="s">
        <v>925</v>
      </c>
      <c r="R305" s="5">
        <v>0.13</v>
      </c>
      <c r="S305" s="5" t="s">
        <v>74</v>
      </c>
      <c r="T305" s="70">
        <f t="shared" si="37"/>
        <v>-0.69230769230769229</v>
      </c>
      <c r="U305" s="8" t="str">
        <f t="shared" si="40"/>
        <v>Yes (-69%)</v>
      </c>
      <c r="V305" s="5" t="s">
        <v>77</v>
      </c>
      <c r="W305" s="5" t="s">
        <v>77</v>
      </c>
      <c r="X305" s="5" t="s">
        <v>924</v>
      </c>
      <c r="Y305" s="5" t="s">
        <v>77</v>
      </c>
      <c r="Z305" s="5" t="s">
        <v>77</v>
      </c>
      <c r="AA305" s="70" t="str">
        <f t="shared" si="38"/>
        <v>--</v>
      </c>
      <c r="AB305" s="5" t="str">
        <f t="shared" si="41"/>
        <v>No TRV</v>
      </c>
      <c r="AC305" s="7" t="str">
        <f t="shared" si="42"/>
        <v>Yes</v>
      </c>
      <c r="AD305" s="5"/>
      <c r="AE305" s="1" t="str">
        <f t="shared" si="43"/>
        <v>No New</v>
      </c>
      <c r="AF305" s="1" t="str">
        <f t="shared" si="44"/>
        <v>Yes</v>
      </c>
      <c r="AG305" s="73">
        <v>45859</v>
      </c>
    </row>
    <row r="306" spans="1:33" x14ac:dyDescent="0.25">
      <c r="A306" s="5">
        <v>492</v>
      </c>
      <c r="B306" s="9">
        <v>539</v>
      </c>
      <c r="C306" s="9" t="s">
        <v>718</v>
      </c>
      <c r="D306" s="9" t="s">
        <v>719</v>
      </c>
      <c r="E306" s="5" t="s">
        <v>705</v>
      </c>
      <c r="F306" s="10">
        <v>9</v>
      </c>
      <c r="G306" s="72" t="s">
        <v>925</v>
      </c>
      <c r="H306" s="8">
        <v>3.8000000000000001E-7</v>
      </c>
      <c r="I306" s="8" t="s">
        <v>37</v>
      </c>
      <c r="J306" s="8" t="s">
        <v>925</v>
      </c>
      <c r="K306" s="5">
        <v>2.6E-7</v>
      </c>
      <c r="L306" s="5" t="s">
        <v>74</v>
      </c>
      <c r="M306" s="70">
        <f t="shared" si="39"/>
        <v>0.46153846153846162</v>
      </c>
      <c r="N306" s="8" t="str">
        <f t="shared" si="45"/>
        <v>Yes (46%)</v>
      </c>
      <c r="O306" s="8">
        <v>5.6999999999999998E-4</v>
      </c>
      <c r="P306" s="8" t="s">
        <v>37</v>
      </c>
      <c r="Q306" s="8" t="s">
        <v>925</v>
      </c>
      <c r="R306" s="5">
        <v>4.0000000000000002E-4</v>
      </c>
      <c r="S306" s="5" t="s">
        <v>74</v>
      </c>
      <c r="T306" s="70">
        <f t="shared" si="37"/>
        <v>0.42499999999999988</v>
      </c>
      <c r="U306" s="8" t="str">
        <f t="shared" si="40"/>
        <v>Yes (43%)</v>
      </c>
      <c r="V306" s="5" t="s">
        <v>77</v>
      </c>
      <c r="W306" s="5" t="s">
        <v>77</v>
      </c>
      <c r="X306" s="5" t="s">
        <v>924</v>
      </c>
      <c r="Y306" s="5" t="s">
        <v>77</v>
      </c>
      <c r="Z306" s="5" t="s">
        <v>77</v>
      </c>
      <c r="AA306" s="70" t="str">
        <f t="shared" si="38"/>
        <v>--</v>
      </c>
      <c r="AB306" s="5" t="str">
        <f t="shared" si="41"/>
        <v>No TRV</v>
      </c>
      <c r="AC306" s="7" t="str">
        <f t="shared" si="42"/>
        <v>Yes</v>
      </c>
      <c r="AD306" s="5"/>
      <c r="AE306" s="1" t="str">
        <f t="shared" si="43"/>
        <v>No New</v>
      </c>
      <c r="AF306" s="1" t="str">
        <f t="shared" si="44"/>
        <v>Yes</v>
      </c>
      <c r="AG306" s="73">
        <v>45859</v>
      </c>
    </row>
    <row r="307" spans="1:33" x14ac:dyDescent="0.25">
      <c r="A307" s="5">
        <v>493</v>
      </c>
      <c r="B307" s="9">
        <v>540</v>
      </c>
      <c r="C307" s="9" t="s">
        <v>720</v>
      </c>
      <c r="D307" s="9" t="s">
        <v>721</v>
      </c>
      <c r="E307" s="5" t="s">
        <v>705</v>
      </c>
      <c r="F307" s="10">
        <v>9</v>
      </c>
      <c r="G307" s="72" t="s">
        <v>925</v>
      </c>
      <c r="H307" s="8">
        <v>2.6000000000000001E-6</v>
      </c>
      <c r="I307" s="8" t="s">
        <v>37</v>
      </c>
      <c r="J307" s="8" t="s">
        <v>925</v>
      </c>
      <c r="K307" s="5">
        <v>8.8000000000000004E-7</v>
      </c>
      <c r="L307" s="5" t="s">
        <v>1859</v>
      </c>
      <c r="M307" s="70">
        <f t="shared" si="39"/>
        <v>1.9545454545454546</v>
      </c>
      <c r="N307" s="8" t="str">
        <f t="shared" si="45"/>
        <v>Yes (195%)</v>
      </c>
      <c r="O307" s="8">
        <v>4.0000000000000001E-3</v>
      </c>
      <c r="P307" s="8" t="s">
        <v>37</v>
      </c>
      <c r="Q307" s="8" t="s">
        <v>925</v>
      </c>
      <c r="R307" s="5">
        <v>1.2999999999999999E-3</v>
      </c>
      <c r="S307" s="5" t="s">
        <v>74</v>
      </c>
      <c r="T307" s="70">
        <f t="shared" si="37"/>
        <v>2.0769230769230771</v>
      </c>
      <c r="U307" s="8" t="str">
        <f t="shared" si="40"/>
        <v>Yes (208%)</v>
      </c>
      <c r="V307" s="5" t="s">
        <v>77</v>
      </c>
      <c r="W307" s="5" t="s">
        <v>77</v>
      </c>
      <c r="X307" s="5" t="s">
        <v>924</v>
      </c>
      <c r="Y307" s="5" t="s">
        <v>77</v>
      </c>
      <c r="Z307" s="5" t="s">
        <v>77</v>
      </c>
      <c r="AA307" s="70" t="str">
        <f t="shared" si="38"/>
        <v>--</v>
      </c>
      <c r="AB307" s="5" t="str">
        <f t="shared" si="41"/>
        <v>No TRV</v>
      </c>
      <c r="AC307" s="7" t="str">
        <f t="shared" si="42"/>
        <v>Yes</v>
      </c>
      <c r="AD307" s="5"/>
      <c r="AE307" s="1" t="str">
        <f t="shared" si="43"/>
        <v>No New</v>
      </c>
      <c r="AF307" s="1" t="str">
        <f t="shared" si="44"/>
        <v>Yes</v>
      </c>
      <c r="AG307" s="73">
        <v>45859</v>
      </c>
    </row>
    <row r="308" spans="1:33" x14ac:dyDescent="0.25">
      <c r="A308" s="5">
        <v>494</v>
      </c>
      <c r="B308" s="9">
        <v>541</v>
      </c>
      <c r="C308" s="9" t="s">
        <v>722</v>
      </c>
      <c r="D308" s="9" t="s">
        <v>723</v>
      </c>
      <c r="E308" s="5" t="s">
        <v>705</v>
      </c>
      <c r="F308" s="10">
        <v>9</v>
      </c>
      <c r="G308" s="72" t="s">
        <v>925</v>
      </c>
      <c r="H308" s="8">
        <v>2.6E-7</v>
      </c>
      <c r="I308" s="8" t="s">
        <v>37</v>
      </c>
      <c r="J308" s="8" t="s">
        <v>925</v>
      </c>
      <c r="K308" s="5">
        <v>8.7999999999999994E-8</v>
      </c>
      <c r="L308" s="5" t="s">
        <v>1859</v>
      </c>
      <c r="M308" s="70">
        <f t="shared" si="39"/>
        <v>1.9545454545454548</v>
      </c>
      <c r="N308" s="8" t="str">
        <f t="shared" si="45"/>
        <v>Yes (195%)</v>
      </c>
      <c r="O308" s="8">
        <v>4.0000000000000002E-4</v>
      </c>
      <c r="P308" s="8" t="s">
        <v>37</v>
      </c>
      <c r="Q308" s="8" t="s">
        <v>925</v>
      </c>
      <c r="R308" s="5">
        <v>1.2999999999999999E-4</v>
      </c>
      <c r="S308" s="5" t="s">
        <v>74</v>
      </c>
      <c r="T308" s="70">
        <f t="shared" si="37"/>
        <v>2.0769230769230775</v>
      </c>
      <c r="U308" s="8" t="str">
        <f t="shared" si="40"/>
        <v>Yes (208%)</v>
      </c>
      <c r="V308" s="5" t="s">
        <v>77</v>
      </c>
      <c r="W308" s="5" t="s">
        <v>77</v>
      </c>
      <c r="X308" s="5" t="s">
        <v>924</v>
      </c>
      <c r="Y308" s="5" t="s">
        <v>77</v>
      </c>
      <c r="Z308" s="5" t="s">
        <v>77</v>
      </c>
      <c r="AA308" s="70" t="str">
        <f t="shared" si="38"/>
        <v>--</v>
      </c>
      <c r="AB308" s="5" t="str">
        <f t="shared" si="41"/>
        <v>No TRV</v>
      </c>
      <c r="AC308" s="7" t="str">
        <f t="shared" si="42"/>
        <v>Yes</v>
      </c>
      <c r="AD308" s="5"/>
      <c r="AE308" s="1" t="str">
        <f t="shared" si="43"/>
        <v>No New</v>
      </c>
      <c r="AF308" s="1" t="str">
        <f t="shared" si="44"/>
        <v>Yes</v>
      </c>
      <c r="AG308" s="73">
        <v>45859</v>
      </c>
    </row>
    <row r="309" spans="1:33" x14ac:dyDescent="0.25">
      <c r="A309" s="5">
        <v>495</v>
      </c>
      <c r="B309" s="9">
        <v>542</v>
      </c>
      <c r="C309" s="9" t="s">
        <v>724</v>
      </c>
      <c r="D309" s="9" t="s">
        <v>725</v>
      </c>
      <c r="E309" s="5" t="s">
        <v>705</v>
      </c>
      <c r="F309" s="10">
        <v>9</v>
      </c>
      <c r="G309" s="72" t="s">
        <v>925</v>
      </c>
      <c r="H309" s="8">
        <v>8.7999999999999994E-8</v>
      </c>
      <c r="I309" s="8" t="s">
        <v>37</v>
      </c>
      <c r="J309" s="8" t="s">
        <v>925</v>
      </c>
      <c r="K309" s="5">
        <v>2.6E-7</v>
      </c>
      <c r="L309" s="5" t="s">
        <v>74</v>
      </c>
      <c r="M309" s="70">
        <f t="shared" si="39"/>
        <v>-0.66153846153846152</v>
      </c>
      <c r="N309" s="8" t="str">
        <f t="shared" si="45"/>
        <v>Yes (-66%)</v>
      </c>
      <c r="O309" s="8">
        <v>1.2999999999999999E-4</v>
      </c>
      <c r="P309" s="8" t="s">
        <v>37</v>
      </c>
      <c r="Q309" s="8" t="s">
        <v>925</v>
      </c>
      <c r="R309" s="5">
        <v>4.0000000000000002E-4</v>
      </c>
      <c r="S309" s="5" t="s">
        <v>74</v>
      </c>
      <c r="T309" s="70">
        <f t="shared" si="37"/>
        <v>-0.67500000000000016</v>
      </c>
      <c r="U309" s="8" t="str">
        <f t="shared" si="40"/>
        <v>Yes (-68%)</v>
      </c>
      <c r="V309" s="5" t="s">
        <v>77</v>
      </c>
      <c r="W309" s="5" t="s">
        <v>77</v>
      </c>
      <c r="X309" s="5" t="s">
        <v>924</v>
      </c>
      <c r="Y309" s="5" t="s">
        <v>77</v>
      </c>
      <c r="Z309" s="5" t="s">
        <v>77</v>
      </c>
      <c r="AA309" s="70" t="str">
        <f t="shared" si="38"/>
        <v>--</v>
      </c>
      <c r="AB309" s="5" t="str">
        <f t="shared" si="41"/>
        <v>No TRV</v>
      </c>
      <c r="AC309" s="7" t="str">
        <f t="shared" si="42"/>
        <v>Yes</v>
      </c>
      <c r="AD309" s="5"/>
      <c r="AE309" s="1" t="str">
        <f t="shared" si="43"/>
        <v>No New</v>
      </c>
      <c r="AF309" s="1" t="str">
        <f t="shared" si="44"/>
        <v>Yes</v>
      </c>
      <c r="AG309" s="73">
        <v>45859</v>
      </c>
    </row>
    <row r="310" spans="1:33" x14ac:dyDescent="0.25">
      <c r="A310" s="5">
        <v>496</v>
      </c>
      <c r="B310" s="9">
        <v>543</v>
      </c>
      <c r="C310" s="9" t="s">
        <v>726</v>
      </c>
      <c r="D310" s="9" t="s">
        <v>727</v>
      </c>
      <c r="E310" s="5" t="s">
        <v>705</v>
      </c>
      <c r="F310" s="10">
        <v>9</v>
      </c>
      <c r="G310" s="72" t="s">
        <v>925</v>
      </c>
      <c r="H310" s="8">
        <v>2.8999999999999998E-7</v>
      </c>
      <c r="I310" s="8" t="s">
        <v>37</v>
      </c>
      <c r="J310" s="8" t="s">
        <v>925</v>
      </c>
      <c r="K310" s="5">
        <v>2.6E-7</v>
      </c>
      <c r="L310" s="5" t="s">
        <v>74</v>
      </c>
      <c r="M310" s="70">
        <f t="shared" si="39"/>
        <v>0.11538461538461529</v>
      </c>
      <c r="N310" s="8" t="str">
        <f t="shared" si="45"/>
        <v>Yes (12%)</v>
      </c>
      <c r="O310" s="8">
        <v>4.4000000000000002E-4</v>
      </c>
      <c r="P310" s="8" t="s">
        <v>37</v>
      </c>
      <c r="Q310" s="8" t="s">
        <v>925</v>
      </c>
      <c r="R310" s="5">
        <v>4.0000000000000002E-4</v>
      </c>
      <c r="S310" s="5" t="s">
        <v>74</v>
      </c>
      <c r="T310" s="70">
        <f t="shared" si="37"/>
        <v>9.9999999999999992E-2</v>
      </c>
      <c r="U310" s="8" t="str">
        <f t="shared" si="40"/>
        <v>Yes (10%)</v>
      </c>
      <c r="V310" s="5" t="s">
        <v>77</v>
      </c>
      <c r="W310" s="5" t="s">
        <v>77</v>
      </c>
      <c r="X310" s="5" t="s">
        <v>924</v>
      </c>
      <c r="Y310" s="5" t="s">
        <v>77</v>
      </c>
      <c r="Z310" s="5" t="s">
        <v>77</v>
      </c>
      <c r="AA310" s="70" t="str">
        <f t="shared" si="38"/>
        <v>--</v>
      </c>
      <c r="AB310" s="5" t="str">
        <f t="shared" si="41"/>
        <v>No TRV</v>
      </c>
      <c r="AC310" s="7" t="str">
        <f t="shared" si="42"/>
        <v>Yes</v>
      </c>
      <c r="AD310" s="5"/>
      <c r="AE310" s="1" t="str">
        <f t="shared" si="43"/>
        <v>No New</v>
      </c>
      <c r="AF310" s="1" t="str">
        <f t="shared" si="44"/>
        <v>Yes</v>
      </c>
      <c r="AG310" s="73">
        <v>45859</v>
      </c>
    </row>
    <row r="311" spans="1:33" x14ac:dyDescent="0.25">
      <c r="A311" s="5">
        <v>497</v>
      </c>
      <c r="B311" s="9">
        <v>544</v>
      </c>
      <c r="C311" s="9" t="s">
        <v>728</v>
      </c>
      <c r="D311" s="9" t="s">
        <v>729</v>
      </c>
      <c r="E311" s="5" t="s">
        <v>705</v>
      </c>
      <c r="F311" s="10">
        <v>9</v>
      </c>
      <c r="G311" s="72" t="s">
        <v>925</v>
      </c>
      <c r="H311" s="8">
        <v>1.3E-7</v>
      </c>
      <c r="I311" s="8" t="s">
        <v>37</v>
      </c>
      <c r="J311" s="8" t="s">
        <v>925</v>
      </c>
      <c r="K311" s="5">
        <v>2.6E-7</v>
      </c>
      <c r="L311" s="5" t="s">
        <v>74</v>
      </c>
      <c r="M311" s="70">
        <f t="shared" si="39"/>
        <v>-0.5</v>
      </c>
      <c r="N311" s="8" t="str">
        <f t="shared" si="45"/>
        <v>Yes (-50%)</v>
      </c>
      <c r="O311" s="8">
        <v>2.0000000000000001E-4</v>
      </c>
      <c r="P311" s="8" t="s">
        <v>37</v>
      </c>
      <c r="Q311" s="8" t="s">
        <v>925</v>
      </c>
      <c r="R311" s="5">
        <v>4.0000000000000002E-4</v>
      </c>
      <c r="S311" s="5" t="s">
        <v>74</v>
      </c>
      <c r="T311" s="70">
        <f t="shared" si="37"/>
        <v>-0.5</v>
      </c>
      <c r="U311" s="8" t="str">
        <f t="shared" si="40"/>
        <v>Yes (-50%)</v>
      </c>
      <c r="V311" s="5" t="s">
        <v>77</v>
      </c>
      <c r="W311" s="5" t="s">
        <v>77</v>
      </c>
      <c r="X311" s="5" t="s">
        <v>924</v>
      </c>
      <c r="Y311" s="5" t="s">
        <v>77</v>
      </c>
      <c r="Z311" s="5" t="s">
        <v>77</v>
      </c>
      <c r="AA311" s="70" t="str">
        <f t="shared" si="38"/>
        <v>--</v>
      </c>
      <c r="AB311" s="5" t="str">
        <f t="shared" si="41"/>
        <v>No TRV</v>
      </c>
      <c r="AC311" s="7" t="str">
        <f t="shared" si="42"/>
        <v>Yes</v>
      </c>
      <c r="AD311" s="5"/>
      <c r="AE311" s="1" t="str">
        <f t="shared" si="43"/>
        <v>No New</v>
      </c>
      <c r="AF311" s="1" t="str">
        <f t="shared" si="44"/>
        <v>Yes</v>
      </c>
      <c r="AG311" s="73">
        <v>45859</v>
      </c>
    </row>
    <row r="312" spans="1:33" x14ac:dyDescent="0.25">
      <c r="A312" s="5">
        <v>498</v>
      </c>
      <c r="B312" s="9">
        <v>545</v>
      </c>
      <c r="C312" s="9" t="s">
        <v>730</v>
      </c>
      <c r="D312" s="9" t="s">
        <v>731</v>
      </c>
      <c r="E312" s="5" t="s">
        <v>705</v>
      </c>
      <c r="F312" s="10">
        <v>9</v>
      </c>
      <c r="G312" s="9" t="s">
        <v>924</v>
      </c>
      <c r="H312" s="5">
        <v>2.6E-7</v>
      </c>
      <c r="I312" s="8" t="s">
        <v>37</v>
      </c>
      <c r="J312" s="8" t="s">
        <v>925</v>
      </c>
      <c r="K312" s="5">
        <v>2.6E-7</v>
      </c>
      <c r="L312" s="5" t="s">
        <v>74</v>
      </c>
      <c r="M312" s="70">
        <f t="shared" si="39"/>
        <v>0</v>
      </c>
      <c r="N312" s="5" t="str">
        <f t="shared" si="45"/>
        <v>No Change</v>
      </c>
      <c r="O312" s="5">
        <v>4.0000000000000002E-4</v>
      </c>
      <c r="P312" s="8" t="s">
        <v>37</v>
      </c>
      <c r="Q312" s="8" t="s">
        <v>925</v>
      </c>
      <c r="R312" s="5">
        <v>4.0000000000000002E-4</v>
      </c>
      <c r="S312" s="5" t="s">
        <v>74</v>
      </c>
      <c r="T312" s="70">
        <f t="shared" si="37"/>
        <v>0</v>
      </c>
      <c r="U312" s="5" t="str">
        <f t="shared" si="40"/>
        <v>No Change</v>
      </c>
      <c r="V312" s="5" t="s">
        <v>77</v>
      </c>
      <c r="W312" s="5" t="s">
        <v>77</v>
      </c>
      <c r="X312" s="5" t="s">
        <v>924</v>
      </c>
      <c r="Y312" s="5" t="s">
        <v>77</v>
      </c>
      <c r="Z312" s="5" t="s">
        <v>77</v>
      </c>
      <c r="AA312" s="70" t="str">
        <f t="shared" si="38"/>
        <v>--</v>
      </c>
      <c r="AB312" s="5" t="str">
        <f t="shared" si="41"/>
        <v>No TRV</v>
      </c>
      <c r="AC312" s="7" t="str">
        <f t="shared" si="42"/>
        <v>Yes</v>
      </c>
      <c r="AD312" s="5"/>
      <c r="AE312" s="1" t="str">
        <f t="shared" si="43"/>
        <v>No New</v>
      </c>
      <c r="AF312" s="1" t="str">
        <f t="shared" si="44"/>
        <v>Yes</v>
      </c>
      <c r="AG312" s="71">
        <v>45672</v>
      </c>
    </row>
    <row r="313" spans="1:33" x14ac:dyDescent="0.25">
      <c r="A313" s="5">
        <v>499</v>
      </c>
      <c r="B313" s="9">
        <v>546</v>
      </c>
      <c r="C313" s="9" t="s">
        <v>732</v>
      </c>
      <c r="D313" s="9" t="s">
        <v>733</v>
      </c>
      <c r="E313" s="5" t="s">
        <v>705</v>
      </c>
      <c r="F313" s="10">
        <v>9</v>
      </c>
      <c r="G313" s="72" t="s">
        <v>925</v>
      </c>
      <c r="H313" s="8">
        <v>1.3E-6</v>
      </c>
      <c r="I313" s="8" t="s">
        <v>37</v>
      </c>
      <c r="J313" s="8" t="s">
        <v>925</v>
      </c>
      <c r="K313" s="5">
        <v>2.6000000000000001E-6</v>
      </c>
      <c r="L313" s="5" t="s">
        <v>74</v>
      </c>
      <c r="M313" s="70">
        <f t="shared" si="39"/>
        <v>-0.5</v>
      </c>
      <c r="N313" s="8" t="str">
        <f t="shared" si="45"/>
        <v>Yes (-50%)</v>
      </c>
      <c r="O313" s="8">
        <v>2E-3</v>
      </c>
      <c r="P313" s="8" t="s">
        <v>37</v>
      </c>
      <c r="Q313" s="8" t="s">
        <v>925</v>
      </c>
      <c r="R313" s="5">
        <v>4.0000000000000001E-3</v>
      </c>
      <c r="S313" s="5" t="s">
        <v>74</v>
      </c>
      <c r="T313" s="70">
        <f t="shared" si="37"/>
        <v>-0.5</v>
      </c>
      <c r="U313" s="8" t="str">
        <f t="shared" si="40"/>
        <v>Yes (-50%)</v>
      </c>
      <c r="V313" s="5" t="s">
        <v>77</v>
      </c>
      <c r="W313" s="5" t="s">
        <v>77</v>
      </c>
      <c r="X313" s="5" t="s">
        <v>924</v>
      </c>
      <c r="Y313" s="5" t="s">
        <v>77</v>
      </c>
      <c r="Z313" s="5" t="s">
        <v>77</v>
      </c>
      <c r="AA313" s="70" t="str">
        <f t="shared" si="38"/>
        <v>--</v>
      </c>
      <c r="AB313" s="5" t="str">
        <f t="shared" si="41"/>
        <v>No TRV</v>
      </c>
      <c r="AC313" s="7" t="str">
        <f t="shared" si="42"/>
        <v>Yes</v>
      </c>
      <c r="AD313" s="5"/>
      <c r="AE313" s="1" t="str">
        <f t="shared" si="43"/>
        <v>No New</v>
      </c>
      <c r="AF313" s="1" t="str">
        <f t="shared" si="44"/>
        <v>Yes</v>
      </c>
      <c r="AG313" s="73">
        <v>45859</v>
      </c>
    </row>
    <row r="314" spans="1:33" x14ac:dyDescent="0.25">
      <c r="A314" s="5">
        <v>500</v>
      </c>
      <c r="B314" s="9">
        <v>547</v>
      </c>
      <c r="C314" s="9" t="s">
        <v>734</v>
      </c>
      <c r="D314" s="9" t="s">
        <v>735</v>
      </c>
      <c r="E314" s="5" t="s">
        <v>705</v>
      </c>
      <c r="F314" s="10">
        <v>9</v>
      </c>
      <c r="G314" s="72" t="s">
        <v>925</v>
      </c>
      <c r="H314" s="8">
        <v>2.6E-7</v>
      </c>
      <c r="I314" s="8" t="s">
        <v>37</v>
      </c>
      <c r="J314" s="8" t="s">
        <v>925</v>
      </c>
      <c r="K314" s="5">
        <v>2.6000000000000001E-6</v>
      </c>
      <c r="L314" s="5" t="s">
        <v>74</v>
      </c>
      <c r="M314" s="70">
        <f t="shared" si="39"/>
        <v>-0.9</v>
      </c>
      <c r="N314" s="8" t="str">
        <f t="shared" si="45"/>
        <v>Yes (-90%)</v>
      </c>
      <c r="O314" s="8">
        <v>4.0000000000000002E-4</v>
      </c>
      <c r="P314" s="8" t="s">
        <v>37</v>
      </c>
      <c r="Q314" s="8" t="s">
        <v>925</v>
      </c>
      <c r="R314" s="5">
        <v>4.0000000000000001E-3</v>
      </c>
      <c r="S314" s="5" t="s">
        <v>74</v>
      </c>
      <c r="T314" s="70">
        <f t="shared" si="37"/>
        <v>-0.89999999999999991</v>
      </c>
      <c r="U314" s="8" t="str">
        <f t="shared" si="40"/>
        <v>Yes (-90%)</v>
      </c>
      <c r="V314" s="5" t="s">
        <v>77</v>
      </c>
      <c r="W314" s="5" t="s">
        <v>77</v>
      </c>
      <c r="X314" s="5" t="s">
        <v>924</v>
      </c>
      <c r="Y314" s="5" t="s">
        <v>77</v>
      </c>
      <c r="Z314" s="5" t="s">
        <v>77</v>
      </c>
      <c r="AA314" s="70" t="str">
        <f t="shared" si="38"/>
        <v>--</v>
      </c>
      <c r="AB314" s="5" t="str">
        <f t="shared" si="41"/>
        <v>No TRV</v>
      </c>
      <c r="AC314" s="7" t="str">
        <f t="shared" si="42"/>
        <v>Yes</v>
      </c>
      <c r="AD314" s="5"/>
      <c r="AE314" s="1" t="str">
        <f t="shared" si="43"/>
        <v>No New</v>
      </c>
      <c r="AF314" s="1" t="str">
        <f t="shared" si="44"/>
        <v>Yes</v>
      </c>
      <c r="AG314" s="73">
        <v>45859</v>
      </c>
    </row>
    <row r="315" spans="1:33" x14ac:dyDescent="0.25">
      <c r="A315" s="5">
        <v>501</v>
      </c>
      <c r="B315" s="9">
        <v>548</v>
      </c>
      <c r="C315" s="9" t="s">
        <v>736</v>
      </c>
      <c r="D315" s="9" t="s">
        <v>737</v>
      </c>
      <c r="E315" s="5" t="s">
        <v>705</v>
      </c>
      <c r="F315" s="10">
        <v>9</v>
      </c>
      <c r="G315" s="72" t="s">
        <v>925</v>
      </c>
      <c r="H315" s="8">
        <v>1.2999999999999999E-5</v>
      </c>
      <c r="I315" s="8" t="s">
        <v>37</v>
      </c>
      <c r="J315" s="8" t="s">
        <v>925</v>
      </c>
      <c r="K315" s="5">
        <v>8.7999999999999998E-5</v>
      </c>
      <c r="L315" s="5" t="s">
        <v>1859</v>
      </c>
      <c r="M315" s="70">
        <f t="shared" si="39"/>
        <v>-0.85227272727272718</v>
      </c>
      <c r="N315" s="8" t="str">
        <f t="shared" si="45"/>
        <v>Yes (-85%)</v>
      </c>
      <c r="O315" s="8">
        <v>0.02</v>
      </c>
      <c r="P315" s="8" t="s">
        <v>37</v>
      </c>
      <c r="Q315" s="8" t="s">
        <v>925</v>
      </c>
      <c r="R315" s="5">
        <v>0.13</v>
      </c>
      <c r="S315" s="5" t="s">
        <v>74</v>
      </c>
      <c r="T315" s="70">
        <f t="shared" si="37"/>
        <v>-0.84615384615384615</v>
      </c>
      <c r="U315" s="8" t="str">
        <f t="shared" si="40"/>
        <v>Yes (-85%)</v>
      </c>
      <c r="V315" s="5" t="s">
        <v>77</v>
      </c>
      <c r="W315" s="5" t="s">
        <v>77</v>
      </c>
      <c r="X315" s="5" t="s">
        <v>924</v>
      </c>
      <c r="Y315" s="5" t="s">
        <v>77</v>
      </c>
      <c r="Z315" s="5" t="s">
        <v>77</v>
      </c>
      <c r="AA315" s="70" t="str">
        <f t="shared" si="38"/>
        <v>--</v>
      </c>
      <c r="AB315" s="5" t="str">
        <f t="shared" si="41"/>
        <v>No TRV</v>
      </c>
      <c r="AC315" s="7" t="str">
        <f t="shared" si="42"/>
        <v>Yes</v>
      </c>
      <c r="AD315" s="5"/>
      <c r="AE315" s="1" t="str">
        <f t="shared" si="43"/>
        <v>No New</v>
      </c>
      <c r="AF315" s="1" t="str">
        <f t="shared" si="44"/>
        <v>Yes</v>
      </c>
      <c r="AG315" s="73">
        <v>45859</v>
      </c>
    </row>
    <row r="316" spans="1:33" x14ac:dyDescent="0.25">
      <c r="A316" s="5">
        <v>393</v>
      </c>
      <c r="B316" s="5" t="s">
        <v>524</v>
      </c>
      <c r="C316" s="5" t="s">
        <v>525</v>
      </c>
      <c r="D316" s="5" t="s">
        <v>526</v>
      </c>
      <c r="E316" s="5" t="s">
        <v>527</v>
      </c>
      <c r="F316" s="5"/>
      <c r="G316" s="5" t="s">
        <v>924</v>
      </c>
      <c r="H316" s="5" t="s">
        <v>77</v>
      </c>
      <c r="I316" s="5" t="s">
        <v>77</v>
      </c>
      <c r="J316" s="5" t="s">
        <v>924</v>
      </c>
      <c r="K316" s="5" t="s">
        <v>77</v>
      </c>
      <c r="L316" s="5" t="s">
        <v>77</v>
      </c>
      <c r="M316" s="70" t="str">
        <f t="shared" si="39"/>
        <v>--</v>
      </c>
      <c r="N316" s="5" t="str">
        <f t="shared" si="45"/>
        <v>No TRV</v>
      </c>
      <c r="O316" s="5">
        <v>1</v>
      </c>
      <c r="P316" s="5" t="s">
        <v>37</v>
      </c>
      <c r="Q316" s="5" t="s">
        <v>924</v>
      </c>
      <c r="R316" s="5" t="s">
        <v>77</v>
      </c>
      <c r="S316" s="5" t="s">
        <v>77</v>
      </c>
      <c r="T316" s="70" t="e">
        <f t="shared" si="37"/>
        <v>#VALUE!</v>
      </c>
      <c r="U316" s="5" t="str">
        <f t="shared" si="40"/>
        <v>New TRV</v>
      </c>
      <c r="V316" s="5" t="s">
        <v>77</v>
      </c>
      <c r="W316" s="5" t="s">
        <v>77</v>
      </c>
      <c r="X316" s="5" t="s">
        <v>924</v>
      </c>
      <c r="Y316" s="5" t="s">
        <v>77</v>
      </c>
      <c r="Z316" s="5" t="s">
        <v>77</v>
      </c>
      <c r="AA316" s="70" t="str">
        <f t="shared" si="38"/>
        <v>--</v>
      </c>
      <c r="AB316" s="5" t="str">
        <f t="shared" si="41"/>
        <v>No TRV</v>
      </c>
      <c r="AC316" s="7" t="str">
        <f t="shared" si="42"/>
        <v>Yes</v>
      </c>
      <c r="AD316" s="5"/>
      <c r="AE316" s="1" t="str">
        <f t="shared" si="43"/>
        <v>A new</v>
      </c>
      <c r="AF316" s="1" t="str">
        <f t="shared" si="44"/>
        <v>No</v>
      </c>
      <c r="AG316" s="71">
        <v>45672</v>
      </c>
    </row>
    <row r="317" spans="1:33" x14ac:dyDescent="0.25">
      <c r="A317" s="5">
        <v>395</v>
      </c>
      <c r="B317" s="5" t="s">
        <v>531</v>
      </c>
      <c r="C317" s="5" t="s">
        <v>532</v>
      </c>
      <c r="D317" s="5" t="s">
        <v>533</v>
      </c>
      <c r="E317" s="5" t="s">
        <v>527</v>
      </c>
      <c r="F317" s="5"/>
      <c r="G317" s="5" t="s">
        <v>924</v>
      </c>
      <c r="H317" s="5" t="s">
        <v>77</v>
      </c>
      <c r="I317" s="5" t="s">
        <v>77</v>
      </c>
      <c r="J317" s="5" t="s">
        <v>924</v>
      </c>
      <c r="K317" s="5" t="s">
        <v>77</v>
      </c>
      <c r="L317" s="5" t="s">
        <v>77</v>
      </c>
      <c r="M317" s="70" t="str">
        <f t="shared" si="39"/>
        <v>--</v>
      </c>
      <c r="N317" s="5" t="str">
        <f t="shared" si="45"/>
        <v>No TRV</v>
      </c>
      <c r="O317" s="5" t="s">
        <v>77</v>
      </c>
      <c r="P317" s="5" t="s">
        <v>77</v>
      </c>
      <c r="Q317" s="5" t="s">
        <v>924</v>
      </c>
      <c r="R317" s="5" t="s">
        <v>77</v>
      </c>
      <c r="S317" s="5" t="s">
        <v>77</v>
      </c>
      <c r="T317" s="70" t="str">
        <f t="shared" si="37"/>
        <v>--</v>
      </c>
      <c r="U317" s="5" t="str">
        <f t="shared" si="40"/>
        <v>No TRV</v>
      </c>
      <c r="V317" s="5">
        <v>0.3</v>
      </c>
      <c r="W317" s="5" t="s">
        <v>37</v>
      </c>
      <c r="X317" s="5" t="s">
        <v>924</v>
      </c>
      <c r="Y317" s="5" t="s">
        <v>77</v>
      </c>
      <c r="Z317" s="5" t="s">
        <v>77</v>
      </c>
      <c r="AA317" s="70" t="e">
        <f t="shared" si="38"/>
        <v>#VALUE!</v>
      </c>
      <c r="AB317" s="5" t="str">
        <f t="shared" si="41"/>
        <v>New TRV</v>
      </c>
      <c r="AC317" s="7" t="str">
        <f t="shared" si="42"/>
        <v>Yes</v>
      </c>
      <c r="AD317" s="5"/>
      <c r="AE317" s="1" t="str">
        <f t="shared" si="43"/>
        <v>A new</v>
      </c>
      <c r="AF317" s="1" t="str">
        <f t="shared" si="44"/>
        <v>No</v>
      </c>
      <c r="AG317" s="71">
        <v>45672</v>
      </c>
    </row>
    <row r="318" spans="1:33" x14ac:dyDescent="0.25">
      <c r="A318" s="5">
        <v>396</v>
      </c>
      <c r="B318" s="5" t="s">
        <v>534</v>
      </c>
      <c r="C318" s="5" t="s">
        <v>535</v>
      </c>
      <c r="D318" s="5" t="s">
        <v>536</v>
      </c>
      <c r="E318" s="5" t="s">
        <v>527</v>
      </c>
      <c r="F318" s="5"/>
      <c r="G318" s="5" t="s">
        <v>924</v>
      </c>
      <c r="H318" s="5" t="s">
        <v>77</v>
      </c>
      <c r="I318" s="5" t="s">
        <v>77</v>
      </c>
      <c r="J318" s="5" t="s">
        <v>924</v>
      </c>
      <c r="K318" s="5" t="s">
        <v>77</v>
      </c>
      <c r="L318" s="5" t="s">
        <v>77</v>
      </c>
      <c r="M318" s="70" t="str">
        <f t="shared" si="39"/>
        <v>--</v>
      </c>
      <c r="N318" s="5" t="str">
        <f t="shared" si="45"/>
        <v>No TRV</v>
      </c>
      <c r="O318" s="5">
        <v>3.5</v>
      </c>
      <c r="P318" s="5" t="s">
        <v>37</v>
      </c>
      <c r="Q318" s="5" t="s">
        <v>924</v>
      </c>
      <c r="R318" s="5" t="s">
        <v>77</v>
      </c>
      <c r="S318" s="5" t="s">
        <v>77</v>
      </c>
      <c r="T318" s="70" t="e">
        <f t="shared" si="37"/>
        <v>#VALUE!</v>
      </c>
      <c r="U318" s="5" t="str">
        <f t="shared" si="40"/>
        <v>New TRV</v>
      </c>
      <c r="V318" s="5">
        <v>10</v>
      </c>
      <c r="W318" s="5" t="s">
        <v>37</v>
      </c>
      <c r="X318" s="5" t="s">
        <v>924</v>
      </c>
      <c r="Y318" s="5" t="s">
        <v>77</v>
      </c>
      <c r="Z318" s="5" t="s">
        <v>77</v>
      </c>
      <c r="AA318" s="70" t="e">
        <f t="shared" si="38"/>
        <v>#VALUE!</v>
      </c>
      <c r="AB318" s="5" t="str">
        <f t="shared" si="41"/>
        <v>New TRV</v>
      </c>
      <c r="AC318" s="7" t="str">
        <f t="shared" si="42"/>
        <v>Yes</v>
      </c>
      <c r="AD318" s="5"/>
      <c r="AE318" s="1" t="str">
        <f t="shared" si="43"/>
        <v>A new</v>
      </c>
      <c r="AF318" s="1" t="str">
        <f t="shared" si="44"/>
        <v>No</v>
      </c>
      <c r="AG318" s="71">
        <v>45672</v>
      </c>
    </row>
    <row r="319" spans="1:33" x14ac:dyDescent="0.25">
      <c r="A319" s="5">
        <v>398</v>
      </c>
      <c r="B319" s="5" t="s">
        <v>540</v>
      </c>
      <c r="C319" s="5" t="s">
        <v>541</v>
      </c>
      <c r="D319" s="5" t="s">
        <v>542</v>
      </c>
      <c r="E319" s="5" t="s">
        <v>527</v>
      </c>
      <c r="F319" s="5"/>
      <c r="G319" s="8" t="s">
        <v>925</v>
      </c>
      <c r="H319" s="5" t="s">
        <v>77</v>
      </c>
      <c r="I319" s="5" t="s">
        <v>77</v>
      </c>
      <c r="J319" s="5" t="s">
        <v>924</v>
      </c>
      <c r="K319" s="5" t="s">
        <v>77</v>
      </c>
      <c r="L319" s="5" t="s">
        <v>77</v>
      </c>
      <c r="M319" s="70" t="str">
        <f t="shared" si="39"/>
        <v>--</v>
      </c>
      <c r="N319" s="5" t="str">
        <f t="shared" si="45"/>
        <v>No TRV</v>
      </c>
      <c r="O319" s="8">
        <v>6.9999999999999999E-6</v>
      </c>
      <c r="P319" s="5" t="s">
        <v>37</v>
      </c>
      <c r="Q319" s="5" t="s">
        <v>924</v>
      </c>
      <c r="R319" s="5" t="s">
        <v>77</v>
      </c>
      <c r="S319" s="5" t="s">
        <v>77</v>
      </c>
      <c r="T319" s="70" t="e">
        <f t="shared" si="37"/>
        <v>#VALUE!</v>
      </c>
      <c r="U319" s="5" t="str">
        <f t="shared" si="40"/>
        <v>New TRV</v>
      </c>
      <c r="V319" s="5" t="s">
        <v>77</v>
      </c>
      <c r="W319" s="5" t="s">
        <v>77</v>
      </c>
      <c r="X319" s="5" t="s">
        <v>924</v>
      </c>
      <c r="Y319" s="5" t="s">
        <v>77</v>
      </c>
      <c r="Z319" s="5" t="s">
        <v>77</v>
      </c>
      <c r="AA319" s="70" t="str">
        <f t="shared" si="38"/>
        <v>--</v>
      </c>
      <c r="AB319" s="5" t="str">
        <f t="shared" si="41"/>
        <v>No TRV</v>
      </c>
      <c r="AC319" s="7" t="str">
        <f t="shared" si="42"/>
        <v>Yes</v>
      </c>
      <c r="AD319" s="5"/>
      <c r="AE319" s="1" t="str">
        <f t="shared" si="43"/>
        <v>A new</v>
      </c>
      <c r="AF319" s="1" t="str">
        <f t="shared" si="44"/>
        <v>No</v>
      </c>
      <c r="AG319" s="73">
        <v>45859</v>
      </c>
    </row>
    <row r="320" spans="1:33" x14ac:dyDescent="0.25">
      <c r="A320" s="5">
        <v>399</v>
      </c>
      <c r="B320" s="5" t="s">
        <v>543</v>
      </c>
      <c r="C320" s="5" t="s">
        <v>544</v>
      </c>
      <c r="D320" s="5" t="s">
        <v>545</v>
      </c>
      <c r="E320" s="5" t="s">
        <v>527</v>
      </c>
      <c r="F320" s="5"/>
      <c r="G320" s="5" t="s">
        <v>924</v>
      </c>
      <c r="H320" s="5" t="s">
        <v>77</v>
      </c>
      <c r="I320" s="5" t="s">
        <v>77</v>
      </c>
      <c r="J320" s="5" t="s">
        <v>924</v>
      </c>
      <c r="K320" s="5" t="s">
        <v>77</v>
      </c>
      <c r="L320" s="5" t="s">
        <v>77</v>
      </c>
      <c r="M320" s="70" t="str">
        <f t="shared" si="39"/>
        <v>--</v>
      </c>
      <c r="N320" s="5" t="str">
        <f t="shared" si="45"/>
        <v>No TRV</v>
      </c>
      <c r="O320" s="5">
        <v>4.2000000000000003E-2</v>
      </c>
      <c r="P320" s="5" t="s">
        <v>37</v>
      </c>
      <c r="Q320" s="5" t="s">
        <v>924</v>
      </c>
      <c r="R320" s="5" t="s">
        <v>77</v>
      </c>
      <c r="S320" s="5" t="s">
        <v>77</v>
      </c>
      <c r="T320" s="70" t="e">
        <f t="shared" si="37"/>
        <v>#VALUE!</v>
      </c>
      <c r="U320" s="5" t="str">
        <f t="shared" si="40"/>
        <v>New TRV</v>
      </c>
      <c r="V320" s="5" t="s">
        <v>77</v>
      </c>
      <c r="W320" s="5" t="s">
        <v>77</v>
      </c>
      <c r="X320" s="5" t="s">
        <v>924</v>
      </c>
      <c r="Y320" s="5" t="s">
        <v>77</v>
      </c>
      <c r="Z320" s="5" t="s">
        <v>77</v>
      </c>
      <c r="AA320" s="70" t="str">
        <f t="shared" si="38"/>
        <v>--</v>
      </c>
      <c r="AB320" s="5" t="str">
        <f t="shared" si="41"/>
        <v>No TRV</v>
      </c>
      <c r="AC320" s="7" t="str">
        <f t="shared" si="42"/>
        <v>Yes</v>
      </c>
      <c r="AD320" s="5"/>
      <c r="AE320" s="1" t="str">
        <f t="shared" si="43"/>
        <v>A new</v>
      </c>
      <c r="AF320" s="1" t="str">
        <f t="shared" si="44"/>
        <v>No</v>
      </c>
      <c r="AG320" s="71">
        <v>45672</v>
      </c>
    </row>
    <row r="321" spans="1:33" x14ac:dyDescent="0.25">
      <c r="A321" s="5">
        <v>400</v>
      </c>
      <c r="B321" s="5" t="s">
        <v>546</v>
      </c>
      <c r="C321" s="5" t="s">
        <v>547</v>
      </c>
      <c r="D321" s="5" t="s">
        <v>548</v>
      </c>
      <c r="E321" s="5" t="s">
        <v>527</v>
      </c>
      <c r="F321" s="5"/>
      <c r="G321" s="5" t="s">
        <v>924</v>
      </c>
      <c r="H321" s="5" t="s">
        <v>77</v>
      </c>
      <c r="I321" s="5" t="s">
        <v>77</v>
      </c>
      <c r="J321" s="5" t="s">
        <v>924</v>
      </c>
      <c r="K321" s="5" t="s">
        <v>77</v>
      </c>
      <c r="L321" s="5" t="s">
        <v>77</v>
      </c>
      <c r="M321" s="70" t="str">
        <f t="shared" si="39"/>
        <v>--</v>
      </c>
      <c r="N321" s="5" t="str">
        <f t="shared" si="45"/>
        <v>No TRV</v>
      </c>
      <c r="O321" s="5" t="s">
        <v>77</v>
      </c>
      <c r="P321" s="5" t="s">
        <v>77</v>
      </c>
      <c r="Q321" s="5" t="s">
        <v>924</v>
      </c>
      <c r="R321" s="5" t="s">
        <v>77</v>
      </c>
      <c r="S321" s="5" t="s">
        <v>77</v>
      </c>
      <c r="T321" s="70" t="str">
        <f t="shared" si="37"/>
        <v>--</v>
      </c>
      <c r="U321" s="5" t="str">
        <f t="shared" si="40"/>
        <v>No TRV</v>
      </c>
      <c r="V321" s="5">
        <v>3.4000000000000002E-2</v>
      </c>
      <c r="W321" s="5" t="s">
        <v>37</v>
      </c>
      <c r="X321" s="5" t="s">
        <v>924</v>
      </c>
      <c r="Y321" s="5" t="s">
        <v>77</v>
      </c>
      <c r="Z321" s="5" t="s">
        <v>77</v>
      </c>
      <c r="AA321" s="70" t="e">
        <f t="shared" si="38"/>
        <v>#VALUE!</v>
      </c>
      <c r="AB321" s="5" t="str">
        <f t="shared" si="41"/>
        <v>New TRV</v>
      </c>
      <c r="AC321" s="7" t="str">
        <f t="shared" si="42"/>
        <v>Yes</v>
      </c>
      <c r="AD321" s="5"/>
      <c r="AE321" s="1" t="str">
        <f t="shared" si="43"/>
        <v>A new</v>
      </c>
      <c r="AF321" s="1" t="str">
        <f t="shared" si="44"/>
        <v>No</v>
      </c>
      <c r="AG321" s="71">
        <v>45672</v>
      </c>
    </row>
    <row r="322" spans="1:33" x14ac:dyDescent="0.25">
      <c r="A322" s="5">
        <v>401</v>
      </c>
      <c r="B322" s="5" t="s">
        <v>549</v>
      </c>
      <c r="C322" s="5" t="s">
        <v>550</v>
      </c>
      <c r="D322" s="5" t="s">
        <v>551</v>
      </c>
      <c r="E322" s="5" t="s">
        <v>527</v>
      </c>
      <c r="F322" s="5"/>
      <c r="G322" s="5" t="s">
        <v>924</v>
      </c>
      <c r="H322" s="5" t="s">
        <v>77</v>
      </c>
      <c r="I322" s="5" t="s">
        <v>77</v>
      </c>
      <c r="J322" s="5" t="s">
        <v>924</v>
      </c>
      <c r="K322" s="5" t="s">
        <v>77</v>
      </c>
      <c r="L322" s="5" t="s">
        <v>77</v>
      </c>
      <c r="M322" s="70" t="str">
        <f t="shared" si="39"/>
        <v>--</v>
      </c>
      <c r="N322" s="5" t="str">
        <f t="shared" si="45"/>
        <v>No TRV</v>
      </c>
      <c r="O322" s="5">
        <v>0.5</v>
      </c>
      <c r="P322" s="5" t="s">
        <v>37</v>
      </c>
      <c r="Q322" s="5" t="s">
        <v>924</v>
      </c>
      <c r="R322" s="5" t="s">
        <v>77</v>
      </c>
      <c r="S322" s="5" t="s">
        <v>77</v>
      </c>
      <c r="T322" s="70" t="e">
        <f t="shared" si="37"/>
        <v>#VALUE!</v>
      </c>
      <c r="U322" s="5" t="str">
        <f t="shared" si="40"/>
        <v>New TRV</v>
      </c>
      <c r="V322" s="5">
        <v>1</v>
      </c>
      <c r="W322" s="5" t="s">
        <v>37</v>
      </c>
      <c r="X322" s="5" t="s">
        <v>924</v>
      </c>
      <c r="Y322" s="5" t="s">
        <v>77</v>
      </c>
      <c r="Z322" s="5" t="s">
        <v>77</v>
      </c>
      <c r="AA322" s="70" t="e">
        <f t="shared" si="38"/>
        <v>#VALUE!</v>
      </c>
      <c r="AB322" s="5" t="str">
        <f t="shared" si="41"/>
        <v>New TRV</v>
      </c>
      <c r="AC322" s="7" t="str">
        <f t="shared" si="42"/>
        <v>Yes</v>
      </c>
      <c r="AD322" s="5"/>
      <c r="AE322" s="1" t="str">
        <f t="shared" si="43"/>
        <v>A new</v>
      </c>
      <c r="AF322" s="1" t="str">
        <f t="shared" si="44"/>
        <v>No</v>
      </c>
      <c r="AG322" s="71">
        <v>45672</v>
      </c>
    </row>
    <row r="323" spans="1:33" x14ac:dyDescent="0.25">
      <c r="A323" s="5">
        <v>402</v>
      </c>
      <c r="B323" s="5" t="s">
        <v>552</v>
      </c>
      <c r="C323" s="5" t="s">
        <v>553</v>
      </c>
      <c r="D323" s="5" t="s">
        <v>554</v>
      </c>
      <c r="E323" s="5" t="s">
        <v>527</v>
      </c>
      <c r="F323" s="5"/>
      <c r="G323" s="5" t="s">
        <v>924</v>
      </c>
      <c r="H323" s="5" t="s">
        <v>77</v>
      </c>
      <c r="I323" s="5" t="s">
        <v>77</v>
      </c>
      <c r="J323" s="5" t="s">
        <v>924</v>
      </c>
      <c r="K323" s="5" t="s">
        <v>77</v>
      </c>
      <c r="L323" s="5" t="s">
        <v>77</v>
      </c>
      <c r="M323" s="70" t="str">
        <f t="shared" si="39"/>
        <v>--</v>
      </c>
      <c r="N323" s="5" t="str">
        <f t="shared" si="45"/>
        <v>No TRV</v>
      </c>
      <c r="O323" s="5" t="s">
        <v>77</v>
      </c>
      <c r="P323" s="5" t="s">
        <v>77</v>
      </c>
      <c r="Q323" s="5" t="s">
        <v>924</v>
      </c>
      <c r="R323" s="5" t="s">
        <v>77</v>
      </c>
      <c r="S323" s="5" t="s">
        <v>77</v>
      </c>
      <c r="T323" s="70" t="str">
        <f t="shared" si="37"/>
        <v>--</v>
      </c>
      <c r="U323" s="5" t="str">
        <f t="shared" si="40"/>
        <v>No TRV</v>
      </c>
      <c r="V323" s="5">
        <v>4.7E-2</v>
      </c>
      <c r="W323" s="5" t="s">
        <v>37</v>
      </c>
      <c r="X323" s="5" t="s">
        <v>924</v>
      </c>
      <c r="Y323" s="5" t="s">
        <v>77</v>
      </c>
      <c r="Z323" s="5" t="s">
        <v>77</v>
      </c>
      <c r="AA323" s="70" t="e">
        <f t="shared" si="38"/>
        <v>#VALUE!</v>
      </c>
      <c r="AB323" s="5" t="str">
        <f t="shared" si="41"/>
        <v>New TRV</v>
      </c>
      <c r="AC323" s="7" t="str">
        <f t="shared" si="42"/>
        <v>Yes</v>
      </c>
      <c r="AD323" s="5"/>
      <c r="AE323" s="1" t="str">
        <f t="shared" si="43"/>
        <v>A new</v>
      </c>
      <c r="AF323" s="1" t="str">
        <f t="shared" si="44"/>
        <v>No</v>
      </c>
      <c r="AG323" s="71">
        <v>45672</v>
      </c>
    </row>
    <row r="324" spans="1:33" x14ac:dyDescent="0.25">
      <c r="A324" s="5">
        <v>403</v>
      </c>
      <c r="B324" s="5" t="s">
        <v>555</v>
      </c>
      <c r="C324" s="5" t="s">
        <v>556</v>
      </c>
      <c r="D324" s="5" t="s">
        <v>557</v>
      </c>
      <c r="E324" s="5" t="s">
        <v>527</v>
      </c>
      <c r="F324" s="10">
        <v>10</v>
      </c>
      <c r="G324" s="5" t="s">
        <v>924</v>
      </c>
      <c r="H324" s="5" t="s">
        <v>77</v>
      </c>
      <c r="I324" s="5" t="s">
        <v>77</v>
      </c>
      <c r="J324" s="5" t="s">
        <v>924</v>
      </c>
      <c r="K324" s="5" t="s">
        <v>77</v>
      </c>
      <c r="L324" s="5" t="s">
        <v>77</v>
      </c>
      <c r="M324" s="70" t="str">
        <f t="shared" si="39"/>
        <v>--</v>
      </c>
      <c r="N324" s="5" t="str">
        <f t="shared" si="45"/>
        <v>No TRV</v>
      </c>
      <c r="O324" s="5">
        <v>1E-4</v>
      </c>
      <c r="P324" s="5" t="s">
        <v>37</v>
      </c>
      <c r="Q324" s="5" t="s">
        <v>924</v>
      </c>
      <c r="R324" s="5" t="s">
        <v>77</v>
      </c>
      <c r="S324" s="5" t="s">
        <v>77</v>
      </c>
      <c r="T324" s="70" t="e">
        <f t="shared" si="37"/>
        <v>#VALUE!</v>
      </c>
      <c r="U324" s="5" t="str">
        <f t="shared" si="40"/>
        <v>New TRV</v>
      </c>
      <c r="V324" s="5">
        <v>6.3E-2</v>
      </c>
      <c r="W324" s="5" t="s">
        <v>37</v>
      </c>
      <c r="X324" s="5" t="s">
        <v>924</v>
      </c>
      <c r="Y324" s="5" t="s">
        <v>77</v>
      </c>
      <c r="Z324" s="5" t="s">
        <v>77</v>
      </c>
      <c r="AA324" s="70" t="e">
        <f t="shared" si="38"/>
        <v>#VALUE!</v>
      </c>
      <c r="AB324" s="5" t="str">
        <f t="shared" si="41"/>
        <v>New TRV</v>
      </c>
      <c r="AC324" s="7" t="str">
        <f t="shared" si="42"/>
        <v>Yes</v>
      </c>
      <c r="AD324" s="5"/>
      <c r="AE324" s="1" t="str">
        <f t="shared" si="43"/>
        <v>A new</v>
      </c>
      <c r="AF324" s="1" t="str">
        <f t="shared" si="44"/>
        <v>No</v>
      </c>
      <c r="AG324" s="71">
        <v>45672</v>
      </c>
    </row>
    <row r="325" spans="1:33" x14ac:dyDescent="0.25">
      <c r="A325" s="5">
        <v>404</v>
      </c>
      <c r="B325" s="5">
        <v>491</v>
      </c>
      <c r="C325" s="5" t="s">
        <v>558</v>
      </c>
      <c r="D325" s="5" t="s">
        <v>559</v>
      </c>
      <c r="E325" s="5" t="s">
        <v>527</v>
      </c>
      <c r="F325" s="5"/>
      <c r="G325" s="5" t="s">
        <v>924</v>
      </c>
      <c r="H325" s="5" t="s">
        <v>77</v>
      </c>
      <c r="I325" s="5" t="s">
        <v>77</v>
      </c>
      <c r="J325" s="5" t="s">
        <v>924</v>
      </c>
      <c r="K325" s="5" t="s">
        <v>77</v>
      </c>
      <c r="L325" s="5" t="s">
        <v>77</v>
      </c>
      <c r="M325" s="70" t="str">
        <f t="shared" si="39"/>
        <v>--</v>
      </c>
      <c r="N325" s="5" t="str">
        <f t="shared" si="45"/>
        <v>No TRV</v>
      </c>
      <c r="O325" s="5">
        <v>4.0000000000000002E-4</v>
      </c>
      <c r="P325" s="5" t="s">
        <v>37</v>
      </c>
      <c r="Q325" s="5" t="s">
        <v>924</v>
      </c>
      <c r="R325" s="5" t="s">
        <v>77</v>
      </c>
      <c r="S325" s="5" t="s">
        <v>77</v>
      </c>
      <c r="T325" s="70" t="e">
        <f t="shared" si="37"/>
        <v>#VALUE!</v>
      </c>
      <c r="U325" s="5" t="str">
        <f t="shared" si="40"/>
        <v>New TRV</v>
      </c>
      <c r="V325" s="5">
        <v>1.0999999999999999E-2</v>
      </c>
      <c r="W325" s="5" t="s">
        <v>37</v>
      </c>
      <c r="X325" s="5" t="s">
        <v>924</v>
      </c>
      <c r="Y325" s="5" t="s">
        <v>77</v>
      </c>
      <c r="Z325" s="5" t="s">
        <v>77</v>
      </c>
      <c r="AA325" s="70" t="e">
        <f t="shared" si="38"/>
        <v>#VALUE!</v>
      </c>
      <c r="AB325" s="5" t="str">
        <f t="shared" si="41"/>
        <v>New TRV</v>
      </c>
      <c r="AC325" s="7" t="str">
        <f t="shared" si="42"/>
        <v>Yes</v>
      </c>
      <c r="AD325" s="5"/>
      <c r="AE325" s="1" t="str">
        <f t="shared" si="43"/>
        <v>A new</v>
      </c>
      <c r="AF325" s="1" t="str">
        <f t="shared" si="44"/>
        <v>No</v>
      </c>
      <c r="AG325" s="71">
        <v>45672</v>
      </c>
    </row>
    <row r="326" spans="1:33" x14ac:dyDescent="0.25">
      <c r="A326" s="5">
        <v>394</v>
      </c>
      <c r="B326" s="5" t="s">
        <v>528</v>
      </c>
      <c r="C326" s="5" t="s">
        <v>529</v>
      </c>
      <c r="D326" s="5" t="s">
        <v>530</v>
      </c>
      <c r="E326" s="5" t="s">
        <v>527</v>
      </c>
      <c r="F326" s="5"/>
      <c r="G326" s="5" t="s">
        <v>924</v>
      </c>
      <c r="H326" s="5" t="s">
        <v>77</v>
      </c>
      <c r="I326" s="5" t="s">
        <v>77</v>
      </c>
      <c r="J326" s="5" t="s">
        <v>924</v>
      </c>
      <c r="K326" s="5" t="s">
        <v>77</v>
      </c>
      <c r="L326" s="5" t="s">
        <v>77</v>
      </c>
      <c r="M326" s="70" t="str">
        <f t="shared" si="39"/>
        <v>--</v>
      </c>
      <c r="N326" s="5" t="str">
        <f t="shared" si="45"/>
        <v>No TRV</v>
      </c>
      <c r="O326" s="5">
        <v>0.01</v>
      </c>
      <c r="P326" s="5" t="s">
        <v>37</v>
      </c>
      <c r="Q326" s="5" t="s">
        <v>924</v>
      </c>
      <c r="R326" s="5" t="s">
        <v>77</v>
      </c>
      <c r="S326" s="5" t="s">
        <v>77</v>
      </c>
      <c r="T326" s="70" t="e">
        <f t="shared" ref="T326:T383" si="46">IF(O326="--","--",(O326-R326)/R326)</f>
        <v>#VALUE!</v>
      </c>
      <c r="U326" s="5" t="str">
        <f t="shared" si="40"/>
        <v>New TRV</v>
      </c>
      <c r="V326" s="5" t="s">
        <v>77</v>
      </c>
      <c r="W326" s="5" t="s">
        <v>77</v>
      </c>
      <c r="X326" s="5" t="s">
        <v>924</v>
      </c>
      <c r="Y326" s="5" t="s">
        <v>77</v>
      </c>
      <c r="Z326" s="5" t="s">
        <v>77</v>
      </c>
      <c r="AA326" s="70" t="str">
        <f t="shared" ref="AA326:AA383" si="47">IF(V326="--","--",(V326-Y326)/Y326)</f>
        <v>--</v>
      </c>
      <c r="AB326" s="5" t="str">
        <f t="shared" si="41"/>
        <v>No TRV</v>
      </c>
      <c r="AC326" s="7" t="str">
        <f t="shared" si="42"/>
        <v>Yes</v>
      </c>
      <c r="AD326" s="5"/>
      <c r="AE326" s="1" t="str">
        <f t="shared" si="43"/>
        <v>A new</v>
      </c>
      <c r="AF326" s="1" t="str">
        <f t="shared" si="44"/>
        <v>No</v>
      </c>
      <c r="AG326" s="71">
        <v>45672</v>
      </c>
    </row>
    <row r="327" spans="1:33" x14ac:dyDescent="0.25">
      <c r="A327" s="5">
        <v>397</v>
      </c>
      <c r="B327" s="5" t="s">
        <v>537</v>
      </c>
      <c r="C327" s="5" t="s">
        <v>538</v>
      </c>
      <c r="D327" s="5" t="s">
        <v>539</v>
      </c>
      <c r="E327" s="5" t="s">
        <v>527</v>
      </c>
      <c r="F327" s="5"/>
      <c r="G327" s="5" t="s">
        <v>924</v>
      </c>
      <c r="H327" s="5" t="s">
        <v>77</v>
      </c>
      <c r="I327" s="5" t="s">
        <v>77</v>
      </c>
      <c r="J327" s="5" t="s">
        <v>924</v>
      </c>
      <c r="K327" s="5" t="s">
        <v>77</v>
      </c>
      <c r="L327" s="5" t="s">
        <v>77</v>
      </c>
      <c r="M327" s="70" t="str">
        <f t="shared" ref="M327:M383" si="48">IF(H327="--","--",(H327-K327)/K327)</f>
        <v>--</v>
      </c>
      <c r="N327" s="5" t="str">
        <f t="shared" si="45"/>
        <v>No TRV</v>
      </c>
      <c r="O327" s="5">
        <v>2600</v>
      </c>
      <c r="P327" s="5" t="s">
        <v>37</v>
      </c>
      <c r="Q327" s="5" t="s">
        <v>924</v>
      </c>
      <c r="R327" s="5" t="s">
        <v>77</v>
      </c>
      <c r="S327" s="5" t="s">
        <v>77</v>
      </c>
      <c r="T327" s="70" t="e">
        <f t="shared" si="46"/>
        <v>#VALUE!</v>
      </c>
      <c r="U327" s="5" t="str">
        <f t="shared" ref="U327:U383" si="49">IF(ISERROR(T327),"New TRV",IF(T327=0,"No Change",IF(T327="--","No TRV","Yes ("&amp;ROUND(T327*100,0)&amp;"%)")))</f>
        <v>New TRV</v>
      </c>
      <c r="V327" s="5" t="s">
        <v>77</v>
      </c>
      <c r="W327" s="5" t="s">
        <v>77</v>
      </c>
      <c r="X327" s="5" t="s">
        <v>924</v>
      </c>
      <c r="Y327" s="5" t="s">
        <v>77</v>
      </c>
      <c r="Z327" s="5" t="s">
        <v>77</v>
      </c>
      <c r="AA327" s="70" t="str">
        <f t="shared" si="47"/>
        <v>--</v>
      </c>
      <c r="AB327" s="5" t="str">
        <f t="shared" ref="AB327:AB383" si="50">IF(ISERROR(AA327),"New TRV",IF(AA327=0,"No Change",IF(AA327="--","No TRV","Yes ("&amp;ROUND(AA327*100,0)&amp;"%)")))</f>
        <v>No TRV</v>
      </c>
      <c r="AC327" s="7" t="str">
        <f t="shared" ref="AC327:AC383" si="51">IF(OR(I327="DEQ",P327="DEQ",W327="DEQ"),"Yes","No")</f>
        <v>Yes</v>
      </c>
      <c r="AD327" s="5"/>
      <c r="AE327" s="1" t="str">
        <f t="shared" ref="AE327:AE383" si="52">IF(OR(N327="New TRV", U327="New TRV",AB327="new TRV"),"A new","No New")</f>
        <v>A new</v>
      </c>
      <c r="AF327" s="1" t="str">
        <f t="shared" ref="AF327:AF383" si="53">IF(OR(K327&lt;&gt;"--",R327&lt;&gt;"--",Y327&lt;&gt;"--"),"Yes","No")</f>
        <v>No</v>
      </c>
      <c r="AG327" s="71">
        <v>45672</v>
      </c>
    </row>
    <row r="328" spans="1:33" x14ac:dyDescent="0.25">
      <c r="A328" s="5">
        <v>405</v>
      </c>
      <c r="B328" s="5">
        <v>490</v>
      </c>
      <c r="C328" s="5" t="s">
        <v>560</v>
      </c>
      <c r="D328" s="5" t="s">
        <v>561</v>
      </c>
      <c r="E328" s="5" t="s">
        <v>527</v>
      </c>
      <c r="F328" s="5"/>
      <c r="G328" s="5" t="s">
        <v>924</v>
      </c>
      <c r="H328" s="5" t="s">
        <v>77</v>
      </c>
      <c r="I328" s="5" t="s">
        <v>77</v>
      </c>
      <c r="J328" s="5" t="s">
        <v>924</v>
      </c>
      <c r="K328" s="5" t="s">
        <v>77</v>
      </c>
      <c r="L328" s="5" t="s">
        <v>77</v>
      </c>
      <c r="M328" s="70" t="str">
        <f t="shared" si="48"/>
        <v>--</v>
      </c>
      <c r="N328" s="5" t="str">
        <f t="shared" ref="N328:N383" si="54">IF(ISERROR(M328),"New TRV",IF(M328=0,"No Change",IF(M328="--","No TRV","Yes ("&amp;ROUND(M328*100,0)&amp;"%)")))</f>
        <v>No TRV</v>
      </c>
      <c r="O328" s="5">
        <v>1E-4</v>
      </c>
      <c r="P328" s="5" t="s">
        <v>37</v>
      </c>
      <c r="Q328" s="5" t="s">
        <v>924</v>
      </c>
      <c r="R328" s="5" t="s">
        <v>77</v>
      </c>
      <c r="S328" s="5" t="s">
        <v>77</v>
      </c>
      <c r="T328" s="70" t="e">
        <f t="shared" si="46"/>
        <v>#VALUE!</v>
      </c>
      <c r="U328" s="5" t="str">
        <f t="shared" si="49"/>
        <v>New TRV</v>
      </c>
      <c r="V328" s="5">
        <v>6.3E-2</v>
      </c>
      <c r="W328" s="5" t="s">
        <v>37</v>
      </c>
      <c r="X328" s="5" t="s">
        <v>924</v>
      </c>
      <c r="Y328" s="5" t="s">
        <v>77</v>
      </c>
      <c r="Z328" s="5" t="s">
        <v>77</v>
      </c>
      <c r="AA328" s="70" t="e">
        <f t="shared" si="47"/>
        <v>#VALUE!</v>
      </c>
      <c r="AB328" s="5" t="str">
        <f t="shared" si="50"/>
        <v>New TRV</v>
      </c>
      <c r="AC328" s="7" t="str">
        <f t="shared" si="51"/>
        <v>Yes</v>
      </c>
      <c r="AD328" s="5"/>
      <c r="AE328" s="1" t="str">
        <f t="shared" si="52"/>
        <v>A new</v>
      </c>
      <c r="AF328" s="1" t="str">
        <f t="shared" si="53"/>
        <v>No</v>
      </c>
      <c r="AG328" s="71">
        <v>45672</v>
      </c>
    </row>
    <row r="329" spans="1:33" x14ac:dyDescent="0.25">
      <c r="A329" s="5">
        <v>388</v>
      </c>
      <c r="B329" s="9">
        <v>446</v>
      </c>
      <c r="C329" s="9" t="s">
        <v>520</v>
      </c>
      <c r="D329" s="9" t="s">
        <v>521</v>
      </c>
      <c r="E329" s="5"/>
      <c r="F329" s="5"/>
      <c r="G329" s="9" t="s">
        <v>924</v>
      </c>
      <c r="H329" s="5" t="s">
        <v>77</v>
      </c>
      <c r="I329" s="5" t="s">
        <v>77</v>
      </c>
      <c r="J329" s="5" t="s">
        <v>924</v>
      </c>
      <c r="K329" s="5" t="s">
        <v>77</v>
      </c>
      <c r="L329" s="5" t="s">
        <v>77</v>
      </c>
      <c r="M329" s="70" t="str">
        <f t="shared" si="48"/>
        <v>--</v>
      </c>
      <c r="N329" s="5" t="str">
        <f t="shared" si="54"/>
        <v>No TRV</v>
      </c>
      <c r="O329" s="5" t="s">
        <v>77</v>
      </c>
      <c r="P329" s="5" t="s">
        <v>77</v>
      </c>
      <c r="Q329" s="5" t="s">
        <v>924</v>
      </c>
      <c r="R329" s="5" t="s">
        <v>77</v>
      </c>
      <c r="S329" s="5" t="s">
        <v>77</v>
      </c>
      <c r="T329" s="70" t="str">
        <f t="shared" si="46"/>
        <v>--</v>
      </c>
      <c r="U329" s="5" t="str">
        <f t="shared" si="49"/>
        <v>No TRV</v>
      </c>
      <c r="V329" s="5">
        <v>2.8000000000000001E-2</v>
      </c>
      <c r="W329" s="5" t="s">
        <v>37</v>
      </c>
      <c r="X329" s="5" t="s">
        <v>925</v>
      </c>
      <c r="Y329" s="5">
        <v>0.02</v>
      </c>
      <c r="Z329" s="5" t="s">
        <v>1856</v>
      </c>
      <c r="AA329" s="70">
        <f t="shared" si="47"/>
        <v>0.4</v>
      </c>
      <c r="AB329" s="5" t="str">
        <f t="shared" si="50"/>
        <v>Yes (40%)</v>
      </c>
      <c r="AC329" s="7" t="str">
        <f t="shared" si="51"/>
        <v>Yes</v>
      </c>
      <c r="AD329" s="5"/>
      <c r="AE329" s="1" t="str">
        <f t="shared" si="52"/>
        <v>No New</v>
      </c>
      <c r="AF329" s="1" t="str">
        <f t="shared" si="53"/>
        <v>Yes</v>
      </c>
      <c r="AG329" s="71">
        <v>45672</v>
      </c>
    </row>
    <row r="330" spans="1:33" x14ac:dyDescent="0.25">
      <c r="A330" s="5">
        <v>389</v>
      </c>
      <c r="B330" s="9">
        <v>124</v>
      </c>
      <c r="C330" s="9" t="s">
        <v>522</v>
      </c>
      <c r="D330" s="9" t="s">
        <v>523</v>
      </c>
      <c r="E330" s="5"/>
      <c r="F330" s="5"/>
      <c r="G330" s="9" t="s">
        <v>924</v>
      </c>
      <c r="H330" s="5">
        <v>0.2</v>
      </c>
      <c r="I330" s="5" t="s">
        <v>74</v>
      </c>
      <c r="J330" s="5" t="s">
        <v>924</v>
      </c>
      <c r="K330" s="5">
        <v>0.2</v>
      </c>
      <c r="L330" s="5" t="s">
        <v>74</v>
      </c>
      <c r="M330" s="70">
        <f t="shared" si="48"/>
        <v>0</v>
      </c>
      <c r="N330" s="5" t="str">
        <f t="shared" si="54"/>
        <v>No Change</v>
      </c>
      <c r="O330" s="5" t="s">
        <v>77</v>
      </c>
      <c r="P330" s="5" t="s">
        <v>77</v>
      </c>
      <c r="Q330" s="5" t="s">
        <v>924</v>
      </c>
      <c r="R330" s="5" t="s">
        <v>77</v>
      </c>
      <c r="S330" s="5" t="s">
        <v>77</v>
      </c>
      <c r="T330" s="70" t="str">
        <f t="shared" si="46"/>
        <v>--</v>
      </c>
      <c r="U330" s="5" t="str">
        <f t="shared" si="49"/>
        <v>No TRV</v>
      </c>
      <c r="V330" s="5" t="s">
        <v>77</v>
      </c>
      <c r="W330" s="5" t="s">
        <v>77</v>
      </c>
      <c r="X330" s="5" t="s">
        <v>924</v>
      </c>
      <c r="Y330" s="5" t="s">
        <v>77</v>
      </c>
      <c r="Z330" s="5" t="s">
        <v>77</v>
      </c>
      <c r="AA330" s="70" t="str">
        <f t="shared" si="47"/>
        <v>--</v>
      </c>
      <c r="AB330" s="5" t="str">
        <f t="shared" si="50"/>
        <v>No TRV</v>
      </c>
      <c r="AC330" s="7" t="str">
        <f t="shared" si="51"/>
        <v>No</v>
      </c>
      <c r="AD330" s="5"/>
      <c r="AE330" s="1" t="str">
        <f t="shared" si="52"/>
        <v>No New</v>
      </c>
      <c r="AF330" s="1" t="str">
        <f t="shared" si="53"/>
        <v>Yes</v>
      </c>
      <c r="AG330" s="71">
        <v>45672</v>
      </c>
    </row>
    <row r="331" spans="1:33" x14ac:dyDescent="0.25">
      <c r="A331" s="5">
        <v>410</v>
      </c>
      <c r="B331" s="9">
        <v>497</v>
      </c>
      <c r="C331" s="9" t="s">
        <v>562</v>
      </c>
      <c r="D331" s="9" t="s">
        <v>563</v>
      </c>
      <c r="E331" s="5"/>
      <c r="F331" s="5"/>
      <c r="G331" s="9" t="s">
        <v>924</v>
      </c>
      <c r="H331" s="5" t="s">
        <v>77</v>
      </c>
      <c r="I331" s="5" t="s">
        <v>77</v>
      </c>
      <c r="J331" s="5" t="s">
        <v>924</v>
      </c>
      <c r="K331" s="5" t="s">
        <v>77</v>
      </c>
      <c r="L331" s="5" t="s">
        <v>77</v>
      </c>
      <c r="M331" s="70" t="str">
        <f t="shared" si="48"/>
        <v>--</v>
      </c>
      <c r="N331" s="5" t="str">
        <f t="shared" si="54"/>
        <v>No TRV</v>
      </c>
      <c r="O331" s="5">
        <v>200</v>
      </c>
      <c r="P331" s="5" t="s">
        <v>74</v>
      </c>
      <c r="Q331" s="5" t="s">
        <v>924</v>
      </c>
      <c r="R331" s="5">
        <v>200</v>
      </c>
      <c r="S331" s="5" t="s">
        <v>74</v>
      </c>
      <c r="T331" s="70">
        <f t="shared" si="46"/>
        <v>0</v>
      </c>
      <c r="U331" s="5" t="str">
        <f t="shared" si="49"/>
        <v>No Change</v>
      </c>
      <c r="V331" s="5">
        <v>670</v>
      </c>
      <c r="W331" s="5" t="s">
        <v>37</v>
      </c>
      <c r="X331" s="5" t="s">
        <v>925</v>
      </c>
      <c r="Y331" s="5">
        <v>5800</v>
      </c>
      <c r="Z331" s="5" t="s">
        <v>74</v>
      </c>
      <c r="AA331" s="70">
        <f t="shared" si="47"/>
        <v>-0.8844827586206897</v>
      </c>
      <c r="AB331" s="5" t="str">
        <f t="shared" si="50"/>
        <v>Yes (-88%)</v>
      </c>
      <c r="AC331" s="7" t="str">
        <f t="shared" si="51"/>
        <v>Yes</v>
      </c>
      <c r="AD331" s="5" t="s">
        <v>925</v>
      </c>
      <c r="AE331" s="1" t="str">
        <f t="shared" si="52"/>
        <v>No New</v>
      </c>
      <c r="AF331" s="1" t="str">
        <f t="shared" si="53"/>
        <v>Yes</v>
      </c>
      <c r="AG331" s="71">
        <v>45672</v>
      </c>
    </row>
    <row r="332" spans="1:33" x14ac:dyDescent="0.25">
      <c r="A332" s="5">
        <v>417</v>
      </c>
      <c r="B332" s="9">
        <v>503</v>
      </c>
      <c r="C332" s="9" t="s">
        <v>564</v>
      </c>
      <c r="D332" s="9" t="s">
        <v>565</v>
      </c>
      <c r="E332" s="5"/>
      <c r="F332" s="5"/>
      <c r="G332" s="9" t="s">
        <v>924</v>
      </c>
      <c r="H332" s="5" t="s">
        <v>77</v>
      </c>
      <c r="I332" s="5" t="s">
        <v>77</v>
      </c>
      <c r="J332" s="5" t="s">
        <v>924</v>
      </c>
      <c r="K332" s="5" t="s">
        <v>77</v>
      </c>
      <c r="L332" s="5" t="s">
        <v>77</v>
      </c>
      <c r="M332" s="70" t="str">
        <f t="shared" si="48"/>
        <v>--</v>
      </c>
      <c r="N332" s="5" t="str">
        <f t="shared" si="54"/>
        <v>No TRV</v>
      </c>
      <c r="O332" s="5">
        <v>0.3</v>
      </c>
      <c r="P332" s="5" t="s">
        <v>82</v>
      </c>
      <c r="Q332" s="5" t="s">
        <v>924</v>
      </c>
      <c r="R332" s="5">
        <v>0.3</v>
      </c>
      <c r="S332" s="5" t="s">
        <v>1854</v>
      </c>
      <c r="T332" s="70">
        <f t="shared" si="46"/>
        <v>0</v>
      </c>
      <c r="U332" s="5" t="str">
        <f t="shared" si="49"/>
        <v>No Change</v>
      </c>
      <c r="V332" s="5">
        <v>0.17</v>
      </c>
      <c r="W332" s="5" t="s">
        <v>37</v>
      </c>
      <c r="X332" s="5" t="s">
        <v>925</v>
      </c>
      <c r="Y332" s="5">
        <v>4</v>
      </c>
      <c r="Z332" s="5" t="s">
        <v>74</v>
      </c>
      <c r="AA332" s="70">
        <f t="shared" si="47"/>
        <v>-0.95750000000000002</v>
      </c>
      <c r="AB332" s="5" t="str">
        <f t="shared" si="50"/>
        <v>Yes (-96%)</v>
      </c>
      <c r="AC332" s="7" t="str">
        <f t="shared" si="51"/>
        <v>Yes</v>
      </c>
      <c r="AD332" s="5"/>
      <c r="AE332" s="1" t="str">
        <f t="shared" si="52"/>
        <v>No New</v>
      </c>
      <c r="AF332" s="1" t="str">
        <f t="shared" si="53"/>
        <v>Yes</v>
      </c>
      <c r="AG332" s="71">
        <v>45672</v>
      </c>
    </row>
    <row r="333" spans="1:33" x14ac:dyDescent="0.25">
      <c r="A333" s="5">
        <v>418</v>
      </c>
      <c r="B333" s="9">
        <v>506</v>
      </c>
      <c r="C333" s="9" t="s">
        <v>566</v>
      </c>
      <c r="D333" s="9" t="s">
        <v>567</v>
      </c>
      <c r="E333" s="5"/>
      <c r="F333" s="5"/>
      <c r="G333" s="9" t="s">
        <v>924</v>
      </c>
      <c r="H333" s="5" t="s">
        <v>77</v>
      </c>
      <c r="I333" s="5" t="s">
        <v>77</v>
      </c>
      <c r="J333" s="5" t="s">
        <v>924</v>
      </c>
      <c r="K333" s="5" t="s">
        <v>77</v>
      </c>
      <c r="L333" s="5" t="s">
        <v>77</v>
      </c>
      <c r="M333" s="70" t="str">
        <f t="shared" si="48"/>
        <v>--</v>
      </c>
      <c r="N333" s="5" t="str">
        <f t="shared" si="54"/>
        <v>No TRV</v>
      </c>
      <c r="O333" s="5">
        <v>0.8</v>
      </c>
      <c r="P333" s="5" t="s">
        <v>74</v>
      </c>
      <c r="Q333" s="5" t="s">
        <v>925</v>
      </c>
      <c r="R333" s="5">
        <v>0.8</v>
      </c>
      <c r="S333" s="5" t="s">
        <v>1854</v>
      </c>
      <c r="T333" s="70">
        <f t="shared" si="46"/>
        <v>0</v>
      </c>
      <c r="U333" s="5" t="str">
        <f t="shared" si="49"/>
        <v>No Change</v>
      </c>
      <c r="V333" s="5" t="s">
        <v>77</v>
      </c>
      <c r="W333" s="5" t="s">
        <v>77</v>
      </c>
      <c r="X333" s="5" t="s">
        <v>924</v>
      </c>
      <c r="Y333" s="5" t="s">
        <v>77</v>
      </c>
      <c r="Z333" s="5" t="s">
        <v>77</v>
      </c>
      <c r="AA333" s="70" t="str">
        <f t="shared" si="47"/>
        <v>--</v>
      </c>
      <c r="AB333" s="5" t="str">
        <f t="shared" si="50"/>
        <v>No TRV</v>
      </c>
      <c r="AC333" s="7" t="str">
        <f t="shared" si="51"/>
        <v>No</v>
      </c>
      <c r="AD333" s="5"/>
      <c r="AE333" s="1" t="str">
        <f t="shared" si="52"/>
        <v>No New</v>
      </c>
      <c r="AF333" s="1" t="str">
        <f t="shared" si="53"/>
        <v>Yes</v>
      </c>
      <c r="AG333" s="71">
        <v>45672</v>
      </c>
    </row>
    <row r="334" spans="1:33" x14ac:dyDescent="0.25">
      <c r="A334" s="5">
        <v>419</v>
      </c>
      <c r="B334" s="9">
        <v>507</v>
      </c>
      <c r="C334" s="9" t="s">
        <v>568</v>
      </c>
      <c r="D334" s="9" t="s">
        <v>569</v>
      </c>
      <c r="E334" s="5"/>
      <c r="F334" s="5"/>
      <c r="G334" s="9" t="s">
        <v>924</v>
      </c>
      <c r="H334" s="5" t="s">
        <v>77</v>
      </c>
      <c r="I334" s="5" t="s">
        <v>77</v>
      </c>
      <c r="J334" s="5" t="s">
        <v>924</v>
      </c>
      <c r="K334" s="5" t="s">
        <v>77</v>
      </c>
      <c r="L334" s="5" t="s">
        <v>77</v>
      </c>
      <c r="M334" s="70" t="str">
        <f t="shared" si="48"/>
        <v>--</v>
      </c>
      <c r="N334" s="5" t="str">
        <f t="shared" si="54"/>
        <v>No TRV</v>
      </c>
      <c r="O334" s="5">
        <v>7</v>
      </c>
      <c r="P334" s="5" t="s">
        <v>74</v>
      </c>
      <c r="Q334" s="5" t="s">
        <v>925</v>
      </c>
      <c r="R334" s="5">
        <v>10</v>
      </c>
      <c r="S334" s="5" t="s">
        <v>1854</v>
      </c>
      <c r="T334" s="70">
        <f t="shared" si="46"/>
        <v>-0.3</v>
      </c>
      <c r="U334" s="5" t="str">
        <f t="shared" si="49"/>
        <v>Yes (-30%)</v>
      </c>
      <c r="V334" s="5" t="s">
        <v>77</v>
      </c>
      <c r="W334" s="5" t="s">
        <v>77</v>
      </c>
      <c r="X334" s="5" t="s">
        <v>924</v>
      </c>
      <c r="Y334" s="5" t="s">
        <v>77</v>
      </c>
      <c r="Z334" s="5" t="s">
        <v>77</v>
      </c>
      <c r="AA334" s="70" t="str">
        <f t="shared" si="47"/>
        <v>--</v>
      </c>
      <c r="AB334" s="5" t="str">
        <f t="shared" si="50"/>
        <v>No TRV</v>
      </c>
      <c r="AC334" s="7" t="str">
        <f t="shared" si="51"/>
        <v>No</v>
      </c>
      <c r="AD334" s="5"/>
      <c r="AE334" s="1" t="str">
        <f t="shared" si="52"/>
        <v>No New</v>
      </c>
      <c r="AF334" s="1" t="str">
        <f t="shared" si="53"/>
        <v>Yes</v>
      </c>
      <c r="AG334" s="71">
        <v>45672</v>
      </c>
    </row>
    <row r="335" spans="1:33" x14ac:dyDescent="0.25">
      <c r="A335" s="5">
        <v>424</v>
      </c>
      <c r="B335" s="9">
        <v>636</v>
      </c>
      <c r="C335" s="9" t="s">
        <v>570</v>
      </c>
      <c r="D335" s="9" t="s">
        <v>571</v>
      </c>
      <c r="E335" s="5"/>
      <c r="F335" s="5"/>
      <c r="G335" s="9" t="s">
        <v>924</v>
      </c>
      <c r="H335" s="5" t="s">
        <v>77</v>
      </c>
      <c r="I335" s="5" t="s">
        <v>77</v>
      </c>
      <c r="J335" s="5" t="s">
        <v>924</v>
      </c>
      <c r="K335" s="5" t="s">
        <v>77</v>
      </c>
      <c r="L335" s="5" t="s">
        <v>77</v>
      </c>
      <c r="M335" s="70" t="str">
        <f t="shared" si="48"/>
        <v>--</v>
      </c>
      <c r="N335" s="5" t="str">
        <f t="shared" si="54"/>
        <v>No TRV</v>
      </c>
      <c r="O335" s="5" t="s">
        <v>77</v>
      </c>
      <c r="P335" s="5" t="s">
        <v>77</v>
      </c>
      <c r="Q335" s="5" t="s">
        <v>924</v>
      </c>
      <c r="R335" s="5">
        <v>9</v>
      </c>
      <c r="S335" s="5" t="s">
        <v>1854</v>
      </c>
      <c r="T335" s="70" t="str">
        <f t="shared" si="46"/>
        <v>--</v>
      </c>
      <c r="U335" s="5" t="str">
        <f t="shared" si="49"/>
        <v>No TRV</v>
      </c>
      <c r="V335" s="5">
        <v>20</v>
      </c>
      <c r="W335" s="5" t="s">
        <v>29</v>
      </c>
      <c r="X335" s="5" t="s">
        <v>924</v>
      </c>
      <c r="Y335" s="5">
        <v>20</v>
      </c>
      <c r="Z335" s="5" t="s">
        <v>29</v>
      </c>
      <c r="AA335" s="70">
        <f t="shared" si="47"/>
        <v>0</v>
      </c>
      <c r="AB335" s="5" t="str">
        <f t="shared" si="50"/>
        <v>No Change</v>
      </c>
      <c r="AC335" s="7" t="str">
        <f t="shared" si="51"/>
        <v>No</v>
      </c>
      <c r="AD335" s="5"/>
      <c r="AE335" s="1" t="str">
        <f t="shared" si="52"/>
        <v>No New</v>
      </c>
      <c r="AF335" s="1" t="str">
        <f t="shared" si="53"/>
        <v>Yes</v>
      </c>
      <c r="AG335" s="71">
        <v>45672</v>
      </c>
    </row>
    <row r="336" spans="1:33" x14ac:dyDescent="0.25">
      <c r="A336" s="5">
        <v>426</v>
      </c>
      <c r="B336" s="9">
        <v>525</v>
      </c>
      <c r="C336" s="9" t="s">
        <v>572</v>
      </c>
      <c r="D336" s="9" t="s">
        <v>573</v>
      </c>
      <c r="E336" s="5"/>
      <c r="F336" s="5"/>
      <c r="G336" s="9" t="s">
        <v>924</v>
      </c>
      <c r="H336" s="5" t="s">
        <v>77</v>
      </c>
      <c r="I336" s="5" t="s">
        <v>77</v>
      </c>
      <c r="J336" s="5" t="s">
        <v>924</v>
      </c>
      <c r="K336" s="5" t="s">
        <v>77</v>
      </c>
      <c r="L336" s="5" t="s">
        <v>77</v>
      </c>
      <c r="M336" s="70" t="str">
        <f t="shared" si="48"/>
        <v>--</v>
      </c>
      <c r="N336" s="5" t="str">
        <f t="shared" si="54"/>
        <v>No TRV</v>
      </c>
      <c r="O336" s="5">
        <v>20</v>
      </c>
      <c r="P336" s="5" t="s">
        <v>74</v>
      </c>
      <c r="Q336" s="5" t="s">
        <v>924</v>
      </c>
      <c r="R336" s="5">
        <v>20</v>
      </c>
      <c r="S336" s="5" t="s">
        <v>74</v>
      </c>
      <c r="T336" s="70">
        <f t="shared" si="46"/>
        <v>0</v>
      </c>
      <c r="U336" s="5" t="str">
        <f t="shared" si="49"/>
        <v>No Change</v>
      </c>
      <c r="V336" s="5" t="s">
        <v>77</v>
      </c>
      <c r="W336" s="5" t="s">
        <v>77</v>
      </c>
      <c r="X336" s="5" t="s">
        <v>924</v>
      </c>
      <c r="Y336" s="5" t="s">
        <v>77</v>
      </c>
      <c r="Z336" s="5" t="s">
        <v>77</v>
      </c>
      <c r="AA336" s="70" t="str">
        <f t="shared" si="47"/>
        <v>--</v>
      </c>
      <c r="AB336" s="5" t="str">
        <f t="shared" si="50"/>
        <v>No TRV</v>
      </c>
      <c r="AC336" s="7" t="str">
        <f t="shared" si="51"/>
        <v>No</v>
      </c>
      <c r="AD336" s="5"/>
      <c r="AE336" s="1" t="str">
        <f t="shared" si="52"/>
        <v>No New</v>
      </c>
      <c r="AF336" s="1" t="str">
        <f t="shared" si="53"/>
        <v>Yes</v>
      </c>
      <c r="AG336" s="71">
        <v>45672</v>
      </c>
    </row>
    <row r="337" spans="1:33" x14ac:dyDescent="0.25">
      <c r="A337" s="5">
        <v>563</v>
      </c>
      <c r="B337" s="9">
        <v>557</v>
      </c>
      <c r="C337" s="9" t="s">
        <v>816</v>
      </c>
      <c r="D337" s="9" t="s">
        <v>817</v>
      </c>
      <c r="E337" s="5"/>
      <c r="F337" s="5"/>
      <c r="G337" s="9" t="s">
        <v>924</v>
      </c>
      <c r="H337" s="5">
        <v>1.4E-3</v>
      </c>
      <c r="I337" s="5" t="s">
        <v>74</v>
      </c>
      <c r="J337" s="5" t="s">
        <v>924</v>
      </c>
      <c r="K337" s="5">
        <v>1.4E-3</v>
      </c>
      <c r="L337" s="5" t="s">
        <v>74</v>
      </c>
      <c r="M337" s="70">
        <f t="shared" si="48"/>
        <v>0</v>
      </c>
      <c r="N337" s="5" t="str">
        <f t="shared" si="54"/>
        <v>No Change</v>
      </c>
      <c r="O337" s="5" t="s">
        <v>77</v>
      </c>
      <c r="P337" s="5" t="s">
        <v>77</v>
      </c>
      <c r="Q337" s="5" t="s">
        <v>924</v>
      </c>
      <c r="R337" s="5" t="s">
        <v>77</v>
      </c>
      <c r="S337" s="5" t="s">
        <v>77</v>
      </c>
      <c r="T337" s="70" t="str">
        <f t="shared" si="46"/>
        <v>--</v>
      </c>
      <c r="U337" s="5" t="str">
        <f t="shared" si="49"/>
        <v>No TRV</v>
      </c>
      <c r="V337" s="5" t="s">
        <v>77</v>
      </c>
      <c r="W337" s="5" t="s">
        <v>77</v>
      </c>
      <c r="X337" s="5" t="s">
        <v>924</v>
      </c>
      <c r="Y337" s="5" t="s">
        <v>77</v>
      </c>
      <c r="Z337" s="5" t="s">
        <v>77</v>
      </c>
      <c r="AA337" s="70" t="str">
        <f t="shared" si="47"/>
        <v>--</v>
      </c>
      <c r="AB337" s="5" t="str">
        <f t="shared" si="50"/>
        <v>No TRV</v>
      </c>
      <c r="AC337" s="7" t="str">
        <f t="shared" si="51"/>
        <v>No</v>
      </c>
      <c r="AD337" s="5"/>
      <c r="AE337" s="1" t="str">
        <f t="shared" si="52"/>
        <v>No New</v>
      </c>
      <c r="AF337" s="1" t="str">
        <f t="shared" si="53"/>
        <v>Yes</v>
      </c>
      <c r="AG337" s="71">
        <v>45672</v>
      </c>
    </row>
    <row r="338" spans="1:33" x14ac:dyDescent="0.25">
      <c r="A338" s="5">
        <v>565</v>
      </c>
      <c r="B338" s="9">
        <v>559</v>
      </c>
      <c r="C338" s="9" t="s">
        <v>818</v>
      </c>
      <c r="D338" s="9" t="s">
        <v>819</v>
      </c>
      <c r="E338" s="5"/>
      <c r="F338" s="5"/>
      <c r="G338" s="9" t="s">
        <v>924</v>
      </c>
      <c r="H338" s="5" t="s">
        <v>77</v>
      </c>
      <c r="I338" s="5" t="s">
        <v>77</v>
      </c>
      <c r="J338" s="5" t="s">
        <v>924</v>
      </c>
      <c r="K338" s="5" t="s">
        <v>77</v>
      </c>
      <c r="L338" s="5" t="s">
        <v>77</v>
      </c>
      <c r="M338" s="70" t="str">
        <f t="shared" si="48"/>
        <v>--</v>
      </c>
      <c r="N338" s="5" t="str">
        <f t="shared" si="54"/>
        <v>No TRV</v>
      </c>
      <c r="O338" s="5">
        <v>8</v>
      </c>
      <c r="P338" s="5" t="s">
        <v>82</v>
      </c>
      <c r="Q338" s="5" t="s">
        <v>924</v>
      </c>
      <c r="R338" s="5">
        <v>8</v>
      </c>
      <c r="S338" s="5" t="s">
        <v>82</v>
      </c>
      <c r="T338" s="70">
        <f t="shared" si="46"/>
        <v>0</v>
      </c>
      <c r="U338" s="5" t="str">
        <f t="shared" si="49"/>
        <v>No Change</v>
      </c>
      <c r="V338" s="5">
        <v>1800</v>
      </c>
      <c r="W338" s="5" t="s">
        <v>37</v>
      </c>
      <c r="X338" s="5" t="s">
        <v>924</v>
      </c>
      <c r="Y338" s="5" t="s">
        <v>77</v>
      </c>
      <c r="Z338" s="5" t="s">
        <v>77</v>
      </c>
      <c r="AA338" s="70" t="e">
        <f t="shared" si="47"/>
        <v>#VALUE!</v>
      </c>
      <c r="AB338" s="5" t="str">
        <f t="shared" si="50"/>
        <v>New TRV</v>
      </c>
      <c r="AC338" s="7" t="str">
        <f t="shared" si="51"/>
        <v>Yes</v>
      </c>
      <c r="AD338" s="5"/>
      <c r="AE338" s="1" t="str">
        <f t="shared" si="52"/>
        <v>A new</v>
      </c>
      <c r="AF338" s="1" t="str">
        <f t="shared" si="53"/>
        <v>Yes</v>
      </c>
      <c r="AG338" s="71">
        <v>45672</v>
      </c>
    </row>
    <row r="339" spans="1:33" x14ac:dyDescent="0.25">
      <c r="A339" s="5">
        <v>567</v>
      </c>
      <c r="B339" s="5" t="s">
        <v>820</v>
      </c>
      <c r="C339" s="10" t="s">
        <v>821</v>
      </c>
      <c r="D339" s="5" t="s">
        <v>822</v>
      </c>
      <c r="E339" s="5"/>
      <c r="F339" s="10">
        <v>11</v>
      </c>
      <c r="G339" s="5" t="s">
        <v>924</v>
      </c>
      <c r="H339" s="5">
        <v>0.4</v>
      </c>
      <c r="I339" s="5" t="s">
        <v>37</v>
      </c>
      <c r="J339" s="5" t="s">
        <v>924</v>
      </c>
      <c r="K339" s="5" t="s">
        <v>77</v>
      </c>
      <c r="L339" s="5" t="s">
        <v>77</v>
      </c>
      <c r="M339" s="70" t="e">
        <f t="shared" si="48"/>
        <v>#VALUE!</v>
      </c>
      <c r="N339" s="5" t="str">
        <f t="shared" si="54"/>
        <v>New TRV</v>
      </c>
      <c r="O339" s="5">
        <v>260</v>
      </c>
      <c r="P339" s="5" t="s">
        <v>37</v>
      </c>
      <c r="Q339" s="5" t="s">
        <v>925</v>
      </c>
      <c r="R339" s="5" t="s">
        <v>77</v>
      </c>
      <c r="S339" s="5" t="s">
        <v>77</v>
      </c>
      <c r="T339" s="70" t="e">
        <f t="shared" si="46"/>
        <v>#VALUE!</v>
      </c>
      <c r="U339" s="5" t="str">
        <f t="shared" si="49"/>
        <v>New TRV</v>
      </c>
      <c r="V339" s="5">
        <v>22000</v>
      </c>
      <c r="W339" s="5" t="s">
        <v>37</v>
      </c>
      <c r="X339" s="5" t="s">
        <v>924</v>
      </c>
      <c r="Y339" s="5" t="s">
        <v>77</v>
      </c>
      <c r="Z339" s="5" t="s">
        <v>77</v>
      </c>
      <c r="AA339" s="70" t="e">
        <f t="shared" si="47"/>
        <v>#VALUE!</v>
      </c>
      <c r="AB339" s="5" t="str">
        <f t="shared" si="50"/>
        <v>New TRV</v>
      </c>
      <c r="AC339" s="7" t="str">
        <f t="shared" si="51"/>
        <v>Yes</v>
      </c>
      <c r="AD339" s="5"/>
      <c r="AE339" s="1" t="str">
        <f t="shared" si="52"/>
        <v>A new</v>
      </c>
      <c r="AF339" s="1" t="str">
        <f t="shared" si="53"/>
        <v>No</v>
      </c>
      <c r="AG339" s="71">
        <v>45672</v>
      </c>
    </row>
    <row r="340" spans="1:33" x14ac:dyDescent="0.25">
      <c r="A340" s="5">
        <v>568</v>
      </c>
      <c r="B340" s="9">
        <v>561</v>
      </c>
      <c r="C340" s="9" t="s">
        <v>823</v>
      </c>
      <c r="D340" s="9" t="s">
        <v>824</v>
      </c>
      <c r="E340" s="5"/>
      <c r="F340" s="5"/>
      <c r="G340" s="9" t="s">
        <v>924</v>
      </c>
      <c r="H340" s="5" t="s">
        <v>77</v>
      </c>
      <c r="I340" s="5" t="s">
        <v>77</v>
      </c>
      <c r="J340" s="5" t="s">
        <v>924</v>
      </c>
      <c r="K340" s="5" t="s">
        <v>77</v>
      </c>
      <c r="L340" s="5" t="s">
        <v>77</v>
      </c>
      <c r="M340" s="70" t="str">
        <f t="shared" si="48"/>
        <v>--</v>
      </c>
      <c r="N340" s="5" t="str">
        <f t="shared" si="54"/>
        <v>No TRV</v>
      </c>
      <c r="O340" s="5">
        <v>3000</v>
      </c>
      <c r="P340" s="5" t="s">
        <v>74</v>
      </c>
      <c r="Q340" s="5" t="s">
        <v>924</v>
      </c>
      <c r="R340" s="5">
        <v>3000</v>
      </c>
      <c r="S340" s="5" t="s">
        <v>74</v>
      </c>
      <c r="T340" s="70">
        <f t="shared" si="46"/>
        <v>0</v>
      </c>
      <c r="U340" s="5" t="str">
        <f t="shared" si="49"/>
        <v>No Change</v>
      </c>
      <c r="V340" s="5" t="s">
        <v>77</v>
      </c>
      <c r="W340" s="5" t="s">
        <v>77</v>
      </c>
      <c r="X340" s="5" t="s">
        <v>924</v>
      </c>
      <c r="Y340" s="5" t="s">
        <v>77</v>
      </c>
      <c r="Z340" s="5" t="s">
        <v>77</v>
      </c>
      <c r="AA340" s="70" t="str">
        <f t="shared" si="47"/>
        <v>--</v>
      </c>
      <c r="AB340" s="5" t="str">
        <f t="shared" si="50"/>
        <v>No TRV</v>
      </c>
      <c r="AC340" s="7" t="str">
        <f t="shared" si="51"/>
        <v>No</v>
      </c>
      <c r="AD340" s="5"/>
      <c r="AE340" s="1" t="str">
        <f t="shared" si="52"/>
        <v>No New</v>
      </c>
      <c r="AF340" s="1" t="str">
        <f t="shared" si="53"/>
        <v>Yes</v>
      </c>
      <c r="AG340" s="71">
        <v>45672</v>
      </c>
    </row>
    <row r="341" spans="1:33" x14ac:dyDescent="0.25">
      <c r="A341" s="5">
        <v>570</v>
      </c>
      <c r="B341" s="5" t="s">
        <v>825</v>
      </c>
      <c r="C341" s="5" t="s">
        <v>826</v>
      </c>
      <c r="D341" s="5" t="s">
        <v>827</v>
      </c>
      <c r="E341" s="5"/>
      <c r="F341" s="5"/>
      <c r="G341" s="5" t="s">
        <v>924</v>
      </c>
      <c r="H341" s="5" t="s">
        <v>77</v>
      </c>
      <c r="I341" s="5" t="s">
        <v>77</v>
      </c>
      <c r="J341" s="5" t="s">
        <v>924</v>
      </c>
      <c r="K341" s="5" t="s">
        <v>77</v>
      </c>
      <c r="L341" s="5" t="s">
        <v>77</v>
      </c>
      <c r="M341" s="70" t="str">
        <f t="shared" si="48"/>
        <v>--</v>
      </c>
      <c r="N341" s="5" t="str">
        <f t="shared" si="54"/>
        <v>No TRV</v>
      </c>
      <c r="O341" s="5" t="s">
        <v>77</v>
      </c>
      <c r="P341" s="5" t="s">
        <v>77</v>
      </c>
      <c r="Q341" s="5" t="s">
        <v>924</v>
      </c>
      <c r="R341" s="5" t="s">
        <v>77</v>
      </c>
      <c r="S341" s="5" t="s">
        <v>77</v>
      </c>
      <c r="T341" s="70" t="str">
        <f t="shared" si="46"/>
        <v>--</v>
      </c>
      <c r="U341" s="5" t="str">
        <f t="shared" si="49"/>
        <v>No TRV</v>
      </c>
      <c r="V341" s="5">
        <v>39</v>
      </c>
      <c r="W341" s="5" t="s">
        <v>37</v>
      </c>
      <c r="X341" s="5" t="s">
        <v>925</v>
      </c>
      <c r="Y341" s="5" t="s">
        <v>77</v>
      </c>
      <c r="Z341" s="5" t="s">
        <v>77</v>
      </c>
      <c r="AA341" s="70" t="e">
        <f t="shared" si="47"/>
        <v>#VALUE!</v>
      </c>
      <c r="AB341" s="5" t="str">
        <f t="shared" si="50"/>
        <v>New TRV</v>
      </c>
      <c r="AC341" s="7" t="str">
        <f t="shared" si="51"/>
        <v>Yes</v>
      </c>
      <c r="AD341" s="5"/>
      <c r="AE341" s="1" t="str">
        <f t="shared" si="52"/>
        <v>A new</v>
      </c>
      <c r="AF341" s="1" t="str">
        <f t="shared" si="53"/>
        <v>No</v>
      </c>
      <c r="AG341" s="71">
        <v>45672</v>
      </c>
    </row>
    <row r="342" spans="1:33" x14ac:dyDescent="0.25">
      <c r="A342" s="5">
        <v>571</v>
      </c>
      <c r="B342" s="9">
        <v>562</v>
      </c>
      <c r="C342" s="9" t="s">
        <v>828</v>
      </c>
      <c r="D342" s="9" t="s">
        <v>829</v>
      </c>
      <c r="E342" s="5"/>
      <c r="F342" s="5"/>
      <c r="G342" s="9" t="s">
        <v>924</v>
      </c>
      <c r="H342" s="5" t="s">
        <v>77</v>
      </c>
      <c r="I342" s="5" t="s">
        <v>77</v>
      </c>
      <c r="J342" s="5" t="s">
        <v>924</v>
      </c>
      <c r="K342" s="5" t="s">
        <v>77</v>
      </c>
      <c r="L342" s="5" t="s">
        <v>77</v>
      </c>
      <c r="M342" s="70" t="str">
        <f t="shared" si="48"/>
        <v>--</v>
      </c>
      <c r="N342" s="5" t="str">
        <f t="shared" si="54"/>
        <v>No TRV</v>
      </c>
      <c r="O342" s="5">
        <v>0.27</v>
      </c>
      <c r="P342" s="5" t="s">
        <v>29</v>
      </c>
      <c r="Q342" s="5" t="s">
        <v>924</v>
      </c>
      <c r="R342" s="5">
        <v>0.27</v>
      </c>
      <c r="S342" s="5" t="s">
        <v>29</v>
      </c>
      <c r="T342" s="70">
        <f t="shared" si="46"/>
        <v>0</v>
      </c>
      <c r="U342" s="5" t="str">
        <f t="shared" si="49"/>
        <v>No Change</v>
      </c>
      <c r="V342" s="5">
        <v>20</v>
      </c>
      <c r="W342" s="5" t="s">
        <v>29</v>
      </c>
      <c r="X342" s="5" t="s">
        <v>924</v>
      </c>
      <c r="Y342" s="5">
        <v>20</v>
      </c>
      <c r="Z342" s="5" t="s">
        <v>29</v>
      </c>
      <c r="AA342" s="70">
        <f t="shared" si="47"/>
        <v>0</v>
      </c>
      <c r="AB342" s="5" t="str">
        <f t="shared" si="50"/>
        <v>No Change</v>
      </c>
      <c r="AC342" s="7" t="str">
        <f t="shared" si="51"/>
        <v>No</v>
      </c>
      <c r="AD342" s="5"/>
      <c r="AE342" s="1" t="str">
        <f t="shared" si="52"/>
        <v>No New</v>
      </c>
      <c r="AF342" s="1" t="str">
        <f t="shared" si="53"/>
        <v>Yes</v>
      </c>
      <c r="AG342" s="71">
        <v>45672</v>
      </c>
    </row>
    <row r="343" spans="1:33" x14ac:dyDescent="0.25">
      <c r="A343" s="5">
        <v>572</v>
      </c>
      <c r="B343" s="9">
        <v>563</v>
      </c>
      <c r="C343" s="9" t="s">
        <v>830</v>
      </c>
      <c r="D343" s="9" t="s">
        <v>831</v>
      </c>
      <c r="E343" s="5"/>
      <c r="F343" s="5"/>
      <c r="G343" s="72" t="s">
        <v>925</v>
      </c>
      <c r="H343" s="5">
        <v>0.27</v>
      </c>
      <c r="I343" s="5" t="s">
        <v>82</v>
      </c>
      <c r="J343" s="5" t="s">
        <v>925</v>
      </c>
      <c r="K343" s="5">
        <v>0.27</v>
      </c>
      <c r="L343" s="5" t="s">
        <v>74</v>
      </c>
      <c r="M343" s="70">
        <f t="shared" si="48"/>
        <v>0</v>
      </c>
      <c r="N343" s="5" t="str">
        <f t="shared" si="54"/>
        <v>No Change</v>
      </c>
      <c r="O343" s="5">
        <v>30</v>
      </c>
      <c r="P343" s="5" t="s">
        <v>74</v>
      </c>
      <c r="Q343" s="5" t="s">
        <v>925</v>
      </c>
      <c r="R343" s="5">
        <v>30</v>
      </c>
      <c r="S343" s="5" t="s">
        <v>74</v>
      </c>
      <c r="T343" s="70">
        <f t="shared" si="46"/>
        <v>0</v>
      </c>
      <c r="U343" s="5" t="str">
        <f t="shared" si="49"/>
        <v>No Change</v>
      </c>
      <c r="V343" s="8">
        <v>260</v>
      </c>
      <c r="W343" s="5" t="s">
        <v>37</v>
      </c>
      <c r="X343" s="5" t="s">
        <v>925</v>
      </c>
      <c r="Y343" s="5">
        <v>3100</v>
      </c>
      <c r="Z343" s="5" t="s">
        <v>74</v>
      </c>
      <c r="AA343" s="70">
        <f t="shared" si="47"/>
        <v>-0.91612903225806452</v>
      </c>
      <c r="AB343" s="8" t="str">
        <f t="shared" si="50"/>
        <v>Yes (-92%)</v>
      </c>
      <c r="AC343" s="7" t="str">
        <f t="shared" si="51"/>
        <v>Yes</v>
      </c>
      <c r="AD343" s="5" t="s">
        <v>925</v>
      </c>
      <c r="AE343" s="1" t="str">
        <f t="shared" si="52"/>
        <v>No New</v>
      </c>
      <c r="AF343" s="1" t="str">
        <f t="shared" si="53"/>
        <v>Yes</v>
      </c>
      <c r="AG343" s="73">
        <v>45859</v>
      </c>
    </row>
    <row r="344" spans="1:33" x14ac:dyDescent="0.25">
      <c r="A344" s="5">
        <v>560</v>
      </c>
      <c r="B344" s="9">
        <v>70</v>
      </c>
      <c r="C344" s="15" t="s">
        <v>814</v>
      </c>
      <c r="D344" s="9" t="s">
        <v>815</v>
      </c>
      <c r="E344" s="5"/>
      <c r="F344" s="5"/>
      <c r="G344" s="9" t="s">
        <v>924</v>
      </c>
      <c r="H344" s="5">
        <v>7.1000000000000004E-3</v>
      </c>
      <c r="I344" s="5" t="s">
        <v>74</v>
      </c>
      <c r="J344" s="5" t="s">
        <v>924</v>
      </c>
      <c r="K344" s="5">
        <v>7.1000000000000004E-3</v>
      </c>
      <c r="L344" s="5" t="s">
        <v>74</v>
      </c>
      <c r="M344" s="70">
        <f t="shared" si="48"/>
        <v>0</v>
      </c>
      <c r="N344" s="5" t="str">
        <f t="shared" si="54"/>
        <v>No Change</v>
      </c>
      <c r="O344" s="5" t="s">
        <v>77</v>
      </c>
      <c r="P344" s="5" t="s">
        <v>77</v>
      </c>
      <c r="Q344" s="5" t="s">
        <v>924</v>
      </c>
      <c r="R344" s="5" t="s">
        <v>77</v>
      </c>
      <c r="S344" s="5" t="s">
        <v>77</v>
      </c>
      <c r="T344" s="70" t="str">
        <f t="shared" si="46"/>
        <v>--</v>
      </c>
      <c r="U344" s="5" t="str">
        <f t="shared" si="49"/>
        <v>No TRV</v>
      </c>
      <c r="V344" s="5" t="s">
        <v>77</v>
      </c>
      <c r="W344" s="5" t="s">
        <v>77</v>
      </c>
      <c r="X344" s="5" t="s">
        <v>924</v>
      </c>
      <c r="Y344" s="5" t="s">
        <v>77</v>
      </c>
      <c r="Z344" s="5" t="s">
        <v>77</v>
      </c>
      <c r="AA344" s="70" t="str">
        <f t="shared" si="47"/>
        <v>--</v>
      </c>
      <c r="AB344" s="5" t="str">
        <f t="shared" si="50"/>
        <v>No TRV</v>
      </c>
      <c r="AC344" s="7" t="str">
        <f t="shared" si="51"/>
        <v>No</v>
      </c>
      <c r="AD344" s="5"/>
      <c r="AE344" s="1" t="str">
        <f t="shared" si="52"/>
        <v>No New</v>
      </c>
      <c r="AF344" s="1" t="str">
        <f t="shared" si="53"/>
        <v>Yes</v>
      </c>
      <c r="AG344" s="71">
        <v>45672</v>
      </c>
    </row>
    <row r="345" spans="1:33" x14ac:dyDescent="0.25">
      <c r="A345" s="5">
        <v>580</v>
      </c>
      <c r="B345" s="9">
        <v>575</v>
      </c>
      <c r="C345" s="14" t="s">
        <v>832</v>
      </c>
      <c r="D345" s="9" t="s">
        <v>833</v>
      </c>
      <c r="E345" s="5" t="s">
        <v>101</v>
      </c>
      <c r="F345" s="5"/>
      <c r="G345" s="9" t="s">
        <v>924</v>
      </c>
      <c r="H345" s="5" t="s">
        <v>77</v>
      </c>
      <c r="I345" s="5" t="s">
        <v>77</v>
      </c>
      <c r="J345" s="5" t="s">
        <v>924</v>
      </c>
      <c r="K345" s="5" t="s">
        <v>77</v>
      </c>
      <c r="L345" s="5" t="s">
        <v>77</v>
      </c>
      <c r="M345" s="70" t="str">
        <f t="shared" si="48"/>
        <v>--</v>
      </c>
      <c r="N345" s="5" t="str">
        <f t="shared" si="54"/>
        <v>No TRV</v>
      </c>
      <c r="O345" s="5">
        <v>20</v>
      </c>
      <c r="P345" s="5" t="s">
        <v>74</v>
      </c>
      <c r="Q345" s="5" t="s">
        <v>924</v>
      </c>
      <c r="R345" s="5" t="s">
        <v>77</v>
      </c>
      <c r="S345" s="5" t="s">
        <v>1854</v>
      </c>
      <c r="T345" s="70" t="e">
        <f t="shared" si="46"/>
        <v>#VALUE!</v>
      </c>
      <c r="U345" s="5" t="str">
        <f t="shared" si="49"/>
        <v>New TRV</v>
      </c>
      <c r="V345" s="5" t="s">
        <v>77</v>
      </c>
      <c r="W345" s="5" t="s">
        <v>77</v>
      </c>
      <c r="X345" s="5" t="s">
        <v>924</v>
      </c>
      <c r="Y345" s="5">
        <v>2</v>
      </c>
      <c r="Z345" s="5" t="s">
        <v>1855</v>
      </c>
      <c r="AA345" s="70" t="str">
        <f t="shared" si="47"/>
        <v>--</v>
      </c>
      <c r="AB345" s="5" t="str">
        <f t="shared" si="50"/>
        <v>No TRV</v>
      </c>
      <c r="AC345" s="7" t="str">
        <f t="shared" si="51"/>
        <v>No</v>
      </c>
      <c r="AD345" s="5"/>
      <c r="AE345" s="1" t="str">
        <f t="shared" si="52"/>
        <v>A new</v>
      </c>
      <c r="AF345" s="1" t="str">
        <f t="shared" si="53"/>
        <v>Yes</v>
      </c>
      <c r="AG345" s="71">
        <v>45672</v>
      </c>
    </row>
    <row r="346" spans="1:33" x14ac:dyDescent="0.25">
      <c r="A346" s="5">
        <v>581</v>
      </c>
      <c r="B346" s="9">
        <v>577</v>
      </c>
      <c r="C346" s="15" t="s">
        <v>834</v>
      </c>
      <c r="D346" s="9" t="s">
        <v>835</v>
      </c>
      <c r="E346" s="5"/>
      <c r="F346" s="5"/>
      <c r="G346" s="9" t="s">
        <v>924</v>
      </c>
      <c r="H346" s="5" t="s">
        <v>77</v>
      </c>
      <c r="I346" s="5" t="s">
        <v>77</v>
      </c>
      <c r="J346" s="5" t="s">
        <v>924</v>
      </c>
      <c r="K346" s="5" t="s">
        <v>77</v>
      </c>
      <c r="L346" s="5" t="s">
        <v>77</v>
      </c>
      <c r="M346" s="70" t="str">
        <f t="shared" si="48"/>
        <v>--</v>
      </c>
      <c r="N346" s="5" t="str">
        <f t="shared" si="54"/>
        <v>No TRV</v>
      </c>
      <c r="O346" s="5" t="s">
        <v>77</v>
      </c>
      <c r="P346" s="5" t="s">
        <v>77</v>
      </c>
      <c r="Q346" s="5" t="s">
        <v>924</v>
      </c>
      <c r="R346" s="5" t="s">
        <v>77</v>
      </c>
      <c r="S346" s="5" t="s">
        <v>77</v>
      </c>
      <c r="T346" s="70" t="str">
        <f t="shared" si="46"/>
        <v>--</v>
      </c>
      <c r="U346" s="5" t="str">
        <f t="shared" si="49"/>
        <v>No TRV</v>
      </c>
      <c r="V346" s="5">
        <v>0.21</v>
      </c>
      <c r="W346" s="5" t="s">
        <v>37</v>
      </c>
      <c r="X346" s="5" t="s">
        <v>925</v>
      </c>
      <c r="Y346" s="5">
        <v>5</v>
      </c>
      <c r="Z346" s="5" t="s">
        <v>74</v>
      </c>
      <c r="AA346" s="70">
        <f t="shared" si="47"/>
        <v>-0.95799999999999996</v>
      </c>
      <c r="AB346" s="5" t="str">
        <f t="shared" si="50"/>
        <v>Yes (-96%)</v>
      </c>
      <c r="AC346" s="7" t="str">
        <f t="shared" si="51"/>
        <v>Yes</v>
      </c>
      <c r="AD346" s="5"/>
      <c r="AE346" s="1" t="str">
        <f t="shared" si="52"/>
        <v>No New</v>
      </c>
      <c r="AF346" s="1" t="str">
        <f t="shared" si="53"/>
        <v>Yes</v>
      </c>
      <c r="AG346" s="71">
        <v>45672</v>
      </c>
    </row>
    <row r="347" spans="1:33" x14ac:dyDescent="0.25">
      <c r="A347" s="5">
        <v>582</v>
      </c>
      <c r="B347" s="5">
        <v>579</v>
      </c>
      <c r="C347" s="5" t="s">
        <v>836</v>
      </c>
      <c r="D347" s="5" t="s">
        <v>837</v>
      </c>
      <c r="E347" s="5"/>
      <c r="F347" s="5"/>
      <c r="G347" s="5" t="s">
        <v>924</v>
      </c>
      <c r="H347" s="5" t="s">
        <v>77</v>
      </c>
      <c r="I347" s="5" t="s">
        <v>77</v>
      </c>
      <c r="J347" s="5" t="s">
        <v>924</v>
      </c>
      <c r="K347" s="5" t="s">
        <v>77</v>
      </c>
      <c r="L347" s="5" t="s">
        <v>77</v>
      </c>
      <c r="M347" s="70" t="str">
        <f t="shared" si="48"/>
        <v>--</v>
      </c>
      <c r="N347" s="5" t="str">
        <f t="shared" si="54"/>
        <v>No TRV</v>
      </c>
      <c r="O347" s="5">
        <v>3</v>
      </c>
      <c r="P347" s="5" t="s">
        <v>74</v>
      </c>
      <c r="Q347" s="5" t="s">
        <v>924</v>
      </c>
      <c r="R347" s="5" t="s">
        <v>77</v>
      </c>
      <c r="S347" s="5" t="s">
        <v>77</v>
      </c>
      <c r="T347" s="70" t="e">
        <f t="shared" si="46"/>
        <v>#VALUE!</v>
      </c>
      <c r="U347" s="5" t="str">
        <f t="shared" si="49"/>
        <v>New TRV</v>
      </c>
      <c r="V347" s="5">
        <v>24</v>
      </c>
      <c r="W347" s="5" t="s">
        <v>37</v>
      </c>
      <c r="X347" s="5" t="s">
        <v>924</v>
      </c>
      <c r="Y347" s="5" t="s">
        <v>77</v>
      </c>
      <c r="Z347" s="5" t="s">
        <v>77</v>
      </c>
      <c r="AA347" s="70" t="e">
        <f t="shared" si="47"/>
        <v>#VALUE!</v>
      </c>
      <c r="AB347" s="5" t="str">
        <f t="shared" si="50"/>
        <v>New TRV</v>
      </c>
      <c r="AC347" s="7" t="str">
        <f t="shared" si="51"/>
        <v>Yes</v>
      </c>
      <c r="AD347" s="5"/>
      <c r="AE347" s="1" t="str">
        <f t="shared" si="52"/>
        <v>A new</v>
      </c>
      <c r="AF347" s="1" t="str">
        <f t="shared" si="53"/>
        <v>No</v>
      </c>
      <c r="AG347" s="71">
        <v>45672</v>
      </c>
    </row>
    <row r="348" spans="1:33" x14ac:dyDescent="0.25">
      <c r="A348" s="5">
        <v>583</v>
      </c>
      <c r="B348" s="5" t="s">
        <v>838</v>
      </c>
      <c r="C348" s="5" t="s">
        <v>838</v>
      </c>
      <c r="D348" s="5" t="s">
        <v>839</v>
      </c>
      <c r="E348" s="5"/>
      <c r="F348" s="5"/>
      <c r="G348" s="5" t="s">
        <v>924</v>
      </c>
      <c r="H348" s="5" t="s">
        <v>77</v>
      </c>
      <c r="I348" s="5" t="s">
        <v>77</v>
      </c>
      <c r="J348" s="5" t="s">
        <v>924</v>
      </c>
      <c r="K348" s="5" t="s">
        <v>77</v>
      </c>
      <c r="L348" s="5" t="s">
        <v>77</v>
      </c>
      <c r="M348" s="70" t="str">
        <f t="shared" si="48"/>
        <v>--</v>
      </c>
      <c r="N348" s="5" t="str">
        <f t="shared" si="54"/>
        <v>No TRV</v>
      </c>
      <c r="O348" s="5">
        <v>6.6</v>
      </c>
      <c r="P348" s="5" t="s">
        <v>37</v>
      </c>
      <c r="Q348" s="5" t="s">
        <v>924</v>
      </c>
      <c r="R348" s="5" t="s">
        <v>77</v>
      </c>
      <c r="S348" s="5" t="s">
        <v>77</v>
      </c>
      <c r="T348" s="70" t="e">
        <f t="shared" si="46"/>
        <v>#VALUE!</v>
      </c>
      <c r="U348" s="5" t="str">
        <f t="shared" si="49"/>
        <v>New TRV</v>
      </c>
      <c r="V348" s="5" t="s">
        <v>77</v>
      </c>
      <c r="W348" s="5" t="s">
        <v>77</v>
      </c>
      <c r="X348" s="5" t="s">
        <v>924</v>
      </c>
      <c r="Y348" s="5" t="s">
        <v>77</v>
      </c>
      <c r="Z348" s="5" t="s">
        <v>77</v>
      </c>
      <c r="AA348" s="70" t="str">
        <f t="shared" si="47"/>
        <v>--</v>
      </c>
      <c r="AB348" s="5" t="str">
        <f t="shared" si="50"/>
        <v>No TRV</v>
      </c>
      <c r="AC348" s="7" t="str">
        <f t="shared" si="51"/>
        <v>Yes</v>
      </c>
      <c r="AD348" s="11" t="s">
        <v>925</v>
      </c>
      <c r="AE348" s="1" t="str">
        <f t="shared" si="52"/>
        <v>A new</v>
      </c>
      <c r="AF348" s="1" t="str">
        <f t="shared" si="53"/>
        <v>No</v>
      </c>
      <c r="AG348" s="71">
        <v>45672</v>
      </c>
    </row>
    <row r="349" spans="1:33" x14ac:dyDescent="0.25">
      <c r="A349" s="5">
        <v>585</v>
      </c>
      <c r="B349" s="9">
        <v>582</v>
      </c>
      <c r="C349" s="9" t="s">
        <v>840</v>
      </c>
      <c r="D349" s="9" t="s">
        <v>841</v>
      </c>
      <c r="E349" s="5"/>
      <c r="F349" s="5"/>
      <c r="G349" s="9" t="s">
        <v>924</v>
      </c>
      <c r="H349" s="5" t="s">
        <v>77</v>
      </c>
      <c r="I349" s="5" t="s">
        <v>77</v>
      </c>
      <c r="J349" s="5" t="s">
        <v>924</v>
      </c>
      <c r="K349" s="5" t="s">
        <v>77</v>
      </c>
      <c r="L349" s="5" t="s">
        <v>77</v>
      </c>
      <c r="M349" s="70" t="str">
        <f t="shared" si="48"/>
        <v>--</v>
      </c>
      <c r="N349" s="5" t="str">
        <f t="shared" si="54"/>
        <v>No TRV</v>
      </c>
      <c r="O349" s="5" t="s">
        <v>77</v>
      </c>
      <c r="P349" s="5" t="s">
        <v>77</v>
      </c>
      <c r="Q349" s="5" t="s">
        <v>924</v>
      </c>
      <c r="R349" s="5" t="s">
        <v>77</v>
      </c>
      <c r="S349" s="5" t="s">
        <v>77</v>
      </c>
      <c r="T349" s="70" t="str">
        <f t="shared" si="46"/>
        <v>--</v>
      </c>
      <c r="U349" s="5" t="str">
        <f t="shared" si="49"/>
        <v>No TRV</v>
      </c>
      <c r="V349" s="5">
        <v>8</v>
      </c>
      <c r="W349" s="5" t="s">
        <v>74</v>
      </c>
      <c r="X349" s="5" t="s">
        <v>924</v>
      </c>
      <c r="Y349" s="5">
        <v>8</v>
      </c>
      <c r="Z349" s="5" t="s">
        <v>74</v>
      </c>
      <c r="AA349" s="70">
        <f t="shared" si="47"/>
        <v>0</v>
      </c>
      <c r="AB349" s="5" t="str">
        <f t="shared" si="50"/>
        <v>No Change</v>
      </c>
      <c r="AC349" s="7" t="str">
        <f t="shared" si="51"/>
        <v>No</v>
      </c>
      <c r="AD349" s="5"/>
      <c r="AE349" s="1" t="str">
        <f t="shared" si="52"/>
        <v>No New</v>
      </c>
      <c r="AF349" s="1" t="str">
        <f t="shared" si="53"/>
        <v>Yes</v>
      </c>
      <c r="AG349" s="71">
        <v>45672</v>
      </c>
    </row>
    <row r="350" spans="1:33" x14ac:dyDescent="0.25">
      <c r="A350" s="5">
        <v>613</v>
      </c>
      <c r="B350" s="5" t="s">
        <v>870</v>
      </c>
      <c r="C350" s="5" t="s">
        <v>871</v>
      </c>
      <c r="D350" s="5" t="s">
        <v>872</v>
      </c>
      <c r="E350" s="5"/>
      <c r="F350" s="5"/>
      <c r="G350" s="5" t="s">
        <v>924</v>
      </c>
      <c r="H350" s="5" t="s">
        <v>77</v>
      </c>
      <c r="I350" s="5" t="s">
        <v>77</v>
      </c>
      <c r="J350" s="5" t="s">
        <v>924</v>
      </c>
      <c r="K350" s="5" t="s">
        <v>77</v>
      </c>
      <c r="L350" s="5" t="s">
        <v>77</v>
      </c>
      <c r="M350" s="70" t="str">
        <f t="shared" si="48"/>
        <v>--</v>
      </c>
      <c r="N350" s="5" t="str">
        <f t="shared" si="54"/>
        <v>No TRV</v>
      </c>
      <c r="O350" s="5">
        <v>13</v>
      </c>
      <c r="P350" s="5" t="s">
        <v>37</v>
      </c>
      <c r="Q350" s="5" t="s">
        <v>924</v>
      </c>
      <c r="R350" s="5" t="s">
        <v>77</v>
      </c>
      <c r="S350" s="5" t="s">
        <v>77</v>
      </c>
      <c r="T350" s="70" t="e">
        <f t="shared" si="46"/>
        <v>#VALUE!</v>
      </c>
      <c r="U350" s="5" t="str">
        <f t="shared" si="49"/>
        <v>New TRV</v>
      </c>
      <c r="V350" s="5">
        <v>56</v>
      </c>
      <c r="W350" s="5" t="s">
        <v>37</v>
      </c>
      <c r="X350" s="5" t="s">
        <v>925</v>
      </c>
      <c r="Y350" s="5" t="s">
        <v>77</v>
      </c>
      <c r="Z350" s="5" t="s">
        <v>77</v>
      </c>
      <c r="AA350" s="70" t="e">
        <f t="shared" si="47"/>
        <v>#VALUE!</v>
      </c>
      <c r="AB350" s="5" t="str">
        <f t="shared" si="50"/>
        <v>New TRV</v>
      </c>
      <c r="AC350" s="7" t="str">
        <f t="shared" si="51"/>
        <v>Yes</v>
      </c>
      <c r="AD350" s="5"/>
      <c r="AE350" s="1" t="str">
        <f t="shared" si="52"/>
        <v>A new</v>
      </c>
      <c r="AF350" s="1" t="str">
        <f t="shared" si="53"/>
        <v>No</v>
      </c>
      <c r="AG350" s="71">
        <v>45672</v>
      </c>
    </row>
    <row r="351" spans="1:33" x14ac:dyDescent="0.25">
      <c r="A351" s="5">
        <v>588</v>
      </c>
      <c r="B351" s="9">
        <v>585</v>
      </c>
      <c r="C351" s="9" t="s">
        <v>842</v>
      </c>
      <c r="D351" s="9" t="s">
        <v>843</v>
      </c>
      <c r="E351" s="5"/>
      <c r="F351" s="5"/>
      <c r="G351" s="9" t="s">
        <v>924</v>
      </c>
      <c r="H351" s="5" t="s">
        <v>77</v>
      </c>
      <c r="I351" s="5" t="s">
        <v>77</v>
      </c>
      <c r="J351" s="5" t="s">
        <v>924</v>
      </c>
      <c r="K351" s="5" t="s">
        <v>77</v>
      </c>
      <c r="L351" s="5" t="s">
        <v>77</v>
      </c>
      <c r="M351" s="70" t="str">
        <f t="shared" si="48"/>
        <v>--</v>
      </c>
      <c r="N351" s="5" t="str">
        <f t="shared" si="54"/>
        <v>No TRV</v>
      </c>
      <c r="O351" s="5">
        <v>850</v>
      </c>
      <c r="P351" s="5" t="s">
        <v>29</v>
      </c>
      <c r="Q351" s="5" t="s">
        <v>925</v>
      </c>
      <c r="R351" s="5">
        <v>1000</v>
      </c>
      <c r="S351" s="5" t="s">
        <v>1854</v>
      </c>
      <c r="T351" s="70">
        <f t="shared" si="46"/>
        <v>-0.15</v>
      </c>
      <c r="U351" s="5" t="str">
        <f t="shared" si="49"/>
        <v>Yes (-15%)</v>
      </c>
      <c r="V351" s="5">
        <v>21000</v>
      </c>
      <c r="W351" s="5" t="s">
        <v>29</v>
      </c>
      <c r="X351" s="5" t="s">
        <v>925</v>
      </c>
      <c r="Y351" s="5">
        <v>21000</v>
      </c>
      <c r="Z351" s="5" t="s">
        <v>1855</v>
      </c>
      <c r="AA351" s="70">
        <f t="shared" si="47"/>
        <v>0</v>
      </c>
      <c r="AB351" s="5" t="str">
        <f t="shared" si="50"/>
        <v>No Change</v>
      </c>
      <c r="AC351" s="7" t="str">
        <f t="shared" si="51"/>
        <v>No</v>
      </c>
      <c r="AD351" s="5"/>
      <c r="AE351" s="1" t="str">
        <f t="shared" si="52"/>
        <v>No New</v>
      </c>
      <c r="AF351" s="1" t="str">
        <f t="shared" si="53"/>
        <v>Yes</v>
      </c>
      <c r="AG351" s="71">
        <v>45672</v>
      </c>
    </row>
    <row r="352" spans="1:33" x14ac:dyDescent="0.25">
      <c r="A352" s="5">
        <v>592</v>
      </c>
      <c r="B352" s="9">
        <v>588</v>
      </c>
      <c r="C352" s="9" t="s">
        <v>846</v>
      </c>
      <c r="D352" s="9" t="s">
        <v>847</v>
      </c>
      <c r="E352" s="5"/>
      <c r="F352" s="5"/>
      <c r="G352" s="9" t="s">
        <v>924</v>
      </c>
      <c r="H352" s="5" t="s">
        <v>77</v>
      </c>
      <c r="I352" s="5" t="s">
        <v>77</v>
      </c>
      <c r="J352" s="5" t="s">
        <v>924</v>
      </c>
      <c r="K352" s="5" t="s">
        <v>77</v>
      </c>
      <c r="L352" s="5" t="s">
        <v>77</v>
      </c>
      <c r="M352" s="70" t="str">
        <f t="shared" si="48"/>
        <v>--</v>
      </c>
      <c r="N352" s="5" t="str">
        <f t="shared" si="54"/>
        <v>No TRV</v>
      </c>
      <c r="O352" s="5" t="s">
        <v>77</v>
      </c>
      <c r="P352" s="5" t="s">
        <v>77</v>
      </c>
      <c r="Q352" s="5" t="s">
        <v>924</v>
      </c>
      <c r="R352" s="5" t="s">
        <v>77</v>
      </c>
      <c r="S352" s="5" t="s">
        <v>77</v>
      </c>
      <c r="T352" s="70" t="str">
        <f t="shared" si="46"/>
        <v>--</v>
      </c>
      <c r="U352" s="5" t="str">
        <f t="shared" si="49"/>
        <v>No TRV</v>
      </c>
      <c r="V352" s="5">
        <v>0.7</v>
      </c>
      <c r="W352" s="5" t="s">
        <v>29</v>
      </c>
      <c r="X352" s="5" t="s">
        <v>924</v>
      </c>
      <c r="Y352" s="5">
        <v>0.7</v>
      </c>
      <c r="Z352" s="5" t="s">
        <v>29</v>
      </c>
      <c r="AA352" s="70">
        <f t="shared" si="47"/>
        <v>0</v>
      </c>
      <c r="AB352" s="5" t="str">
        <f t="shared" si="50"/>
        <v>No Change</v>
      </c>
      <c r="AC352" s="7" t="str">
        <f t="shared" si="51"/>
        <v>No</v>
      </c>
      <c r="AD352" s="5"/>
      <c r="AE352" s="1" t="str">
        <f t="shared" si="52"/>
        <v>No New</v>
      </c>
      <c r="AF352" s="1" t="str">
        <f t="shared" si="53"/>
        <v>Yes</v>
      </c>
      <c r="AG352" s="71">
        <v>45672</v>
      </c>
    </row>
    <row r="353" spans="1:33" x14ac:dyDescent="0.25">
      <c r="A353" s="5">
        <v>387</v>
      </c>
      <c r="B353" s="9">
        <v>589</v>
      </c>
      <c r="C353" s="9" t="s">
        <v>518</v>
      </c>
      <c r="D353" s="9" t="s">
        <v>519</v>
      </c>
      <c r="E353" s="5"/>
      <c r="F353" s="5"/>
      <c r="G353" s="9" t="s">
        <v>924</v>
      </c>
      <c r="H353" s="5" t="s">
        <v>77</v>
      </c>
      <c r="I353" s="5" t="s">
        <v>77</v>
      </c>
      <c r="J353" s="5" t="s">
        <v>924</v>
      </c>
      <c r="K353" s="5" t="s">
        <v>77</v>
      </c>
      <c r="L353" s="5" t="s">
        <v>77</v>
      </c>
      <c r="M353" s="70" t="str">
        <f t="shared" si="48"/>
        <v>--</v>
      </c>
      <c r="N353" s="5" t="str">
        <f t="shared" si="54"/>
        <v>No TRV</v>
      </c>
      <c r="O353" s="5" t="s">
        <v>77</v>
      </c>
      <c r="P353" s="5" t="s">
        <v>77</v>
      </c>
      <c r="Q353" s="5" t="s">
        <v>924</v>
      </c>
      <c r="R353" s="5" t="s">
        <v>77</v>
      </c>
      <c r="S353" s="5" t="s">
        <v>77</v>
      </c>
      <c r="T353" s="70" t="str">
        <f t="shared" si="46"/>
        <v>--</v>
      </c>
      <c r="U353" s="5" t="str">
        <f t="shared" si="49"/>
        <v>No TRV</v>
      </c>
      <c r="V353" s="5">
        <v>120</v>
      </c>
      <c r="W353" s="5" t="s">
        <v>74</v>
      </c>
      <c r="X353" s="5" t="s">
        <v>924</v>
      </c>
      <c r="Y353" s="5">
        <v>120</v>
      </c>
      <c r="Z353" s="5" t="s">
        <v>74</v>
      </c>
      <c r="AA353" s="70">
        <f t="shared" si="47"/>
        <v>0</v>
      </c>
      <c r="AB353" s="5" t="str">
        <f t="shared" si="50"/>
        <v>No Change</v>
      </c>
      <c r="AC353" s="7" t="str">
        <f t="shared" si="51"/>
        <v>No</v>
      </c>
      <c r="AD353" s="5"/>
      <c r="AE353" s="1" t="str">
        <f t="shared" si="52"/>
        <v>No New</v>
      </c>
      <c r="AF353" s="1" t="str">
        <f t="shared" si="53"/>
        <v>Yes</v>
      </c>
      <c r="AG353" s="71">
        <v>45672</v>
      </c>
    </row>
    <row r="354" spans="1:33" x14ac:dyDescent="0.25">
      <c r="A354" s="5">
        <v>591</v>
      </c>
      <c r="B354" s="9">
        <v>591</v>
      </c>
      <c r="C354" s="9" t="s">
        <v>844</v>
      </c>
      <c r="D354" s="9" t="s">
        <v>845</v>
      </c>
      <c r="E354" s="5"/>
      <c r="F354" s="5"/>
      <c r="G354" s="9" t="s">
        <v>924</v>
      </c>
      <c r="H354" s="5" t="s">
        <v>77</v>
      </c>
      <c r="I354" s="5" t="s">
        <v>77</v>
      </c>
      <c r="J354" s="5" t="s">
        <v>924</v>
      </c>
      <c r="K354" s="5" t="s">
        <v>77</v>
      </c>
      <c r="L354" s="5" t="s">
        <v>77</v>
      </c>
      <c r="M354" s="70" t="str">
        <f t="shared" si="48"/>
        <v>--</v>
      </c>
      <c r="N354" s="5" t="str">
        <f t="shared" si="54"/>
        <v>No TRV</v>
      </c>
      <c r="O354" s="5">
        <v>1</v>
      </c>
      <c r="P354" s="5" t="s">
        <v>74</v>
      </c>
      <c r="Q354" s="5" t="s">
        <v>924</v>
      </c>
      <c r="R354" s="5">
        <v>1</v>
      </c>
      <c r="S354" s="5" t="s">
        <v>74</v>
      </c>
      <c r="T354" s="70">
        <f t="shared" si="46"/>
        <v>0</v>
      </c>
      <c r="U354" s="5" t="str">
        <f t="shared" si="49"/>
        <v>No Change</v>
      </c>
      <c r="V354" s="5">
        <v>120</v>
      </c>
      <c r="W354" s="5" t="s">
        <v>74</v>
      </c>
      <c r="X354" s="5" t="s">
        <v>924</v>
      </c>
      <c r="Y354" s="5">
        <v>120</v>
      </c>
      <c r="Z354" s="5" t="s">
        <v>74</v>
      </c>
      <c r="AA354" s="70">
        <f t="shared" si="47"/>
        <v>0</v>
      </c>
      <c r="AB354" s="5" t="str">
        <f t="shared" si="50"/>
        <v>No Change</v>
      </c>
      <c r="AC354" s="7" t="str">
        <f t="shared" si="51"/>
        <v>No</v>
      </c>
      <c r="AD354" s="5"/>
      <c r="AE354" s="1" t="str">
        <f t="shared" si="52"/>
        <v>No New</v>
      </c>
      <c r="AF354" s="1" t="str">
        <f t="shared" si="53"/>
        <v>Yes</v>
      </c>
      <c r="AG354" s="71">
        <v>45672</v>
      </c>
    </row>
    <row r="355" spans="1:33" x14ac:dyDescent="0.25">
      <c r="A355" s="5">
        <v>597</v>
      </c>
      <c r="B355" s="9">
        <v>488</v>
      </c>
      <c r="C355" s="9" t="s">
        <v>851</v>
      </c>
      <c r="D355" s="9" t="s">
        <v>852</v>
      </c>
      <c r="E355" s="5"/>
      <c r="F355" s="5"/>
      <c r="G355" s="9" t="s">
        <v>924</v>
      </c>
      <c r="H355" s="5">
        <v>3.8</v>
      </c>
      <c r="I355" s="5" t="s">
        <v>82</v>
      </c>
      <c r="J355" s="5" t="s">
        <v>925</v>
      </c>
      <c r="K355" s="5">
        <v>3.8</v>
      </c>
      <c r="L355" s="5" t="s">
        <v>1854</v>
      </c>
      <c r="M355" s="70">
        <f t="shared" si="48"/>
        <v>0</v>
      </c>
      <c r="N355" s="5" t="str">
        <f t="shared" si="54"/>
        <v>No Change</v>
      </c>
      <c r="O355" s="5">
        <v>41</v>
      </c>
      <c r="P355" s="5" t="s">
        <v>29</v>
      </c>
      <c r="Q355" s="5" t="s">
        <v>925</v>
      </c>
      <c r="R355" s="5">
        <v>41</v>
      </c>
      <c r="S355" s="5" t="s">
        <v>29</v>
      </c>
      <c r="T355" s="70">
        <f t="shared" si="46"/>
        <v>0</v>
      </c>
      <c r="U355" s="5" t="str">
        <f t="shared" si="49"/>
        <v>No Change</v>
      </c>
      <c r="V355" s="5">
        <v>41</v>
      </c>
      <c r="W355" s="5" t="s">
        <v>29</v>
      </c>
      <c r="X355" s="5" t="s">
        <v>925</v>
      </c>
      <c r="Y355" s="5">
        <v>41</v>
      </c>
      <c r="Z355" s="5" t="s">
        <v>29</v>
      </c>
      <c r="AA355" s="70">
        <f t="shared" si="47"/>
        <v>0</v>
      </c>
      <c r="AB355" s="5" t="str">
        <f t="shared" si="50"/>
        <v>No Change</v>
      </c>
      <c r="AC355" s="7" t="str">
        <f t="shared" si="51"/>
        <v>No</v>
      </c>
      <c r="AD355" s="5"/>
      <c r="AE355" s="1" t="str">
        <f t="shared" si="52"/>
        <v>No New</v>
      </c>
      <c r="AF355" s="1" t="str">
        <f t="shared" si="53"/>
        <v>Yes</v>
      </c>
      <c r="AG355" s="71">
        <v>45672</v>
      </c>
    </row>
    <row r="356" spans="1:33" x14ac:dyDescent="0.25">
      <c r="A356" s="5">
        <v>598</v>
      </c>
      <c r="B356" s="9">
        <v>115</v>
      </c>
      <c r="C356" s="9" t="s">
        <v>853</v>
      </c>
      <c r="D356" s="9" t="s">
        <v>854</v>
      </c>
      <c r="E356" s="5"/>
      <c r="F356" s="5"/>
      <c r="G356" s="9" t="s">
        <v>924</v>
      </c>
      <c r="H356" s="5">
        <v>0.14000000000000001</v>
      </c>
      <c r="I356" s="5" t="s">
        <v>82</v>
      </c>
      <c r="J356" s="5" t="s">
        <v>924</v>
      </c>
      <c r="K356" s="5">
        <v>0.14000000000000001</v>
      </c>
      <c r="L356" s="5" t="s">
        <v>82</v>
      </c>
      <c r="M356" s="70">
        <f t="shared" si="48"/>
        <v>0</v>
      </c>
      <c r="N356" s="5" t="str">
        <f t="shared" si="54"/>
        <v>No Change</v>
      </c>
      <c r="O356" s="5" t="s">
        <v>77</v>
      </c>
      <c r="P356" s="5" t="s">
        <v>77</v>
      </c>
      <c r="Q356" s="5" t="s">
        <v>924</v>
      </c>
      <c r="R356" s="5" t="s">
        <v>77</v>
      </c>
      <c r="S356" s="5" t="s">
        <v>77</v>
      </c>
      <c r="T356" s="70" t="str">
        <f t="shared" si="46"/>
        <v>--</v>
      </c>
      <c r="U356" s="5" t="str">
        <f t="shared" si="49"/>
        <v>No TRV</v>
      </c>
      <c r="V356" s="5" t="s">
        <v>77</v>
      </c>
      <c r="W356" s="5" t="s">
        <v>77</v>
      </c>
      <c r="X356" s="5" t="s">
        <v>924</v>
      </c>
      <c r="Y356" s="5" t="s">
        <v>77</v>
      </c>
      <c r="Z356" s="5" t="s">
        <v>77</v>
      </c>
      <c r="AA356" s="70" t="str">
        <f t="shared" si="47"/>
        <v>--</v>
      </c>
      <c r="AB356" s="5" t="str">
        <f t="shared" si="50"/>
        <v>No TRV</v>
      </c>
      <c r="AC356" s="7" t="str">
        <f t="shared" si="51"/>
        <v>No</v>
      </c>
      <c r="AD356" s="5"/>
      <c r="AE356" s="1" t="str">
        <f t="shared" si="52"/>
        <v>No New</v>
      </c>
      <c r="AF356" s="1" t="str">
        <f t="shared" si="53"/>
        <v>Yes</v>
      </c>
      <c r="AG356" s="71">
        <v>45672</v>
      </c>
    </row>
    <row r="357" spans="1:33" x14ac:dyDescent="0.25">
      <c r="A357" s="5">
        <v>599</v>
      </c>
      <c r="B357" s="9">
        <v>594</v>
      </c>
      <c r="C357" s="9" t="s">
        <v>855</v>
      </c>
      <c r="D357" s="9" t="s">
        <v>856</v>
      </c>
      <c r="E357" s="5"/>
      <c r="F357" s="5"/>
      <c r="G357" s="9" t="s">
        <v>924</v>
      </c>
      <c r="H357" s="5">
        <v>1.7000000000000001E-2</v>
      </c>
      <c r="I357" s="5" t="s">
        <v>74</v>
      </c>
      <c r="J357" s="5" t="s">
        <v>924</v>
      </c>
      <c r="K357" s="5">
        <v>1.7000000000000001E-2</v>
      </c>
      <c r="L357" s="5" t="s">
        <v>74</v>
      </c>
      <c r="M357" s="70">
        <f t="shared" si="48"/>
        <v>0</v>
      </c>
      <c r="N357" s="5" t="str">
        <f t="shared" si="54"/>
        <v>No Change</v>
      </c>
      <c r="O357" s="5" t="s">
        <v>77</v>
      </c>
      <c r="P357" s="5" t="s">
        <v>77</v>
      </c>
      <c r="Q357" s="5" t="s">
        <v>924</v>
      </c>
      <c r="R357" s="5" t="s">
        <v>77</v>
      </c>
      <c r="S357" s="5" t="s">
        <v>77</v>
      </c>
      <c r="T357" s="70" t="str">
        <f t="shared" si="46"/>
        <v>--</v>
      </c>
      <c r="U357" s="5" t="str">
        <f t="shared" si="49"/>
        <v>No TRV</v>
      </c>
      <c r="V357" s="5" t="s">
        <v>77</v>
      </c>
      <c r="W357" s="5" t="s">
        <v>77</v>
      </c>
      <c r="X357" s="5" t="s">
        <v>924</v>
      </c>
      <c r="Y357" s="5" t="s">
        <v>77</v>
      </c>
      <c r="Z357" s="5" t="s">
        <v>77</v>
      </c>
      <c r="AA357" s="70" t="str">
        <f t="shared" si="47"/>
        <v>--</v>
      </c>
      <c r="AB357" s="5" t="str">
        <f t="shared" si="50"/>
        <v>No TRV</v>
      </c>
      <c r="AC357" s="7" t="str">
        <f t="shared" si="51"/>
        <v>No</v>
      </c>
      <c r="AD357" s="5"/>
      <c r="AE357" s="1" t="str">
        <f t="shared" si="52"/>
        <v>No New</v>
      </c>
      <c r="AF357" s="1" t="str">
        <f t="shared" si="53"/>
        <v>Yes</v>
      </c>
      <c r="AG357" s="71">
        <v>45672</v>
      </c>
    </row>
    <row r="358" spans="1:33" x14ac:dyDescent="0.25">
      <c r="A358" s="5">
        <v>601</v>
      </c>
      <c r="B358" s="9">
        <v>245</v>
      </c>
      <c r="C358" s="9" t="s">
        <v>857</v>
      </c>
      <c r="D358" s="9" t="s">
        <v>858</v>
      </c>
      <c r="E358" s="5"/>
      <c r="F358" s="5"/>
      <c r="G358" s="9" t="s">
        <v>924</v>
      </c>
      <c r="H358" s="5" t="s">
        <v>77</v>
      </c>
      <c r="I358" s="5" t="s">
        <v>77</v>
      </c>
      <c r="J358" s="5" t="s">
        <v>924</v>
      </c>
      <c r="K358" s="5" t="s">
        <v>77</v>
      </c>
      <c r="L358" s="5" t="s">
        <v>77</v>
      </c>
      <c r="M358" s="70" t="str">
        <f t="shared" si="48"/>
        <v>--</v>
      </c>
      <c r="N358" s="5" t="str">
        <f t="shared" si="54"/>
        <v>No TRV</v>
      </c>
      <c r="O358" s="5">
        <v>80000</v>
      </c>
      <c r="P358" s="5" t="s">
        <v>82</v>
      </c>
      <c r="Q358" s="5" t="s">
        <v>924</v>
      </c>
      <c r="R358" s="5">
        <v>80000</v>
      </c>
      <c r="S358" s="5" t="s">
        <v>82</v>
      </c>
      <c r="T358" s="70">
        <f t="shared" si="46"/>
        <v>0</v>
      </c>
      <c r="U358" s="5" t="str">
        <f t="shared" si="49"/>
        <v>No Change</v>
      </c>
      <c r="V358" s="5" t="s">
        <v>77</v>
      </c>
      <c r="W358" s="5" t="s">
        <v>77</v>
      </c>
      <c r="X358" s="5" t="s">
        <v>924</v>
      </c>
      <c r="Y358" s="5" t="s">
        <v>77</v>
      </c>
      <c r="Z358" s="5" t="s">
        <v>77</v>
      </c>
      <c r="AA358" s="70" t="str">
        <f t="shared" si="47"/>
        <v>--</v>
      </c>
      <c r="AB358" s="5" t="str">
        <f t="shared" si="50"/>
        <v>No TRV</v>
      </c>
      <c r="AC358" s="7" t="str">
        <f t="shared" si="51"/>
        <v>No</v>
      </c>
      <c r="AD358" s="5"/>
      <c r="AE358" s="1" t="str">
        <f t="shared" si="52"/>
        <v>No New</v>
      </c>
      <c r="AF358" s="1" t="str">
        <f t="shared" si="53"/>
        <v>Yes</v>
      </c>
      <c r="AG358" s="71">
        <v>45672</v>
      </c>
    </row>
    <row r="359" spans="1:33" x14ac:dyDescent="0.25">
      <c r="A359" s="5">
        <v>602</v>
      </c>
      <c r="B359" s="5" t="s">
        <v>859</v>
      </c>
      <c r="C359" s="5" t="s">
        <v>860</v>
      </c>
      <c r="D359" s="5" t="s">
        <v>861</v>
      </c>
      <c r="E359" s="5"/>
      <c r="F359" s="5"/>
      <c r="G359" s="5" t="s">
        <v>924</v>
      </c>
      <c r="H359" s="5" t="s">
        <v>77</v>
      </c>
      <c r="I359" s="5" t="s">
        <v>77</v>
      </c>
      <c r="J359" s="5" t="s">
        <v>924</v>
      </c>
      <c r="K359" s="5" t="s">
        <v>77</v>
      </c>
      <c r="L359" s="5" t="s">
        <v>77</v>
      </c>
      <c r="M359" s="70" t="str">
        <f t="shared" si="48"/>
        <v>--</v>
      </c>
      <c r="N359" s="5" t="str">
        <f t="shared" si="54"/>
        <v>No TRV</v>
      </c>
      <c r="O359" s="5">
        <v>2000</v>
      </c>
      <c r="P359" s="5" t="s">
        <v>82</v>
      </c>
      <c r="Q359" s="5" t="s">
        <v>924</v>
      </c>
      <c r="R359" s="5" t="s">
        <v>77</v>
      </c>
      <c r="S359" s="5" t="s">
        <v>77</v>
      </c>
      <c r="T359" s="70" t="e">
        <f t="shared" si="46"/>
        <v>#VALUE!</v>
      </c>
      <c r="U359" s="5" t="str">
        <f t="shared" si="49"/>
        <v>New TRV</v>
      </c>
      <c r="V359" s="5" t="s">
        <v>77</v>
      </c>
      <c r="W359" s="5" t="s">
        <v>77</v>
      </c>
      <c r="X359" s="5" t="s">
        <v>924</v>
      </c>
      <c r="Y359" s="5" t="s">
        <v>77</v>
      </c>
      <c r="Z359" s="5" t="s">
        <v>77</v>
      </c>
      <c r="AA359" s="70" t="str">
        <f t="shared" si="47"/>
        <v>--</v>
      </c>
      <c r="AB359" s="5" t="str">
        <f t="shared" si="50"/>
        <v>No TRV</v>
      </c>
      <c r="AC359" s="7" t="str">
        <f t="shared" si="51"/>
        <v>No</v>
      </c>
      <c r="AD359" s="5"/>
      <c r="AE359" s="1" t="str">
        <f t="shared" si="52"/>
        <v>A new</v>
      </c>
      <c r="AF359" s="1" t="str">
        <f t="shared" si="53"/>
        <v>No</v>
      </c>
      <c r="AG359" s="71">
        <v>45672</v>
      </c>
    </row>
    <row r="360" spans="1:33" x14ac:dyDescent="0.25">
      <c r="A360" s="5">
        <v>604</v>
      </c>
      <c r="B360" s="9">
        <v>596</v>
      </c>
      <c r="C360" s="9" t="s">
        <v>862</v>
      </c>
      <c r="D360" s="9" t="s">
        <v>863</v>
      </c>
      <c r="E360" s="5"/>
      <c r="F360" s="5"/>
      <c r="G360" s="9" t="s">
        <v>924</v>
      </c>
      <c r="H360" s="5">
        <v>5.9000000000000003E-4</v>
      </c>
      <c r="I360" s="5" t="s">
        <v>74</v>
      </c>
      <c r="J360" s="5" t="s">
        <v>924</v>
      </c>
      <c r="K360" s="5">
        <v>5.9000000000000003E-4</v>
      </c>
      <c r="L360" s="5" t="s">
        <v>74</v>
      </c>
      <c r="M360" s="70">
        <f t="shared" si="48"/>
        <v>0</v>
      </c>
      <c r="N360" s="5" t="str">
        <f t="shared" si="54"/>
        <v>No Change</v>
      </c>
      <c r="O360" s="5" t="s">
        <v>77</v>
      </c>
      <c r="P360" s="5" t="s">
        <v>77</v>
      </c>
      <c r="Q360" s="5" t="s">
        <v>924</v>
      </c>
      <c r="R360" s="5" t="s">
        <v>77</v>
      </c>
      <c r="S360" s="5" t="s">
        <v>77</v>
      </c>
      <c r="T360" s="70" t="str">
        <f t="shared" si="46"/>
        <v>--</v>
      </c>
      <c r="U360" s="5" t="str">
        <f t="shared" si="49"/>
        <v>No TRV</v>
      </c>
      <c r="V360" s="5" t="s">
        <v>77</v>
      </c>
      <c r="W360" s="5" t="s">
        <v>77</v>
      </c>
      <c r="X360" s="5" t="s">
        <v>924</v>
      </c>
      <c r="Y360" s="5" t="s">
        <v>77</v>
      </c>
      <c r="Z360" s="5" t="s">
        <v>77</v>
      </c>
      <c r="AA360" s="70" t="str">
        <f t="shared" si="47"/>
        <v>--</v>
      </c>
      <c r="AB360" s="5" t="str">
        <f t="shared" si="50"/>
        <v>No TRV</v>
      </c>
      <c r="AC360" s="7" t="str">
        <f t="shared" si="51"/>
        <v>No</v>
      </c>
      <c r="AD360" s="5"/>
      <c r="AE360" s="1" t="str">
        <f t="shared" si="52"/>
        <v>No New</v>
      </c>
      <c r="AF360" s="1" t="str">
        <f t="shared" si="53"/>
        <v>Yes</v>
      </c>
      <c r="AG360" s="71">
        <v>45672</v>
      </c>
    </row>
    <row r="361" spans="1:33" x14ac:dyDescent="0.25">
      <c r="A361" s="5">
        <v>607</v>
      </c>
      <c r="B361" s="9">
        <v>599</v>
      </c>
      <c r="C361" s="9" t="s">
        <v>864</v>
      </c>
      <c r="D361" s="9" t="s">
        <v>865</v>
      </c>
      <c r="E361" s="5" t="s">
        <v>101</v>
      </c>
      <c r="F361" s="5"/>
      <c r="G361" s="9" t="s">
        <v>924</v>
      </c>
      <c r="H361" s="5" t="s">
        <v>77</v>
      </c>
      <c r="I361" s="5" t="s">
        <v>77</v>
      </c>
      <c r="J361" s="5" t="s">
        <v>924</v>
      </c>
      <c r="K361" s="5" t="s">
        <v>77</v>
      </c>
      <c r="L361" s="5" t="s">
        <v>77</v>
      </c>
      <c r="M361" s="70" t="str">
        <f t="shared" si="48"/>
        <v>--</v>
      </c>
      <c r="N361" s="5" t="str">
        <f t="shared" si="54"/>
        <v>No TRV</v>
      </c>
      <c r="O361" s="5">
        <v>0.1</v>
      </c>
      <c r="P361" s="5" t="s">
        <v>29</v>
      </c>
      <c r="Q361" s="5" t="s">
        <v>924</v>
      </c>
      <c r="R361" s="5">
        <v>0.1</v>
      </c>
      <c r="S361" s="5" t="s">
        <v>29</v>
      </c>
      <c r="T361" s="70">
        <f t="shared" si="46"/>
        <v>0</v>
      </c>
      <c r="U361" s="5" t="str">
        <f t="shared" si="49"/>
        <v>No Change</v>
      </c>
      <c r="V361" s="5">
        <v>10</v>
      </c>
      <c r="W361" s="5" t="s">
        <v>29</v>
      </c>
      <c r="X361" s="5" t="s">
        <v>924</v>
      </c>
      <c r="Y361" s="5">
        <v>10</v>
      </c>
      <c r="Z361" s="5" t="s">
        <v>1856</v>
      </c>
      <c r="AA361" s="70">
        <f t="shared" si="47"/>
        <v>0</v>
      </c>
      <c r="AB361" s="5" t="str">
        <f t="shared" si="50"/>
        <v>No Change</v>
      </c>
      <c r="AC361" s="7" t="str">
        <f t="shared" si="51"/>
        <v>No</v>
      </c>
      <c r="AD361" s="5"/>
      <c r="AE361" s="1" t="str">
        <f t="shared" si="52"/>
        <v>No New</v>
      </c>
      <c r="AF361" s="1" t="str">
        <f t="shared" si="53"/>
        <v>Yes</v>
      </c>
      <c r="AG361" s="71">
        <v>45672</v>
      </c>
    </row>
    <row r="362" spans="1:33" x14ac:dyDescent="0.25">
      <c r="A362" s="5">
        <v>608</v>
      </c>
      <c r="B362" s="9">
        <v>600</v>
      </c>
      <c r="C362" s="9" t="s">
        <v>866</v>
      </c>
      <c r="D362" s="9" t="s">
        <v>867</v>
      </c>
      <c r="E362" s="5"/>
      <c r="F362" s="5"/>
      <c r="G362" s="72" t="s">
        <v>925</v>
      </c>
      <c r="H362" s="5" t="s">
        <v>77</v>
      </c>
      <c r="I362" s="5" t="s">
        <v>77</v>
      </c>
      <c r="J362" s="5" t="s">
        <v>924</v>
      </c>
      <c r="K362" s="5" t="s">
        <v>77</v>
      </c>
      <c r="L362" s="5" t="s">
        <v>77</v>
      </c>
      <c r="M362" s="70" t="str">
        <f t="shared" si="48"/>
        <v>--</v>
      </c>
      <c r="N362" s="5" t="str">
        <f t="shared" si="54"/>
        <v>No TRV</v>
      </c>
      <c r="O362" s="8">
        <v>420</v>
      </c>
      <c r="P362" s="8" t="s">
        <v>74</v>
      </c>
      <c r="Q362" s="5" t="s">
        <v>925</v>
      </c>
      <c r="R362" s="5">
        <v>5000</v>
      </c>
      <c r="S362" s="5" t="s">
        <v>1854</v>
      </c>
      <c r="T362" s="70">
        <f t="shared" si="46"/>
        <v>-0.91600000000000004</v>
      </c>
      <c r="U362" s="8" t="str">
        <f t="shared" si="49"/>
        <v>Yes (-92%)</v>
      </c>
      <c r="V362" s="5">
        <v>7500</v>
      </c>
      <c r="W362" s="5" t="s">
        <v>29</v>
      </c>
      <c r="X362" s="5" t="s">
        <v>925</v>
      </c>
      <c r="Y362" s="5">
        <v>7500</v>
      </c>
      <c r="Z362" s="5" t="s">
        <v>29</v>
      </c>
      <c r="AA362" s="70">
        <f t="shared" si="47"/>
        <v>0</v>
      </c>
      <c r="AB362" s="5" t="str">
        <f t="shared" si="50"/>
        <v>No Change</v>
      </c>
      <c r="AC362" s="7" t="str">
        <f t="shared" si="51"/>
        <v>No</v>
      </c>
      <c r="AD362" s="5"/>
      <c r="AE362" s="1" t="str">
        <f t="shared" si="52"/>
        <v>No New</v>
      </c>
      <c r="AF362" s="1" t="str">
        <f t="shared" si="53"/>
        <v>Yes</v>
      </c>
      <c r="AG362" s="73">
        <v>45859</v>
      </c>
    </row>
    <row r="363" spans="1:33" x14ac:dyDescent="0.25">
      <c r="A363" s="5">
        <v>292</v>
      </c>
      <c r="B363" s="9">
        <v>601</v>
      </c>
      <c r="C363" s="9" t="s">
        <v>413</v>
      </c>
      <c r="D363" s="9" t="s">
        <v>414</v>
      </c>
      <c r="E363" s="5"/>
      <c r="F363" s="5"/>
      <c r="G363" s="9" t="s">
        <v>924</v>
      </c>
      <c r="H363" s="5">
        <v>9.0999999999999998E-2</v>
      </c>
      <c r="I363" s="5" t="s">
        <v>74</v>
      </c>
      <c r="J363" s="5" t="s">
        <v>924</v>
      </c>
      <c r="K363" s="5">
        <v>9.0999999999999998E-2</v>
      </c>
      <c r="L363" s="5" t="s">
        <v>74</v>
      </c>
      <c r="M363" s="70">
        <f t="shared" si="48"/>
        <v>0</v>
      </c>
      <c r="N363" s="5" t="str">
        <f t="shared" si="54"/>
        <v>No Change</v>
      </c>
      <c r="O363" s="5">
        <v>2.1000000000000001E-2</v>
      </c>
      <c r="P363" s="5" t="s">
        <v>29</v>
      </c>
      <c r="Q363" s="5" t="s">
        <v>925</v>
      </c>
      <c r="R363" s="5">
        <v>2.1000000000000001E-2</v>
      </c>
      <c r="S363" s="5" t="s">
        <v>1854</v>
      </c>
      <c r="T363" s="70">
        <f t="shared" si="46"/>
        <v>0</v>
      </c>
      <c r="U363" s="5" t="str">
        <f t="shared" si="49"/>
        <v>No Change</v>
      </c>
      <c r="V363" s="5">
        <v>7.0999999999999994E-2</v>
      </c>
      <c r="W363" s="5" t="s">
        <v>29</v>
      </c>
      <c r="X363" s="5" t="s">
        <v>925</v>
      </c>
      <c r="Y363" s="5">
        <v>7.0999999999999994E-2</v>
      </c>
      <c r="Z363" s="5" t="s">
        <v>29</v>
      </c>
      <c r="AA363" s="70">
        <f t="shared" si="47"/>
        <v>0</v>
      </c>
      <c r="AB363" s="5" t="str">
        <f t="shared" si="50"/>
        <v>No Change</v>
      </c>
      <c r="AC363" s="7" t="str">
        <f t="shared" si="51"/>
        <v>No</v>
      </c>
      <c r="AD363" s="5"/>
      <c r="AE363" s="1" t="str">
        <f t="shared" si="52"/>
        <v>No New</v>
      </c>
      <c r="AF363" s="1" t="str">
        <f t="shared" si="53"/>
        <v>Yes</v>
      </c>
      <c r="AG363" s="71">
        <v>45672</v>
      </c>
    </row>
    <row r="364" spans="1:33" x14ac:dyDescent="0.25">
      <c r="A364" s="5">
        <v>611</v>
      </c>
      <c r="B364" s="9">
        <v>606</v>
      </c>
      <c r="C364" s="9" t="s">
        <v>868</v>
      </c>
      <c r="D364" s="9" t="s">
        <v>1781</v>
      </c>
      <c r="E364" s="5"/>
      <c r="F364" s="5"/>
      <c r="G364" s="9" t="s">
        <v>924</v>
      </c>
      <c r="H364" s="5">
        <v>3.0999999999999999E-3</v>
      </c>
      <c r="I364" s="5" t="s">
        <v>82</v>
      </c>
      <c r="J364" s="5" t="s">
        <v>925</v>
      </c>
      <c r="K364" s="5">
        <v>3.0999999999999999E-3</v>
      </c>
      <c r="L364" s="5" t="s">
        <v>82</v>
      </c>
      <c r="M364" s="70">
        <f t="shared" si="48"/>
        <v>0</v>
      </c>
      <c r="N364" s="5" t="str">
        <f t="shared" si="54"/>
        <v>No Change</v>
      </c>
      <c r="O364" s="5" t="s">
        <v>77</v>
      </c>
      <c r="P364" s="5" t="s">
        <v>77</v>
      </c>
      <c r="Q364" s="5" t="s">
        <v>924</v>
      </c>
      <c r="R364" s="5" t="s">
        <v>77</v>
      </c>
      <c r="S364" s="5" t="s">
        <v>77</v>
      </c>
      <c r="T364" s="70" t="str">
        <f t="shared" si="46"/>
        <v>--</v>
      </c>
      <c r="U364" s="5" t="str">
        <f t="shared" si="49"/>
        <v>No TRV</v>
      </c>
      <c r="V364" s="5" t="s">
        <v>77</v>
      </c>
      <c r="W364" s="5" t="s">
        <v>77</v>
      </c>
      <c r="X364" s="5" t="s">
        <v>924</v>
      </c>
      <c r="Y364" s="5" t="s">
        <v>77</v>
      </c>
      <c r="Z364" s="5" t="s">
        <v>77</v>
      </c>
      <c r="AA364" s="70" t="str">
        <f t="shared" si="47"/>
        <v>--</v>
      </c>
      <c r="AB364" s="5" t="str">
        <f t="shared" si="50"/>
        <v>No TRV</v>
      </c>
      <c r="AC364" s="7" t="str">
        <f t="shared" si="51"/>
        <v>No</v>
      </c>
      <c r="AD364" s="5"/>
      <c r="AE364" s="1" t="str">
        <f t="shared" si="52"/>
        <v>No New</v>
      </c>
      <c r="AF364" s="1" t="str">
        <f t="shared" si="53"/>
        <v>Yes</v>
      </c>
      <c r="AG364" s="71">
        <v>45672</v>
      </c>
    </row>
    <row r="365" spans="1:33" x14ac:dyDescent="0.25">
      <c r="A365" s="5">
        <v>614</v>
      </c>
      <c r="B365" s="5">
        <v>113</v>
      </c>
      <c r="C365" s="5" t="s">
        <v>873</v>
      </c>
      <c r="D365" s="5" t="s">
        <v>874</v>
      </c>
      <c r="E365" s="5" t="s">
        <v>189</v>
      </c>
      <c r="F365" s="5"/>
      <c r="G365" s="5" t="s">
        <v>924</v>
      </c>
      <c r="H365" s="5" t="s">
        <v>77</v>
      </c>
      <c r="I365" s="5" t="s">
        <v>77</v>
      </c>
      <c r="J365" s="5" t="s">
        <v>924</v>
      </c>
      <c r="K365" s="5" t="s">
        <v>77</v>
      </c>
      <c r="L365" s="5" t="s">
        <v>77</v>
      </c>
      <c r="M365" s="70" t="str">
        <f t="shared" si="48"/>
        <v>--</v>
      </c>
      <c r="N365" s="5" t="str">
        <f t="shared" si="54"/>
        <v>No TRV</v>
      </c>
      <c r="O365" s="5">
        <v>2</v>
      </c>
      <c r="P365" s="5" t="s">
        <v>89</v>
      </c>
      <c r="Q365" s="5" t="s">
        <v>924</v>
      </c>
      <c r="R365" s="5" t="s">
        <v>77</v>
      </c>
      <c r="S365" s="5" t="s">
        <v>77</v>
      </c>
      <c r="T365" s="70" t="e">
        <f t="shared" si="46"/>
        <v>#VALUE!</v>
      </c>
      <c r="U365" s="5" t="str">
        <f t="shared" si="49"/>
        <v>New TRV</v>
      </c>
      <c r="V365" s="5" t="s">
        <v>77</v>
      </c>
      <c r="W365" s="5" t="s">
        <v>77</v>
      </c>
      <c r="X365" s="5" t="s">
        <v>924</v>
      </c>
      <c r="Y365" s="5" t="s">
        <v>77</v>
      </c>
      <c r="Z365" s="5" t="s">
        <v>77</v>
      </c>
      <c r="AA365" s="70" t="str">
        <f t="shared" si="47"/>
        <v>--</v>
      </c>
      <c r="AB365" s="5" t="str">
        <f t="shared" si="50"/>
        <v>No TRV</v>
      </c>
      <c r="AC365" s="7" t="str">
        <f t="shared" si="51"/>
        <v>No</v>
      </c>
      <c r="AD365" s="5"/>
      <c r="AE365" s="1" t="str">
        <f t="shared" si="52"/>
        <v>A new</v>
      </c>
      <c r="AF365" s="1" t="str">
        <f t="shared" si="53"/>
        <v>No</v>
      </c>
      <c r="AG365" s="71">
        <v>45672</v>
      </c>
    </row>
    <row r="366" spans="1:33" x14ac:dyDescent="0.25">
      <c r="A366" s="5">
        <v>615</v>
      </c>
      <c r="B366" s="9">
        <v>326</v>
      </c>
      <c r="C366" s="9" t="s">
        <v>875</v>
      </c>
      <c r="D366" s="9" t="s">
        <v>876</v>
      </c>
      <c r="E366" s="5"/>
      <c r="F366" s="5"/>
      <c r="G366" s="9" t="s">
        <v>924</v>
      </c>
      <c r="H366" s="5" t="s">
        <v>77</v>
      </c>
      <c r="I366" s="5" t="s">
        <v>77</v>
      </c>
      <c r="J366" s="5" t="s">
        <v>924</v>
      </c>
      <c r="K366" s="5" t="s">
        <v>77</v>
      </c>
      <c r="L366" s="5" t="s">
        <v>77</v>
      </c>
      <c r="M366" s="70" t="str">
        <f t="shared" si="48"/>
        <v>--</v>
      </c>
      <c r="N366" s="5" t="str">
        <f t="shared" si="54"/>
        <v>No TRV</v>
      </c>
      <c r="O366" s="5">
        <v>5000</v>
      </c>
      <c r="P366" s="5" t="s">
        <v>82</v>
      </c>
      <c r="Q366" s="5" t="s">
        <v>925</v>
      </c>
      <c r="R366" s="5">
        <v>5000</v>
      </c>
      <c r="S366" s="5" t="s">
        <v>1854</v>
      </c>
      <c r="T366" s="70">
        <f t="shared" si="46"/>
        <v>0</v>
      </c>
      <c r="U366" s="5" t="str">
        <f t="shared" si="49"/>
        <v>No Change</v>
      </c>
      <c r="V366" s="5">
        <v>5500</v>
      </c>
      <c r="W366" s="5" t="s">
        <v>29</v>
      </c>
      <c r="X366" s="5" t="s">
        <v>925</v>
      </c>
      <c r="Y366" s="5">
        <v>11000</v>
      </c>
      <c r="Z366" s="5" t="s">
        <v>29</v>
      </c>
      <c r="AA366" s="70">
        <f t="shared" si="47"/>
        <v>-0.5</v>
      </c>
      <c r="AB366" s="5" t="str">
        <f t="shared" si="50"/>
        <v>Yes (-50%)</v>
      </c>
      <c r="AC366" s="7" t="str">
        <f t="shared" si="51"/>
        <v>No</v>
      </c>
      <c r="AD366" s="5"/>
      <c r="AE366" s="1" t="str">
        <f t="shared" si="52"/>
        <v>No New</v>
      </c>
      <c r="AF366" s="1" t="str">
        <f t="shared" si="53"/>
        <v>Yes</v>
      </c>
      <c r="AG366" s="71">
        <v>45672</v>
      </c>
    </row>
    <row r="367" spans="1:33" x14ac:dyDescent="0.25">
      <c r="A367" s="5">
        <v>616</v>
      </c>
      <c r="B367" s="9">
        <v>607</v>
      </c>
      <c r="C367" s="9" t="s">
        <v>877</v>
      </c>
      <c r="D367" s="18" t="s">
        <v>878</v>
      </c>
      <c r="E367" s="5"/>
      <c r="F367" s="79"/>
      <c r="G367" s="80" t="s">
        <v>924</v>
      </c>
      <c r="H367" s="5">
        <v>6.3E-2</v>
      </c>
      <c r="I367" s="5" t="s">
        <v>82</v>
      </c>
      <c r="J367" s="5" t="s">
        <v>925</v>
      </c>
      <c r="K367" s="5">
        <v>6.3E-2</v>
      </c>
      <c r="L367" s="5" t="s">
        <v>74</v>
      </c>
      <c r="M367" s="70">
        <f t="shared" si="48"/>
        <v>0</v>
      </c>
      <c r="N367" s="5" t="str">
        <f t="shared" si="54"/>
        <v>No Change</v>
      </c>
      <c r="O367" s="5">
        <v>0.2</v>
      </c>
      <c r="P367" s="5" t="s">
        <v>89</v>
      </c>
      <c r="Q367" s="5" t="s">
        <v>924</v>
      </c>
      <c r="R367" s="5" t="s">
        <v>77</v>
      </c>
      <c r="S367" s="5" t="s">
        <v>77</v>
      </c>
      <c r="T367" s="70" t="e">
        <f t="shared" si="46"/>
        <v>#VALUE!</v>
      </c>
      <c r="U367" s="5" t="str">
        <f t="shared" si="49"/>
        <v>New TRV</v>
      </c>
      <c r="V367" s="5">
        <v>160</v>
      </c>
      <c r="W367" s="5" t="s">
        <v>29</v>
      </c>
      <c r="X367" s="5" t="s">
        <v>924</v>
      </c>
      <c r="Y367" s="5" t="s">
        <v>77</v>
      </c>
      <c r="Z367" s="5" t="s">
        <v>77</v>
      </c>
      <c r="AA367" s="70" t="e">
        <f t="shared" si="47"/>
        <v>#VALUE!</v>
      </c>
      <c r="AB367" s="5" t="str">
        <f t="shared" si="50"/>
        <v>New TRV</v>
      </c>
      <c r="AC367" s="7" t="str">
        <f t="shared" si="51"/>
        <v>No</v>
      </c>
      <c r="AD367" s="5"/>
      <c r="AE367" s="1" t="str">
        <f t="shared" si="52"/>
        <v>A new</v>
      </c>
      <c r="AF367" s="1" t="str">
        <f t="shared" si="53"/>
        <v>Yes</v>
      </c>
      <c r="AG367" s="71">
        <v>45672</v>
      </c>
    </row>
    <row r="368" spans="1:33" x14ac:dyDescent="0.25">
      <c r="A368" s="5">
        <v>617</v>
      </c>
      <c r="B368" s="9">
        <v>608</v>
      </c>
      <c r="C368" s="9" t="s">
        <v>879</v>
      </c>
      <c r="D368" s="9" t="s">
        <v>880</v>
      </c>
      <c r="E368" s="5"/>
      <c r="F368" s="5">
        <v>15</v>
      </c>
      <c r="G368" s="9" t="s">
        <v>924</v>
      </c>
      <c r="H368" s="5">
        <v>0.24</v>
      </c>
      <c r="I368" s="5" t="s">
        <v>82</v>
      </c>
      <c r="J368" s="5" t="s">
        <v>925</v>
      </c>
      <c r="K368" s="5">
        <v>0.24</v>
      </c>
      <c r="L368" s="5" t="s">
        <v>1854</v>
      </c>
      <c r="M368" s="70">
        <f t="shared" si="48"/>
        <v>0</v>
      </c>
      <c r="N368" s="5" t="str">
        <f t="shared" si="54"/>
        <v>No Change</v>
      </c>
      <c r="O368" s="5">
        <v>2.1</v>
      </c>
      <c r="P368" s="5" t="s">
        <v>29</v>
      </c>
      <c r="Q368" s="5" t="s">
        <v>925</v>
      </c>
      <c r="R368" s="5">
        <v>2.1</v>
      </c>
      <c r="S368" s="5" t="s">
        <v>29</v>
      </c>
      <c r="T368" s="70">
        <f t="shared" si="46"/>
        <v>0</v>
      </c>
      <c r="U368" s="5" t="str">
        <f t="shared" si="49"/>
        <v>No Change</v>
      </c>
      <c r="V368" s="5">
        <v>2.1</v>
      </c>
      <c r="W368" s="5" t="s">
        <v>29</v>
      </c>
      <c r="X368" s="5" t="s">
        <v>924</v>
      </c>
      <c r="Y368" s="5">
        <v>2.1</v>
      </c>
      <c r="Z368" s="5" t="s">
        <v>1856</v>
      </c>
      <c r="AA368" s="70">
        <f t="shared" si="47"/>
        <v>0</v>
      </c>
      <c r="AB368" s="5" t="str">
        <f t="shared" si="50"/>
        <v>No Change</v>
      </c>
      <c r="AC368" s="7" t="str">
        <f t="shared" si="51"/>
        <v>No</v>
      </c>
      <c r="AD368" s="5"/>
      <c r="AE368" s="1" t="str">
        <f t="shared" si="52"/>
        <v>No New</v>
      </c>
      <c r="AF368" s="1" t="str">
        <f t="shared" si="53"/>
        <v>Yes</v>
      </c>
      <c r="AG368" s="71">
        <v>45672</v>
      </c>
    </row>
    <row r="369" spans="1:33" x14ac:dyDescent="0.25">
      <c r="A369" s="5">
        <v>619</v>
      </c>
      <c r="B369" s="9">
        <v>126</v>
      </c>
      <c r="C369" s="9" t="s">
        <v>881</v>
      </c>
      <c r="D369" s="9" t="s">
        <v>882</v>
      </c>
      <c r="E369" s="5"/>
      <c r="F369" s="5"/>
      <c r="G369" s="9" t="s">
        <v>924</v>
      </c>
      <c r="H369" s="5">
        <v>0.05</v>
      </c>
      <c r="I369" s="5" t="s">
        <v>74</v>
      </c>
      <c r="J369" s="5" t="s">
        <v>925</v>
      </c>
      <c r="K369" s="5">
        <v>0.05</v>
      </c>
      <c r="L369" s="5" t="s">
        <v>74</v>
      </c>
      <c r="M369" s="70">
        <f t="shared" si="48"/>
        <v>0</v>
      </c>
      <c r="N369" s="5" t="str">
        <f t="shared" si="54"/>
        <v>No Change</v>
      </c>
      <c r="O369" s="5" t="s">
        <v>77</v>
      </c>
      <c r="P369" s="5" t="s">
        <v>77</v>
      </c>
      <c r="Q369" s="5" t="s">
        <v>924</v>
      </c>
      <c r="R369" s="5" t="s">
        <v>77</v>
      </c>
      <c r="S369" s="5" t="s">
        <v>77</v>
      </c>
      <c r="T369" s="70" t="str">
        <f t="shared" si="46"/>
        <v>--</v>
      </c>
      <c r="U369" s="5" t="str">
        <f t="shared" si="49"/>
        <v>No TRV</v>
      </c>
      <c r="V369" s="5" t="s">
        <v>77</v>
      </c>
      <c r="W369" s="5" t="s">
        <v>77</v>
      </c>
      <c r="X369" s="5" t="s">
        <v>924</v>
      </c>
      <c r="Y369" s="5" t="s">
        <v>77</v>
      </c>
      <c r="Z369" s="5" t="s">
        <v>77</v>
      </c>
      <c r="AA369" s="70" t="str">
        <f t="shared" si="47"/>
        <v>--</v>
      </c>
      <c r="AB369" s="5" t="str">
        <f t="shared" si="50"/>
        <v>No TRV</v>
      </c>
      <c r="AC369" s="7" t="str">
        <f t="shared" si="51"/>
        <v>No</v>
      </c>
      <c r="AD369" s="5"/>
      <c r="AE369" s="1" t="str">
        <f t="shared" si="52"/>
        <v>No New</v>
      </c>
      <c r="AF369" s="1" t="str">
        <f t="shared" si="53"/>
        <v>Yes</v>
      </c>
      <c r="AG369" s="71">
        <v>45672</v>
      </c>
    </row>
    <row r="370" spans="1:33" x14ac:dyDescent="0.25">
      <c r="A370" s="5">
        <v>620</v>
      </c>
      <c r="B370" s="9">
        <v>609</v>
      </c>
      <c r="C370" s="9" t="s">
        <v>883</v>
      </c>
      <c r="D370" s="9" t="s">
        <v>884</v>
      </c>
      <c r="E370" s="5"/>
      <c r="F370" s="5"/>
      <c r="G370" s="9" t="s">
        <v>924</v>
      </c>
      <c r="H370" s="5" t="s">
        <v>77</v>
      </c>
      <c r="I370" s="5" t="s">
        <v>77</v>
      </c>
      <c r="J370" s="5" t="s">
        <v>924</v>
      </c>
      <c r="K370" s="5" t="s">
        <v>77</v>
      </c>
      <c r="L370" s="5" t="s">
        <v>77</v>
      </c>
      <c r="M370" s="70" t="str">
        <f t="shared" si="48"/>
        <v>--</v>
      </c>
      <c r="N370" s="5" t="str">
        <f t="shared" si="54"/>
        <v>No TRV</v>
      </c>
      <c r="O370" s="5">
        <v>0.3</v>
      </c>
      <c r="P370" s="5" t="s">
        <v>82</v>
      </c>
      <c r="Q370" s="5" t="s">
        <v>924</v>
      </c>
      <c r="R370" s="5">
        <v>0.3</v>
      </c>
      <c r="S370" s="5" t="s">
        <v>82</v>
      </c>
      <c r="T370" s="70">
        <f t="shared" si="46"/>
        <v>0</v>
      </c>
      <c r="U370" s="5" t="str">
        <f t="shared" si="49"/>
        <v>No Change</v>
      </c>
      <c r="V370" s="5">
        <v>6</v>
      </c>
      <c r="W370" s="5" t="s">
        <v>29</v>
      </c>
      <c r="X370" s="5" t="s">
        <v>924</v>
      </c>
      <c r="Y370" s="5">
        <v>1.8</v>
      </c>
      <c r="Z370" s="5" t="s">
        <v>29</v>
      </c>
      <c r="AA370" s="70">
        <f t="shared" si="47"/>
        <v>2.3333333333333335</v>
      </c>
      <c r="AB370" s="5" t="str">
        <f t="shared" si="50"/>
        <v>Yes (233%)</v>
      </c>
      <c r="AC370" s="7" t="str">
        <f t="shared" si="51"/>
        <v>No</v>
      </c>
      <c r="AD370" s="5"/>
      <c r="AE370" s="1" t="str">
        <f t="shared" si="52"/>
        <v>No New</v>
      </c>
      <c r="AF370" s="1" t="str">
        <f t="shared" si="53"/>
        <v>Yes</v>
      </c>
      <c r="AG370" s="71">
        <v>45672</v>
      </c>
    </row>
    <row r="371" spans="1:33" x14ac:dyDescent="0.25">
      <c r="A371" s="5">
        <v>621</v>
      </c>
      <c r="B371" s="9">
        <v>610</v>
      </c>
      <c r="C371" s="9" t="s">
        <v>885</v>
      </c>
      <c r="D371" s="9" t="s">
        <v>886</v>
      </c>
      <c r="E371" s="5"/>
      <c r="F371" s="5"/>
      <c r="G371" s="9" t="s">
        <v>924</v>
      </c>
      <c r="H371" s="5" t="s">
        <v>77</v>
      </c>
      <c r="I371" s="5" t="s">
        <v>77</v>
      </c>
      <c r="J371" s="5" t="s">
        <v>924</v>
      </c>
      <c r="K371" s="5" t="s">
        <v>77</v>
      </c>
      <c r="L371" s="5" t="s">
        <v>77</v>
      </c>
      <c r="M371" s="70" t="str">
        <f t="shared" si="48"/>
        <v>--</v>
      </c>
      <c r="N371" s="5" t="str">
        <f t="shared" si="54"/>
        <v>No TRV</v>
      </c>
      <c r="O371" s="5">
        <v>200</v>
      </c>
      <c r="P371" s="5" t="s">
        <v>74</v>
      </c>
      <c r="Q371" s="5" t="s">
        <v>925</v>
      </c>
      <c r="R371" s="5">
        <v>200</v>
      </c>
      <c r="S371" s="5" t="s">
        <v>74</v>
      </c>
      <c r="T371" s="70">
        <f t="shared" si="46"/>
        <v>0</v>
      </c>
      <c r="U371" s="5" t="str">
        <f t="shared" si="49"/>
        <v>No Change</v>
      </c>
      <c r="V371" s="5">
        <v>330</v>
      </c>
      <c r="W371" s="5" t="s">
        <v>37</v>
      </c>
      <c r="X371" s="5" t="s">
        <v>925</v>
      </c>
      <c r="Y371" s="5">
        <v>2800</v>
      </c>
      <c r="Z371" s="5" t="s">
        <v>74</v>
      </c>
      <c r="AA371" s="70">
        <f t="shared" si="47"/>
        <v>-0.88214285714285712</v>
      </c>
      <c r="AB371" s="5" t="str">
        <f t="shared" si="50"/>
        <v>Yes (-88%)</v>
      </c>
      <c r="AC371" s="7" t="str">
        <f t="shared" si="51"/>
        <v>Yes</v>
      </c>
      <c r="AD371" s="5" t="s">
        <v>925</v>
      </c>
      <c r="AE371" s="1" t="str">
        <f t="shared" si="52"/>
        <v>No New</v>
      </c>
      <c r="AF371" s="1" t="str">
        <f t="shared" si="53"/>
        <v>Yes</v>
      </c>
      <c r="AG371" s="71">
        <v>45672</v>
      </c>
    </row>
    <row r="372" spans="1:33" x14ac:dyDescent="0.25">
      <c r="A372" s="5">
        <v>624</v>
      </c>
      <c r="B372" s="5" t="s">
        <v>887</v>
      </c>
      <c r="C372" s="5" t="s">
        <v>888</v>
      </c>
      <c r="D372" s="5" t="s">
        <v>889</v>
      </c>
      <c r="E372" s="5"/>
      <c r="F372" s="5"/>
      <c r="G372" s="5" t="s">
        <v>924</v>
      </c>
      <c r="H372" s="5" t="s">
        <v>77</v>
      </c>
      <c r="I372" s="5" t="s">
        <v>77</v>
      </c>
      <c r="J372" s="5" t="s">
        <v>924</v>
      </c>
      <c r="K372" s="5" t="s">
        <v>77</v>
      </c>
      <c r="L372" s="5" t="s">
        <v>77</v>
      </c>
      <c r="M372" s="70" t="str">
        <f t="shared" si="48"/>
        <v>--</v>
      </c>
      <c r="N372" s="5" t="str">
        <f t="shared" si="54"/>
        <v>No TRV</v>
      </c>
      <c r="O372" s="5">
        <v>4</v>
      </c>
      <c r="P372" s="5" t="s">
        <v>74</v>
      </c>
      <c r="Q372" s="5" t="s">
        <v>925</v>
      </c>
      <c r="R372" s="5">
        <v>60</v>
      </c>
      <c r="S372" s="5" t="s">
        <v>82</v>
      </c>
      <c r="T372" s="70">
        <f t="shared" si="46"/>
        <v>-0.93333333333333335</v>
      </c>
      <c r="U372" s="5" t="str">
        <f t="shared" si="49"/>
        <v>Yes (-93%)</v>
      </c>
      <c r="V372" s="5">
        <v>390</v>
      </c>
      <c r="W372" s="5" t="s">
        <v>37</v>
      </c>
      <c r="X372" s="5" t="s">
        <v>925</v>
      </c>
      <c r="Y372" s="5" t="s">
        <v>77</v>
      </c>
      <c r="Z372" s="5" t="s">
        <v>77</v>
      </c>
      <c r="AA372" s="70" t="e">
        <f t="shared" si="47"/>
        <v>#VALUE!</v>
      </c>
      <c r="AB372" s="5" t="str">
        <f t="shared" si="50"/>
        <v>New TRV</v>
      </c>
      <c r="AC372" s="7" t="str">
        <f t="shared" si="51"/>
        <v>Yes</v>
      </c>
      <c r="AD372" s="11" t="s">
        <v>925</v>
      </c>
      <c r="AE372" s="1" t="str">
        <f t="shared" si="52"/>
        <v>A new</v>
      </c>
      <c r="AF372" s="1" t="str">
        <f t="shared" si="53"/>
        <v>Yes</v>
      </c>
      <c r="AG372" s="71">
        <v>45672</v>
      </c>
    </row>
    <row r="373" spans="1:33" x14ac:dyDescent="0.25">
      <c r="A373" s="5">
        <v>635</v>
      </c>
      <c r="B373" s="5" t="s">
        <v>890</v>
      </c>
      <c r="C373" s="5" t="s">
        <v>891</v>
      </c>
      <c r="D373" s="5" t="s">
        <v>892</v>
      </c>
      <c r="E373" s="5" t="s">
        <v>101</v>
      </c>
      <c r="F373" s="5"/>
      <c r="G373" s="5" t="s">
        <v>924</v>
      </c>
      <c r="H373" s="5" t="s">
        <v>77</v>
      </c>
      <c r="I373" s="5" t="s">
        <v>77</v>
      </c>
      <c r="J373" s="5" t="s">
        <v>924</v>
      </c>
      <c r="K373" s="5" t="s">
        <v>77</v>
      </c>
      <c r="L373" s="5" t="s">
        <v>77</v>
      </c>
      <c r="M373" s="70" t="str">
        <f t="shared" si="48"/>
        <v>--</v>
      </c>
      <c r="N373" s="5" t="str">
        <f t="shared" si="54"/>
        <v>No TRV</v>
      </c>
      <c r="O373" s="5">
        <v>0.8</v>
      </c>
      <c r="P373" s="5" t="s">
        <v>29</v>
      </c>
      <c r="Q373" s="5" t="s">
        <v>924</v>
      </c>
      <c r="R373" s="5" t="s">
        <v>77</v>
      </c>
      <c r="S373" s="5" t="s">
        <v>77</v>
      </c>
      <c r="T373" s="70" t="e">
        <f t="shared" si="46"/>
        <v>#VALUE!</v>
      </c>
      <c r="U373" s="5" t="str">
        <f t="shared" si="49"/>
        <v>New TRV</v>
      </c>
      <c r="V373" s="5">
        <v>2.2999999999999998</v>
      </c>
      <c r="W373" s="5" t="s">
        <v>37</v>
      </c>
      <c r="X373" s="5" t="s">
        <v>925</v>
      </c>
      <c r="Y373" s="5" t="s">
        <v>77</v>
      </c>
      <c r="Z373" s="5" t="s">
        <v>77</v>
      </c>
      <c r="AA373" s="70" t="e">
        <f t="shared" si="47"/>
        <v>#VALUE!</v>
      </c>
      <c r="AB373" s="5" t="str">
        <f t="shared" si="50"/>
        <v>New TRV</v>
      </c>
      <c r="AC373" s="7" t="str">
        <f t="shared" si="51"/>
        <v>Yes</v>
      </c>
      <c r="AD373" s="5"/>
      <c r="AE373" s="1" t="str">
        <f t="shared" si="52"/>
        <v>A new</v>
      </c>
      <c r="AF373" s="1" t="str">
        <f t="shared" si="53"/>
        <v>No</v>
      </c>
      <c r="AG373" s="71">
        <v>45672</v>
      </c>
    </row>
    <row r="374" spans="1:33" x14ac:dyDescent="0.25">
      <c r="A374" s="5">
        <v>636</v>
      </c>
      <c r="B374" s="5" t="s">
        <v>893</v>
      </c>
      <c r="C374" s="5" t="s">
        <v>893</v>
      </c>
      <c r="D374" s="5" t="s">
        <v>894</v>
      </c>
      <c r="E374" s="5" t="s">
        <v>101</v>
      </c>
      <c r="F374" s="5"/>
      <c r="G374" s="5" t="s">
        <v>924</v>
      </c>
      <c r="H374" s="5" t="s">
        <v>77</v>
      </c>
      <c r="I374" s="5" t="s">
        <v>77</v>
      </c>
      <c r="J374" s="5" t="s">
        <v>924</v>
      </c>
      <c r="K374" s="5" t="s">
        <v>77</v>
      </c>
      <c r="L374" s="5" t="s">
        <v>77</v>
      </c>
      <c r="M374" s="70" t="str">
        <f t="shared" si="48"/>
        <v>--</v>
      </c>
      <c r="N374" s="5" t="str">
        <f t="shared" si="54"/>
        <v>No TRV</v>
      </c>
      <c r="O374" s="5">
        <v>0.04</v>
      </c>
      <c r="P374" s="5" t="s">
        <v>29</v>
      </c>
      <c r="Q374" s="5" t="s">
        <v>924</v>
      </c>
      <c r="R374" s="5" t="s">
        <v>77</v>
      </c>
      <c r="S374" s="5" t="s">
        <v>77</v>
      </c>
      <c r="T374" s="70" t="e">
        <f t="shared" si="46"/>
        <v>#VALUE!</v>
      </c>
      <c r="U374" s="5" t="str">
        <f t="shared" si="49"/>
        <v>New TRV</v>
      </c>
      <c r="V374" s="5">
        <v>0.12</v>
      </c>
      <c r="W374" s="5" t="s">
        <v>37</v>
      </c>
      <c r="X374" s="5" t="s">
        <v>925</v>
      </c>
      <c r="Y374" s="5" t="s">
        <v>77</v>
      </c>
      <c r="Z374" s="5" t="s">
        <v>77</v>
      </c>
      <c r="AA374" s="70" t="e">
        <f t="shared" si="47"/>
        <v>#VALUE!</v>
      </c>
      <c r="AB374" s="5" t="str">
        <f t="shared" si="50"/>
        <v>New TRV</v>
      </c>
      <c r="AC374" s="7" t="str">
        <f t="shared" si="51"/>
        <v>Yes</v>
      </c>
      <c r="AD374" s="5"/>
      <c r="AE374" s="1" t="str">
        <f t="shared" si="52"/>
        <v>A new</v>
      </c>
      <c r="AF374" s="1" t="str">
        <f t="shared" si="53"/>
        <v>No</v>
      </c>
      <c r="AG374" s="71">
        <v>45672</v>
      </c>
    </row>
    <row r="375" spans="1:33" x14ac:dyDescent="0.25">
      <c r="A375" s="5">
        <v>637</v>
      </c>
      <c r="B375" s="6">
        <v>619</v>
      </c>
      <c r="C375" s="6" t="s">
        <v>895</v>
      </c>
      <c r="D375" s="6" t="s">
        <v>896</v>
      </c>
      <c r="E375" s="5"/>
      <c r="F375" s="5">
        <v>13</v>
      </c>
      <c r="G375" s="6" t="s">
        <v>924</v>
      </c>
      <c r="H375" s="5">
        <v>3.3999999999999998E-3</v>
      </c>
      <c r="I375" s="5" t="s">
        <v>74</v>
      </c>
      <c r="J375" s="5" t="s">
        <v>924</v>
      </c>
      <c r="K375" s="5">
        <v>3.3999999999999998E-3</v>
      </c>
      <c r="L375" s="5" t="s">
        <v>74</v>
      </c>
      <c r="M375" s="70">
        <f t="shared" si="48"/>
        <v>0</v>
      </c>
      <c r="N375" s="5" t="str">
        <f t="shared" si="54"/>
        <v>No Change</v>
      </c>
      <c r="O375" s="5" t="s">
        <v>77</v>
      </c>
      <c r="P375" s="5" t="s">
        <v>77</v>
      </c>
      <c r="Q375" s="5" t="s">
        <v>924</v>
      </c>
      <c r="R375" s="5" t="s">
        <v>77</v>
      </c>
      <c r="S375" s="5" t="s">
        <v>77</v>
      </c>
      <c r="T375" s="70" t="str">
        <f t="shared" si="46"/>
        <v>--</v>
      </c>
      <c r="U375" s="5" t="str">
        <f t="shared" si="49"/>
        <v>No TRV</v>
      </c>
      <c r="V375" s="5" t="s">
        <v>77</v>
      </c>
      <c r="W375" s="5" t="s">
        <v>77</v>
      </c>
      <c r="X375" s="5" t="s">
        <v>924</v>
      </c>
      <c r="Y375" s="5" t="s">
        <v>77</v>
      </c>
      <c r="Z375" s="5" t="s">
        <v>77</v>
      </c>
      <c r="AA375" s="70" t="str">
        <f t="shared" si="47"/>
        <v>--</v>
      </c>
      <c r="AB375" s="5" t="str">
        <f t="shared" si="50"/>
        <v>No TRV</v>
      </c>
      <c r="AC375" s="7" t="str">
        <f t="shared" si="51"/>
        <v>No</v>
      </c>
      <c r="AD375" s="5"/>
      <c r="AE375" s="1" t="str">
        <f t="shared" si="52"/>
        <v>No New</v>
      </c>
      <c r="AF375" s="1" t="str">
        <f t="shared" si="53"/>
        <v>Yes</v>
      </c>
      <c r="AG375" s="71">
        <v>45672</v>
      </c>
    </row>
    <row r="376" spans="1:33" x14ac:dyDescent="0.25">
      <c r="A376" s="5">
        <v>638</v>
      </c>
      <c r="B376" s="6">
        <v>620</v>
      </c>
      <c r="C376" s="6" t="s">
        <v>897</v>
      </c>
      <c r="D376" s="6" t="s">
        <v>898</v>
      </c>
      <c r="E376" s="5" t="s">
        <v>101</v>
      </c>
      <c r="F376" s="5"/>
      <c r="G376" s="6" t="s">
        <v>924</v>
      </c>
      <c r="H376" s="5">
        <v>1.2E-4</v>
      </c>
      <c r="I376" s="5" t="s">
        <v>89</v>
      </c>
      <c r="J376" s="5" t="s">
        <v>924</v>
      </c>
      <c r="K376" s="5">
        <v>1.2E-4</v>
      </c>
      <c r="L376" s="5" t="s">
        <v>89</v>
      </c>
      <c r="M376" s="70">
        <f t="shared" si="48"/>
        <v>0</v>
      </c>
      <c r="N376" s="5" t="str">
        <f t="shared" si="54"/>
        <v>No Change</v>
      </c>
      <c r="O376" s="5">
        <v>0.1</v>
      </c>
      <c r="P376" s="5" t="s">
        <v>29</v>
      </c>
      <c r="Q376" s="5" t="s">
        <v>925</v>
      </c>
      <c r="R376" s="5">
        <v>7.0000000000000001E-3</v>
      </c>
      <c r="S376" s="5" t="s">
        <v>89</v>
      </c>
      <c r="T376" s="70">
        <f t="shared" si="46"/>
        <v>13.285714285714285</v>
      </c>
      <c r="U376" s="5" t="str">
        <f t="shared" si="49"/>
        <v>Yes (1329%)</v>
      </c>
      <c r="V376" s="5">
        <v>0.8</v>
      </c>
      <c r="W376" s="5" t="s">
        <v>29</v>
      </c>
      <c r="X376" s="5" t="s">
        <v>925</v>
      </c>
      <c r="Y376" s="5">
        <v>30</v>
      </c>
      <c r="Z376" s="5" t="s">
        <v>74</v>
      </c>
      <c r="AA376" s="70">
        <f t="shared" si="47"/>
        <v>-0.97333333333333327</v>
      </c>
      <c r="AB376" s="5" t="str">
        <f t="shared" si="50"/>
        <v>Yes (-97%)</v>
      </c>
      <c r="AC376" s="7" t="str">
        <f t="shared" si="51"/>
        <v>No</v>
      </c>
      <c r="AD376" s="5"/>
      <c r="AE376" s="1" t="str">
        <f t="shared" si="52"/>
        <v>No New</v>
      </c>
      <c r="AF376" s="1" t="str">
        <f t="shared" si="53"/>
        <v>Yes</v>
      </c>
      <c r="AG376" s="71">
        <v>45672</v>
      </c>
    </row>
    <row r="377" spans="1:33" x14ac:dyDescent="0.25">
      <c r="A377" s="5">
        <v>639</v>
      </c>
      <c r="B377" s="6">
        <v>622</v>
      </c>
      <c r="C377" s="6" t="s">
        <v>899</v>
      </c>
      <c r="D377" s="6" t="s">
        <v>900</v>
      </c>
      <c r="E377" s="5"/>
      <c r="F377" s="5"/>
      <c r="G377" s="6" t="s">
        <v>924</v>
      </c>
      <c r="H377" s="5" t="s">
        <v>77</v>
      </c>
      <c r="I377" s="5" t="s">
        <v>77</v>
      </c>
      <c r="J377" s="5" t="s">
        <v>924</v>
      </c>
      <c r="K377" s="5" t="s">
        <v>77</v>
      </c>
      <c r="L377" s="5" t="s">
        <v>77</v>
      </c>
      <c r="M377" s="70" t="str">
        <f t="shared" si="48"/>
        <v>--</v>
      </c>
      <c r="N377" s="5" t="str">
        <f t="shared" si="54"/>
        <v>No TRV</v>
      </c>
      <c r="O377" s="5">
        <v>1100</v>
      </c>
      <c r="P377" s="5" t="s">
        <v>29</v>
      </c>
      <c r="Q377" s="5" t="s">
        <v>925</v>
      </c>
      <c r="R377" s="5">
        <v>200</v>
      </c>
      <c r="S377" s="5" t="s">
        <v>74</v>
      </c>
      <c r="T377" s="70">
        <f t="shared" si="46"/>
        <v>4.5</v>
      </c>
      <c r="U377" s="5" t="str">
        <f t="shared" si="49"/>
        <v>Yes (450%)</v>
      </c>
      <c r="V377" s="5">
        <v>3500</v>
      </c>
      <c r="W377" s="5" t="s">
        <v>29</v>
      </c>
      <c r="X377" s="5" t="s">
        <v>924</v>
      </c>
      <c r="Y377" s="5">
        <v>200</v>
      </c>
      <c r="Z377" s="5" t="s">
        <v>1863</v>
      </c>
      <c r="AA377" s="70">
        <f t="shared" si="47"/>
        <v>16.5</v>
      </c>
      <c r="AB377" s="5" t="str">
        <f t="shared" si="50"/>
        <v>Yes (1650%)</v>
      </c>
      <c r="AC377" s="7" t="str">
        <f t="shared" si="51"/>
        <v>No</v>
      </c>
      <c r="AD377" s="5"/>
      <c r="AE377" s="1" t="str">
        <f t="shared" si="52"/>
        <v>No New</v>
      </c>
      <c r="AF377" s="1" t="str">
        <f t="shared" si="53"/>
        <v>Yes</v>
      </c>
      <c r="AG377" s="71">
        <v>45672</v>
      </c>
    </row>
    <row r="378" spans="1:33" x14ac:dyDescent="0.25">
      <c r="A378" s="5">
        <v>640</v>
      </c>
      <c r="B378" s="6">
        <v>623</v>
      </c>
      <c r="C378" s="6" t="s">
        <v>901</v>
      </c>
      <c r="D378" s="6" t="s">
        <v>902</v>
      </c>
      <c r="E378" s="5"/>
      <c r="F378" s="5"/>
      <c r="G378" s="6" t="s">
        <v>924</v>
      </c>
      <c r="H378" s="5">
        <v>6.7000000000000004E-2</v>
      </c>
      <c r="I378" s="5" t="s">
        <v>89</v>
      </c>
      <c r="J378" s="5" t="s">
        <v>924</v>
      </c>
      <c r="K378" s="5" t="s">
        <v>77</v>
      </c>
      <c r="L378" s="5" t="s">
        <v>77</v>
      </c>
      <c r="M378" s="70" t="e">
        <f t="shared" si="48"/>
        <v>#VALUE!</v>
      </c>
      <c r="N378" s="5" t="str">
        <f t="shared" si="54"/>
        <v>New TRV</v>
      </c>
      <c r="O378" s="5">
        <v>3</v>
      </c>
      <c r="P378" s="5" t="s">
        <v>82</v>
      </c>
      <c r="Q378" s="5" t="s">
        <v>924</v>
      </c>
      <c r="R378" s="5">
        <v>3</v>
      </c>
      <c r="S378" s="5" t="s">
        <v>82</v>
      </c>
      <c r="T378" s="70">
        <f t="shared" si="46"/>
        <v>0</v>
      </c>
      <c r="U378" s="5" t="str">
        <f t="shared" si="49"/>
        <v>No Change</v>
      </c>
      <c r="V378" s="5" t="s">
        <v>77</v>
      </c>
      <c r="W378" s="5" t="s">
        <v>77</v>
      </c>
      <c r="X378" s="5" t="s">
        <v>924</v>
      </c>
      <c r="Y378" s="5" t="s">
        <v>77</v>
      </c>
      <c r="Z378" s="5" t="s">
        <v>77</v>
      </c>
      <c r="AA378" s="70" t="str">
        <f t="shared" si="47"/>
        <v>--</v>
      </c>
      <c r="AB378" s="5" t="str">
        <f t="shared" si="50"/>
        <v>No TRV</v>
      </c>
      <c r="AC378" s="7" t="str">
        <f t="shared" si="51"/>
        <v>No</v>
      </c>
      <c r="AD378" s="5"/>
      <c r="AE378" s="1" t="str">
        <f t="shared" si="52"/>
        <v>A new</v>
      </c>
      <c r="AF378" s="1" t="str">
        <f t="shared" si="53"/>
        <v>Yes</v>
      </c>
      <c r="AG378" s="71">
        <v>45672</v>
      </c>
    </row>
    <row r="379" spans="1:33" x14ac:dyDescent="0.25">
      <c r="A379" s="5">
        <v>641</v>
      </c>
      <c r="B379" s="6">
        <v>624</v>
      </c>
      <c r="C379" s="6" t="s">
        <v>903</v>
      </c>
      <c r="D379" s="6" t="s">
        <v>904</v>
      </c>
      <c r="E379" s="5"/>
      <c r="F379" s="5">
        <v>16</v>
      </c>
      <c r="G379" s="6" t="s">
        <v>924</v>
      </c>
      <c r="H379" s="5">
        <v>0.11</v>
      </c>
      <c r="I379" s="5" t="s">
        <v>82</v>
      </c>
      <c r="J379" s="5" t="s">
        <v>925</v>
      </c>
      <c r="K379" s="5">
        <v>0.11</v>
      </c>
      <c r="L379" s="5" t="s">
        <v>1854</v>
      </c>
      <c r="M379" s="70">
        <f t="shared" si="48"/>
        <v>0</v>
      </c>
      <c r="N379" s="5" t="str">
        <f t="shared" si="54"/>
        <v>No Change</v>
      </c>
      <c r="O379" s="5">
        <v>100</v>
      </c>
      <c r="P379" s="5" t="s">
        <v>82</v>
      </c>
      <c r="Q379" s="5" t="s">
        <v>924</v>
      </c>
      <c r="R379" s="5">
        <v>100</v>
      </c>
      <c r="S379" s="5" t="s">
        <v>82</v>
      </c>
      <c r="T379" s="70">
        <f t="shared" si="46"/>
        <v>0</v>
      </c>
      <c r="U379" s="5" t="str">
        <f t="shared" si="49"/>
        <v>No Change</v>
      </c>
      <c r="V379" s="5">
        <v>1300</v>
      </c>
      <c r="W379" s="5" t="s">
        <v>29</v>
      </c>
      <c r="X379" s="5" t="s">
        <v>925</v>
      </c>
      <c r="Y379" s="5">
        <v>1300</v>
      </c>
      <c r="Z379" s="5" t="s">
        <v>29</v>
      </c>
      <c r="AA379" s="70">
        <f t="shared" si="47"/>
        <v>0</v>
      </c>
      <c r="AB379" s="5" t="str">
        <f t="shared" si="50"/>
        <v>No Change</v>
      </c>
      <c r="AC379" s="7" t="str">
        <f t="shared" si="51"/>
        <v>No</v>
      </c>
      <c r="AD379" s="5"/>
      <c r="AE379" s="1" t="str">
        <f t="shared" si="52"/>
        <v>No New</v>
      </c>
      <c r="AF379" s="1" t="str">
        <f t="shared" si="53"/>
        <v>Yes</v>
      </c>
      <c r="AG379" s="71">
        <v>45672</v>
      </c>
    </row>
    <row r="380" spans="1:33" x14ac:dyDescent="0.25">
      <c r="A380" s="5">
        <v>642</v>
      </c>
      <c r="B380" s="5">
        <v>625</v>
      </c>
      <c r="C380" s="5" t="s">
        <v>905</v>
      </c>
      <c r="D380" s="5" t="s">
        <v>906</v>
      </c>
      <c r="E380" s="5"/>
      <c r="F380" s="5"/>
      <c r="G380" s="5" t="s">
        <v>924</v>
      </c>
      <c r="H380" s="5" t="s">
        <v>77</v>
      </c>
      <c r="I380" s="5" t="s">
        <v>77</v>
      </c>
      <c r="J380" s="5" t="s">
        <v>924</v>
      </c>
      <c r="K380" s="5" t="s">
        <v>77</v>
      </c>
      <c r="L380" s="5" t="s">
        <v>77</v>
      </c>
      <c r="M380" s="70" t="str">
        <f t="shared" si="48"/>
        <v>--</v>
      </c>
      <c r="N380" s="5" t="str">
        <f t="shared" si="54"/>
        <v>No TRV</v>
      </c>
      <c r="O380" s="5">
        <v>330</v>
      </c>
      <c r="P380" s="5" t="s">
        <v>37</v>
      </c>
      <c r="Q380" s="5" t="s">
        <v>924</v>
      </c>
      <c r="R380" s="5" t="s">
        <v>77</v>
      </c>
      <c r="S380" s="5" t="s">
        <v>77</v>
      </c>
      <c r="T380" s="70" t="e">
        <f t="shared" si="46"/>
        <v>#VALUE!</v>
      </c>
      <c r="U380" s="5" t="str">
        <f t="shared" si="49"/>
        <v>New TRV</v>
      </c>
      <c r="V380" s="5">
        <v>5800</v>
      </c>
      <c r="W380" s="5" t="s">
        <v>37</v>
      </c>
      <c r="X380" s="5" t="s">
        <v>924</v>
      </c>
      <c r="Y380" s="5" t="s">
        <v>77</v>
      </c>
      <c r="Z380" s="5" t="s">
        <v>77</v>
      </c>
      <c r="AA380" s="70" t="e">
        <f t="shared" si="47"/>
        <v>#VALUE!</v>
      </c>
      <c r="AB380" s="5" t="str">
        <f t="shared" si="50"/>
        <v>New TRV</v>
      </c>
      <c r="AC380" s="7" t="str">
        <f t="shared" si="51"/>
        <v>Yes</v>
      </c>
      <c r="AD380" s="5"/>
      <c r="AE380" s="1" t="str">
        <f t="shared" si="52"/>
        <v>A new</v>
      </c>
      <c r="AF380" s="1" t="str">
        <f t="shared" si="53"/>
        <v>No</v>
      </c>
      <c r="AG380" s="71">
        <v>45672</v>
      </c>
    </row>
    <row r="381" spans="1:33" x14ac:dyDescent="0.25">
      <c r="A381" s="5">
        <v>644</v>
      </c>
      <c r="B381" s="6">
        <v>627</v>
      </c>
      <c r="C381" s="6" t="s">
        <v>907</v>
      </c>
      <c r="D381" s="6" t="s">
        <v>908</v>
      </c>
      <c r="E381" s="5"/>
      <c r="F381" s="5"/>
      <c r="G381" s="6" t="s">
        <v>924</v>
      </c>
      <c r="H381" s="5" t="s">
        <v>77</v>
      </c>
      <c r="I381" s="5" t="s">
        <v>77</v>
      </c>
      <c r="J381" s="5" t="s">
        <v>924</v>
      </c>
      <c r="K381" s="5" t="s">
        <v>77</v>
      </c>
      <c r="L381" s="5" t="s">
        <v>77</v>
      </c>
      <c r="M381" s="70" t="str">
        <f t="shared" si="48"/>
        <v>--</v>
      </c>
      <c r="N381" s="5" t="str">
        <f t="shared" si="54"/>
        <v>No TRV</v>
      </c>
      <c r="O381" s="5">
        <v>4</v>
      </c>
      <c r="P381" s="5" t="s">
        <v>29</v>
      </c>
      <c r="Q381" s="5" t="s">
        <v>925</v>
      </c>
      <c r="R381" s="5">
        <v>200</v>
      </c>
      <c r="S381" s="5" t="s">
        <v>82</v>
      </c>
      <c r="T381" s="70">
        <f t="shared" si="46"/>
        <v>-0.98</v>
      </c>
      <c r="U381" s="5" t="str">
        <f t="shared" si="49"/>
        <v>Yes (-98%)</v>
      </c>
      <c r="V381" s="5">
        <v>99</v>
      </c>
      <c r="W381" s="5" t="s">
        <v>37</v>
      </c>
      <c r="X381" s="5" t="s">
        <v>925</v>
      </c>
      <c r="Y381" s="5">
        <v>200</v>
      </c>
      <c r="Z381" s="5" t="s">
        <v>1864</v>
      </c>
      <c r="AA381" s="70">
        <f t="shared" si="47"/>
        <v>-0.505</v>
      </c>
      <c r="AB381" s="5" t="str">
        <f t="shared" si="50"/>
        <v>Yes (-51%)</v>
      </c>
      <c r="AC381" s="7" t="str">
        <f t="shared" si="51"/>
        <v>Yes</v>
      </c>
      <c r="AD381" s="5" t="s">
        <v>925</v>
      </c>
      <c r="AE381" s="1" t="str">
        <f t="shared" si="52"/>
        <v>No New</v>
      </c>
      <c r="AF381" s="1" t="str">
        <f t="shared" si="53"/>
        <v>Yes</v>
      </c>
      <c r="AG381" s="71">
        <v>45672</v>
      </c>
    </row>
    <row r="382" spans="1:33" x14ac:dyDescent="0.25">
      <c r="A382" s="19">
        <v>645</v>
      </c>
      <c r="B382" s="20">
        <v>628</v>
      </c>
      <c r="C382" s="20" t="s">
        <v>909</v>
      </c>
      <c r="D382" s="20" t="s">
        <v>910</v>
      </c>
      <c r="E382" s="19"/>
      <c r="F382" s="19"/>
      <c r="G382" s="20" t="s">
        <v>924</v>
      </c>
      <c r="H382" s="19" t="s">
        <v>77</v>
      </c>
      <c r="I382" s="19" t="s">
        <v>77</v>
      </c>
      <c r="J382" s="19" t="s">
        <v>924</v>
      </c>
      <c r="K382" s="19" t="s">
        <v>77</v>
      </c>
      <c r="L382" s="19" t="s">
        <v>77</v>
      </c>
      <c r="M382" s="70" t="str">
        <f t="shared" si="48"/>
        <v>--</v>
      </c>
      <c r="N382" s="5" t="str">
        <f t="shared" si="54"/>
        <v>No TRV</v>
      </c>
      <c r="O382" s="19">
        <v>220</v>
      </c>
      <c r="P382" s="19" t="s">
        <v>29</v>
      </c>
      <c r="Q382" s="19" t="s">
        <v>925</v>
      </c>
      <c r="R382" s="19">
        <v>220</v>
      </c>
      <c r="S382" s="19" t="s">
        <v>1854</v>
      </c>
      <c r="T382" s="70">
        <f t="shared" si="46"/>
        <v>0</v>
      </c>
      <c r="U382" s="5" t="str">
        <f t="shared" si="49"/>
        <v>No Change</v>
      </c>
      <c r="V382" s="19">
        <v>8700</v>
      </c>
      <c r="W382" s="19" t="s">
        <v>29</v>
      </c>
      <c r="X382" s="19" t="s">
        <v>925</v>
      </c>
      <c r="Y382" s="19">
        <v>8700</v>
      </c>
      <c r="Z382" s="19" t="s">
        <v>29</v>
      </c>
      <c r="AA382" s="70">
        <f t="shared" si="47"/>
        <v>0</v>
      </c>
      <c r="AB382" s="5" t="str">
        <f t="shared" si="50"/>
        <v>No Change</v>
      </c>
      <c r="AC382" s="81" t="str">
        <f t="shared" si="51"/>
        <v>No</v>
      </c>
      <c r="AD382" s="19"/>
      <c r="AE382" s="1" t="str">
        <f t="shared" si="52"/>
        <v>No New</v>
      </c>
      <c r="AF382" s="1" t="str">
        <f t="shared" si="53"/>
        <v>Yes</v>
      </c>
      <c r="AG382" s="82">
        <v>45672</v>
      </c>
    </row>
    <row r="383" spans="1:33" x14ac:dyDescent="0.25">
      <c r="A383" s="8">
        <v>594</v>
      </c>
      <c r="B383" s="8" t="s">
        <v>848</v>
      </c>
      <c r="C383" s="8" t="s">
        <v>849</v>
      </c>
      <c r="D383" s="8" t="s">
        <v>850</v>
      </c>
      <c r="E383" s="8"/>
      <c r="F383" s="8"/>
      <c r="G383" s="8" t="s">
        <v>925</v>
      </c>
      <c r="H383" s="77" t="s">
        <v>77</v>
      </c>
      <c r="I383" s="77" t="s">
        <v>77</v>
      </c>
      <c r="J383" s="8" t="s">
        <v>924</v>
      </c>
      <c r="K383" s="77" t="s">
        <v>77</v>
      </c>
      <c r="L383" s="77" t="s">
        <v>77</v>
      </c>
      <c r="M383" s="70" t="str">
        <f t="shared" si="48"/>
        <v>--</v>
      </c>
      <c r="N383" s="8" t="str">
        <f t="shared" si="54"/>
        <v>No TRV</v>
      </c>
      <c r="O383" s="8">
        <v>50</v>
      </c>
      <c r="P383" s="8" t="s">
        <v>34</v>
      </c>
      <c r="Q383" s="8" t="s">
        <v>924</v>
      </c>
      <c r="R383" s="77" t="s">
        <v>77</v>
      </c>
      <c r="S383" s="77" t="s">
        <v>77</v>
      </c>
      <c r="T383" s="70" t="e">
        <f t="shared" si="46"/>
        <v>#VALUE!</v>
      </c>
      <c r="U383" s="8" t="str">
        <f t="shared" si="49"/>
        <v>New TRV</v>
      </c>
      <c r="V383" s="77">
        <v>3100</v>
      </c>
      <c r="W383" s="77" t="s">
        <v>34</v>
      </c>
      <c r="X383" s="8" t="s">
        <v>924</v>
      </c>
      <c r="Y383" s="77" t="s">
        <v>77</v>
      </c>
      <c r="Z383" s="77" t="s">
        <v>77</v>
      </c>
      <c r="AA383" s="70" t="e">
        <f t="shared" si="47"/>
        <v>#VALUE!</v>
      </c>
      <c r="AB383" s="8" t="str">
        <f t="shared" si="50"/>
        <v>New TRV</v>
      </c>
      <c r="AC383" s="8" t="str">
        <f t="shared" si="51"/>
        <v>No</v>
      </c>
      <c r="AD383" s="8"/>
      <c r="AE383" s="8" t="str">
        <f t="shared" si="52"/>
        <v>A new</v>
      </c>
      <c r="AF383" s="8" t="str">
        <f t="shared" si="53"/>
        <v>No</v>
      </c>
      <c r="AG383" s="73">
        <v>45859</v>
      </c>
    </row>
  </sheetData>
  <mergeCells count="13">
    <mergeCell ref="F4:F5"/>
    <mergeCell ref="A4:A5"/>
    <mergeCell ref="B4:B5"/>
    <mergeCell ref="C4:C5"/>
    <mergeCell ref="D4:D5"/>
    <mergeCell ref="E4:E5"/>
    <mergeCell ref="AG4:AG5"/>
    <mergeCell ref="G4:G5"/>
    <mergeCell ref="H4:N4"/>
    <mergeCell ref="O4:U4"/>
    <mergeCell ref="V4:AB4"/>
    <mergeCell ref="AC4:AC5"/>
    <mergeCell ref="AD4:AD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3879-F921-4C3B-AF98-5376C2FB22F1}">
  <sheetPr codeName="Sheet10"/>
  <dimension ref="A1:K608"/>
  <sheetViews>
    <sheetView workbookViewId="0">
      <selection activeCell="J2" sqref="J2"/>
    </sheetView>
  </sheetViews>
  <sheetFormatPr defaultRowHeight="15" x14ac:dyDescent="0.25"/>
  <cols>
    <col min="1" max="2" width="13.7109375" customWidth="1"/>
    <col min="3" max="4" width="40" customWidth="1"/>
    <col min="5" max="5" width="19.5703125" hidden="1" customWidth="1"/>
    <col min="6" max="6" width="24.28515625" hidden="1" customWidth="1"/>
    <col min="7" max="11" width="15.140625" customWidth="1"/>
  </cols>
  <sheetData>
    <row r="1" spans="1:11" s="65" customFormat="1" ht="45" x14ac:dyDescent="0.25">
      <c r="A1" s="32" t="s">
        <v>929</v>
      </c>
      <c r="B1" s="32" t="s">
        <v>1673</v>
      </c>
      <c r="C1" s="32" t="s">
        <v>65</v>
      </c>
      <c r="D1" s="32" t="s">
        <v>1674</v>
      </c>
      <c r="E1" s="32" t="s">
        <v>1675</v>
      </c>
      <c r="F1" s="32" t="s">
        <v>1676</v>
      </c>
      <c r="G1" s="32" t="s">
        <v>1865</v>
      </c>
      <c r="H1" s="32" t="s">
        <v>1866</v>
      </c>
      <c r="I1" s="32" t="s">
        <v>1867</v>
      </c>
      <c r="J1" s="32" t="s">
        <v>1868</v>
      </c>
      <c r="K1" s="32" t="s">
        <v>1869</v>
      </c>
    </row>
    <row r="2" spans="1:11" x14ac:dyDescent="0.25">
      <c r="A2" s="5">
        <v>1</v>
      </c>
      <c r="B2" s="5" t="s">
        <v>72</v>
      </c>
      <c r="C2" s="5" t="s">
        <v>73</v>
      </c>
      <c r="D2" s="5" t="s">
        <v>924</v>
      </c>
      <c r="E2" s="5">
        <v>1</v>
      </c>
      <c r="F2" s="5">
        <v>1</v>
      </c>
      <c r="G2" s="5" t="str">
        <f>IF(SUM(H2:K2)=4, "No","Yes")</f>
        <v>No</v>
      </c>
      <c r="H2" s="5">
        <v>1</v>
      </c>
      <c r="I2" s="5">
        <v>1</v>
      </c>
      <c r="J2" s="5">
        <v>1</v>
      </c>
      <c r="K2" s="5">
        <v>1</v>
      </c>
    </row>
    <row r="3" spans="1:11" x14ac:dyDescent="0.25">
      <c r="A3" s="5">
        <v>2</v>
      </c>
      <c r="B3" s="5" t="s">
        <v>75</v>
      </c>
      <c r="C3" s="5" t="s">
        <v>76</v>
      </c>
      <c r="D3" s="5" t="s">
        <v>924</v>
      </c>
      <c r="E3" s="5">
        <v>1</v>
      </c>
      <c r="F3" s="5">
        <v>1</v>
      </c>
      <c r="G3" s="5" t="str">
        <f t="shared" ref="G3:G66" si="0">IF(SUM(H3:K3)=4, "No","Yes")</f>
        <v>No</v>
      </c>
      <c r="H3" s="5">
        <v>1</v>
      </c>
      <c r="I3" s="5">
        <v>1</v>
      </c>
      <c r="J3" s="5">
        <v>1</v>
      </c>
      <c r="K3" s="5">
        <v>1</v>
      </c>
    </row>
    <row r="4" spans="1:11" x14ac:dyDescent="0.25">
      <c r="A4" s="5">
        <v>634</v>
      </c>
      <c r="B4" s="5" t="s">
        <v>78</v>
      </c>
      <c r="C4" s="5" t="s">
        <v>79</v>
      </c>
      <c r="D4" s="5" t="s">
        <v>924</v>
      </c>
      <c r="E4" s="5">
        <v>1</v>
      </c>
      <c r="F4" s="5">
        <v>1</v>
      </c>
      <c r="G4" s="5" t="str">
        <f t="shared" si="0"/>
        <v>No</v>
      </c>
      <c r="H4" s="5">
        <v>1</v>
      </c>
      <c r="I4" s="5">
        <v>1</v>
      </c>
      <c r="J4" s="5">
        <v>1</v>
      </c>
      <c r="K4" s="5">
        <v>1</v>
      </c>
    </row>
    <row r="5" spans="1:11" x14ac:dyDescent="0.25">
      <c r="A5" s="5">
        <v>3</v>
      </c>
      <c r="B5" s="5" t="s">
        <v>80</v>
      </c>
      <c r="C5" s="5" t="s">
        <v>81</v>
      </c>
      <c r="D5" s="5" t="s">
        <v>924</v>
      </c>
      <c r="E5" s="5">
        <v>1</v>
      </c>
      <c r="F5" s="5">
        <v>1</v>
      </c>
      <c r="G5" s="5" t="str">
        <f t="shared" si="0"/>
        <v>No</v>
      </c>
      <c r="H5" s="5">
        <v>1</v>
      </c>
      <c r="I5" s="5">
        <v>1</v>
      </c>
      <c r="J5" s="5">
        <v>1</v>
      </c>
      <c r="K5" s="5">
        <v>1</v>
      </c>
    </row>
    <row r="6" spans="1:11" x14ac:dyDescent="0.25">
      <c r="A6" s="5">
        <v>4</v>
      </c>
      <c r="B6" s="5" t="s">
        <v>1000</v>
      </c>
      <c r="C6" s="5" t="s">
        <v>1001</v>
      </c>
      <c r="D6" s="5" t="s">
        <v>924</v>
      </c>
      <c r="E6" s="5">
        <v>1</v>
      </c>
      <c r="F6" s="5">
        <v>1</v>
      </c>
      <c r="G6" s="5" t="str">
        <f t="shared" si="0"/>
        <v>No</v>
      </c>
      <c r="H6" s="5">
        <v>1</v>
      </c>
      <c r="I6" s="5">
        <v>1</v>
      </c>
      <c r="J6" s="5">
        <v>1</v>
      </c>
      <c r="K6" s="5">
        <v>1</v>
      </c>
    </row>
    <row r="7" spans="1:11" x14ac:dyDescent="0.25">
      <c r="A7" s="5">
        <v>5</v>
      </c>
      <c r="B7" s="5" t="s">
        <v>83</v>
      </c>
      <c r="C7" s="5" t="s">
        <v>84</v>
      </c>
      <c r="D7" s="5" t="s">
        <v>924</v>
      </c>
      <c r="E7" s="5">
        <v>1</v>
      </c>
      <c r="F7" s="5">
        <v>1</v>
      </c>
      <c r="G7" s="5" t="str">
        <f t="shared" si="0"/>
        <v>No</v>
      </c>
      <c r="H7" s="5">
        <v>1</v>
      </c>
      <c r="I7" s="5">
        <v>1</v>
      </c>
      <c r="J7" s="5">
        <v>1</v>
      </c>
      <c r="K7" s="5">
        <v>1</v>
      </c>
    </row>
    <row r="8" spans="1:11" x14ac:dyDescent="0.25">
      <c r="A8" s="5">
        <v>6</v>
      </c>
      <c r="B8" s="5" t="s">
        <v>85</v>
      </c>
      <c r="C8" s="5" t="s">
        <v>86</v>
      </c>
      <c r="D8" s="5" t="s">
        <v>925</v>
      </c>
      <c r="E8" s="5">
        <v>1.7</v>
      </c>
      <c r="F8" s="5">
        <v>4.2</v>
      </c>
      <c r="G8" s="5" t="str">
        <f t="shared" si="0"/>
        <v>No</v>
      </c>
      <c r="H8" s="5">
        <v>1</v>
      </c>
      <c r="I8" s="5">
        <v>1</v>
      </c>
      <c r="J8" s="5">
        <v>1</v>
      </c>
      <c r="K8" s="5">
        <v>1</v>
      </c>
    </row>
    <row r="9" spans="1:11" x14ac:dyDescent="0.25">
      <c r="A9" s="5">
        <v>7</v>
      </c>
      <c r="B9" s="5" t="s">
        <v>87</v>
      </c>
      <c r="C9" s="5" t="s">
        <v>88</v>
      </c>
      <c r="D9" s="5" t="s">
        <v>924</v>
      </c>
      <c r="E9" s="5">
        <v>1</v>
      </c>
      <c r="F9" s="5">
        <v>1</v>
      </c>
      <c r="G9" s="5" t="str">
        <f t="shared" si="0"/>
        <v>No</v>
      </c>
      <c r="H9" s="5">
        <v>1</v>
      </c>
      <c r="I9" s="5">
        <v>1</v>
      </c>
      <c r="J9" s="5">
        <v>1</v>
      </c>
      <c r="K9" s="5">
        <v>1</v>
      </c>
    </row>
    <row r="10" spans="1:11" x14ac:dyDescent="0.25">
      <c r="A10" s="5">
        <v>8</v>
      </c>
      <c r="B10" s="5" t="s">
        <v>90</v>
      </c>
      <c r="C10" s="5" t="s">
        <v>91</v>
      </c>
      <c r="D10" s="5" t="s">
        <v>924</v>
      </c>
      <c r="E10" s="5">
        <v>1</v>
      </c>
      <c r="F10" s="5">
        <v>1</v>
      </c>
      <c r="G10" s="5" t="str">
        <f t="shared" si="0"/>
        <v>No</v>
      </c>
      <c r="H10" s="5">
        <v>1</v>
      </c>
      <c r="I10" s="5">
        <v>1</v>
      </c>
      <c r="J10" s="5">
        <v>1</v>
      </c>
      <c r="K10" s="5">
        <v>1</v>
      </c>
    </row>
    <row r="11" spans="1:11" x14ac:dyDescent="0.25">
      <c r="A11" s="5">
        <v>9</v>
      </c>
      <c r="B11" s="5" t="s">
        <v>1002</v>
      </c>
      <c r="C11" s="5" t="s">
        <v>1003</v>
      </c>
      <c r="D11" s="5" t="s">
        <v>924</v>
      </c>
      <c r="E11" s="5">
        <v>1</v>
      </c>
      <c r="F11" s="5">
        <v>1</v>
      </c>
      <c r="G11" s="5" t="str">
        <f t="shared" si="0"/>
        <v>No</v>
      </c>
      <c r="H11" s="5">
        <v>1</v>
      </c>
      <c r="I11" s="5">
        <v>1</v>
      </c>
      <c r="J11" s="5">
        <v>1</v>
      </c>
      <c r="K11" s="5">
        <v>1</v>
      </c>
    </row>
    <row r="12" spans="1:11" x14ac:dyDescent="0.25">
      <c r="A12" s="5">
        <v>10</v>
      </c>
      <c r="B12" s="5" t="s">
        <v>1004</v>
      </c>
      <c r="C12" s="5" t="s">
        <v>1005</v>
      </c>
      <c r="D12" s="5" t="s">
        <v>924</v>
      </c>
      <c r="E12" s="5">
        <v>1</v>
      </c>
      <c r="F12" s="5">
        <v>1</v>
      </c>
      <c r="G12" s="5" t="str">
        <f t="shared" si="0"/>
        <v>No</v>
      </c>
      <c r="H12" s="5">
        <v>1</v>
      </c>
      <c r="I12" s="5">
        <v>1</v>
      </c>
      <c r="J12" s="5">
        <v>1</v>
      </c>
      <c r="K12" s="5">
        <v>1</v>
      </c>
    </row>
    <row r="13" spans="1:11" x14ac:dyDescent="0.25">
      <c r="A13" s="5">
        <v>11</v>
      </c>
      <c r="B13" s="5" t="s">
        <v>95</v>
      </c>
      <c r="C13" s="5" t="s">
        <v>96</v>
      </c>
      <c r="D13" s="5" t="s">
        <v>924</v>
      </c>
      <c r="E13" s="5">
        <v>1</v>
      </c>
      <c r="F13" s="5">
        <v>1</v>
      </c>
      <c r="G13" s="5" t="str">
        <f t="shared" si="0"/>
        <v>No</v>
      </c>
      <c r="H13" s="5">
        <v>1</v>
      </c>
      <c r="I13" s="5">
        <v>1</v>
      </c>
      <c r="J13" s="5">
        <v>1</v>
      </c>
      <c r="K13" s="5">
        <v>1</v>
      </c>
    </row>
    <row r="14" spans="1:11" x14ac:dyDescent="0.25">
      <c r="A14" s="5">
        <v>12</v>
      </c>
      <c r="B14" s="5" t="s">
        <v>97</v>
      </c>
      <c r="C14" s="5" t="s">
        <v>98</v>
      </c>
      <c r="D14" s="5" t="s">
        <v>924</v>
      </c>
      <c r="E14" s="5">
        <v>1</v>
      </c>
      <c r="F14" s="5">
        <v>1</v>
      </c>
      <c r="G14" s="5" t="str">
        <f t="shared" si="0"/>
        <v>No</v>
      </c>
      <c r="H14" s="5">
        <v>1</v>
      </c>
      <c r="I14" s="5">
        <v>1</v>
      </c>
      <c r="J14" s="5">
        <v>1</v>
      </c>
      <c r="K14" s="5">
        <v>1</v>
      </c>
    </row>
    <row r="15" spans="1:11" x14ac:dyDescent="0.25">
      <c r="A15" s="5">
        <v>13</v>
      </c>
      <c r="B15" s="5" t="s">
        <v>99</v>
      </c>
      <c r="C15" s="5" t="s">
        <v>100</v>
      </c>
      <c r="D15" s="5" t="s">
        <v>924</v>
      </c>
      <c r="E15" s="5">
        <v>1</v>
      </c>
      <c r="F15" s="5">
        <v>1</v>
      </c>
      <c r="G15" s="5" t="str">
        <f t="shared" si="0"/>
        <v>No</v>
      </c>
      <c r="H15" s="5">
        <v>1</v>
      </c>
      <c r="I15" s="5">
        <v>1</v>
      </c>
      <c r="J15" s="5">
        <v>1</v>
      </c>
      <c r="K15" s="5">
        <v>1</v>
      </c>
    </row>
    <row r="16" spans="1:11" x14ac:dyDescent="0.25">
      <c r="A16" s="5">
        <v>14</v>
      </c>
      <c r="B16" s="5" t="s">
        <v>1006</v>
      </c>
      <c r="C16" s="5" t="s">
        <v>1007</v>
      </c>
      <c r="D16" s="5" t="s">
        <v>924</v>
      </c>
      <c r="E16" s="5">
        <v>1</v>
      </c>
      <c r="F16" s="5">
        <v>1</v>
      </c>
      <c r="G16" s="5" t="str">
        <f t="shared" si="0"/>
        <v>No</v>
      </c>
      <c r="H16" s="5">
        <v>1</v>
      </c>
      <c r="I16" s="5">
        <v>1</v>
      </c>
      <c r="J16" s="5">
        <v>1</v>
      </c>
      <c r="K16" s="5">
        <v>1</v>
      </c>
    </row>
    <row r="17" spans="1:11" x14ac:dyDescent="0.25">
      <c r="A17" s="5">
        <v>16</v>
      </c>
      <c r="B17" s="5" t="s">
        <v>1008</v>
      </c>
      <c r="C17" s="5" t="s">
        <v>1009</v>
      </c>
      <c r="D17" s="5" t="s">
        <v>924</v>
      </c>
      <c r="E17" s="5">
        <v>1</v>
      </c>
      <c r="F17" s="5">
        <v>1</v>
      </c>
      <c r="G17" s="5" t="str">
        <f t="shared" si="0"/>
        <v>No</v>
      </c>
      <c r="H17" s="5">
        <v>1</v>
      </c>
      <c r="I17" s="5">
        <v>1</v>
      </c>
      <c r="J17" s="5">
        <v>1</v>
      </c>
      <c r="K17" s="5">
        <v>1</v>
      </c>
    </row>
    <row r="18" spans="1:11" x14ac:dyDescent="0.25">
      <c r="A18" s="5">
        <v>18</v>
      </c>
      <c r="B18" s="5" t="s">
        <v>1010</v>
      </c>
      <c r="C18" s="5" t="s">
        <v>1011</v>
      </c>
      <c r="D18" s="5" t="s">
        <v>924</v>
      </c>
      <c r="E18" s="5">
        <v>1</v>
      </c>
      <c r="F18" s="5">
        <v>1</v>
      </c>
      <c r="G18" s="5" t="str">
        <f t="shared" si="0"/>
        <v>No</v>
      </c>
      <c r="H18" s="5">
        <v>1</v>
      </c>
      <c r="I18" s="5">
        <v>1</v>
      </c>
      <c r="J18" s="5">
        <v>1</v>
      </c>
      <c r="K18" s="5">
        <v>1</v>
      </c>
    </row>
    <row r="19" spans="1:11" x14ac:dyDescent="0.25">
      <c r="A19" s="5">
        <v>19</v>
      </c>
      <c r="B19" s="5" t="s">
        <v>1012</v>
      </c>
      <c r="C19" s="5" t="s">
        <v>1013</v>
      </c>
      <c r="D19" s="5" t="s">
        <v>924</v>
      </c>
      <c r="E19" s="5">
        <v>1</v>
      </c>
      <c r="F19" s="5">
        <v>1</v>
      </c>
      <c r="G19" s="5" t="str">
        <f t="shared" si="0"/>
        <v>No</v>
      </c>
      <c r="H19" s="5">
        <v>1</v>
      </c>
      <c r="I19" s="5">
        <v>1</v>
      </c>
      <c r="J19" s="5">
        <v>1</v>
      </c>
      <c r="K19" s="5">
        <v>1</v>
      </c>
    </row>
    <row r="20" spans="1:11" x14ac:dyDescent="0.25">
      <c r="A20" s="5">
        <v>20</v>
      </c>
      <c r="B20" s="5" t="s">
        <v>1014</v>
      </c>
      <c r="C20" s="5" t="s">
        <v>1015</v>
      </c>
      <c r="D20" s="5" t="s">
        <v>924</v>
      </c>
      <c r="E20" s="5">
        <v>1</v>
      </c>
      <c r="F20" s="5">
        <v>1</v>
      </c>
      <c r="G20" s="5" t="str">
        <f t="shared" si="0"/>
        <v>No</v>
      </c>
      <c r="H20" s="5">
        <v>1</v>
      </c>
      <c r="I20" s="5">
        <v>1</v>
      </c>
      <c r="J20" s="5">
        <v>1</v>
      </c>
      <c r="K20" s="5">
        <v>1</v>
      </c>
    </row>
    <row r="21" spans="1:11" x14ac:dyDescent="0.25">
      <c r="A21" s="5">
        <v>21</v>
      </c>
      <c r="B21" s="5" t="s">
        <v>1016</v>
      </c>
      <c r="C21" s="5" t="s">
        <v>1017</v>
      </c>
      <c r="D21" s="5" t="s">
        <v>924</v>
      </c>
      <c r="E21" s="5">
        <v>1</v>
      </c>
      <c r="F21" s="5">
        <v>1</v>
      </c>
      <c r="G21" s="5" t="str">
        <f t="shared" si="0"/>
        <v>No</v>
      </c>
      <c r="H21" s="5">
        <v>1</v>
      </c>
      <c r="I21" s="5">
        <v>1</v>
      </c>
      <c r="J21" s="5">
        <v>1</v>
      </c>
      <c r="K21" s="5">
        <v>1</v>
      </c>
    </row>
    <row r="22" spans="1:11" x14ac:dyDescent="0.25">
      <c r="A22" s="5">
        <v>22</v>
      </c>
      <c r="B22" s="5" t="s">
        <v>1018</v>
      </c>
      <c r="C22" s="5" t="s">
        <v>1019</v>
      </c>
      <c r="D22" s="5" t="s">
        <v>924</v>
      </c>
      <c r="E22" s="5">
        <v>1</v>
      </c>
      <c r="F22" s="5">
        <v>1</v>
      </c>
      <c r="G22" s="5" t="str">
        <f t="shared" si="0"/>
        <v>No</v>
      </c>
      <c r="H22" s="5">
        <v>1</v>
      </c>
      <c r="I22" s="5">
        <v>1</v>
      </c>
      <c r="J22" s="5">
        <v>1</v>
      </c>
      <c r="K22" s="5">
        <v>1</v>
      </c>
    </row>
    <row r="23" spans="1:11" x14ac:dyDescent="0.25">
      <c r="A23" s="5">
        <v>23</v>
      </c>
      <c r="B23" s="5" t="s">
        <v>1020</v>
      </c>
      <c r="C23" s="5" t="s">
        <v>1021</v>
      </c>
      <c r="D23" s="5" t="s">
        <v>924</v>
      </c>
      <c r="E23" s="5">
        <v>1</v>
      </c>
      <c r="F23" s="5">
        <v>1</v>
      </c>
      <c r="G23" s="5" t="str">
        <f t="shared" si="0"/>
        <v>No</v>
      </c>
      <c r="H23" s="5">
        <v>1</v>
      </c>
      <c r="I23" s="5">
        <v>1</v>
      </c>
      <c r="J23" s="5">
        <v>1</v>
      </c>
      <c r="K23" s="5">
        <v>1</v>
      </c>
    </row>
    <row r="24" spans="1:11" x14ac:dyDescent="0.25">
      <c r="A24" s="5">
        <v>24</v>
      </c>
      <c r="B24" s="5" t="s">
        <v>1022</v>
      </c>
      <c r="C24" s="5" t="s">
        <v>1023</v>
      </c>
      <c r="D24" s="5" t="s">
        <v>924</v>
      </c>
      <c r="E24" s="5">
        <v>1</v>
      </c>
      <c r="F24" s="5">
        <v>1</v>
      </c>
      <c r="G24" s="5" t="str">
        <f t="shared" si="0"/>
        <v>No</v>
      </c>
      <c r="H24" s="5">
        <v>1</v>
      </c>
      <c r="I24" s="5">
        <v>1</v>
      </c>
      <c r="J24" s="5">
        <v>1</v>
      </c>
      <c r="K24" s="5">
        <v>1</v>
      </c>
    </row>
    <row r="25" spans="1:11" x14ac:dyDescent="0.25">
      <c r="A25" s="5">
        <v>25</v>
      </c>
      <c r="B25" s="5" t="s">
        <v>1024</v>
      </c>
      <c r="C25" s="5" t="s">
        <v>1025</v>
      </c>
      <c r="D25" s="5" t="s">
        <v>924</v>
      </c>
      <c r="E25" s="5">
        <v>1</v>
      </c>
      <c r="F25" s="5">
        <v>1</v>
      </c>
      <c r="G25" s="5" t="str">
        <f t="shared" si="0"/>
        <v>No</v>
      </c>
      <c r="H25" s="5">
        <v>1</v>
      </c>
      <c r="I25" s="5">
        <v>1</v>
      </c>
      <c r="J25" s="5">
        <v>1</v>
      </c>
      <c r="K25" s="5">
        <v>1</v>
      </c>
    </row>
    <row r="26" spans="1:11" x14ac:dyDescent="0.25">
      <c r="A26" s="5">
        <v>26</v>
      </c>
      <c r="B26" s="5" t="s">
        <v>102</v>
      </c>
      <c r="C26" s="5" t="s">
        <v>103</v>
      </c>
      <c r="D26" s="5" t="s">
        <v>924</v>
      </c>
      <c r="E26" s="5">
        <v>1</v>
      </c>
      <c r="F26" s="5">
        <v>1</v>
      </c>
      <c r="G26" s="5" t="str">
        <f t="shared" si="0"/>
        <v>No</v>
      </c>
      <c r="H26" s="5">
        <v>1</v>
      </c>
      <c r="I26" s="5">
        <v>1</v>
      </c>
      <c r="J26" s="5">
        <v>1</v>
      </c>
      <c r="K26" s="5">
        <v>1</v>
      </c>
    </row>
    <row r="27" spans="1:11" x14ac:dyDescent="0.25">
      <c r="A27" s="5">
        <v>27</v>
      </c>
      <c r="B27" s="5" t="s">
        <v>1026</v>
      </c>
      <c r="C27" s="5" t="s">
        <v>1027</v>
      </c>
      <c r="D27" s="5" t="s">
        <v>924</v>
      </c>
      <c r="E27" s="5">
        <v>1</v>
      </c>
      <c r="F27" s="5">
        <v>1</v>
      </c>
      <c r="G27" s="5" t="str">
        <f t="shared" si="0"/>
        <v>No</v>
      </c>
      <c r="H27" s="5">
        <v>1</v>
      </c>
      <c r="I27" s="5">
        <v>1</v>
      </c>
      <c r="J27" s="5">
        <v>1</v>
      </c>
      <c r="K27" s="5">
        <v>1</v>
      </c>
    </row>
    <row r="28" spans="1:11" x14ac:dyDescent="0.25">
      <c r="A28" s="5">
        <v>28</v>
      </c>
      <c r="B28" s="5" t="s">
        <v>1028</v>
      </c>
      <c r="C28" s="5" t="s">
        <v>1029</v>
      </c>
      <c r="D28" s="5" t="s">
        <v>924</v>
      </c>
      <c r="E28" s="5">
        <v>1</v>
      </c>
      <c r="F28" s="5">
        <v>1</v>
      </c>
      <c r="G28" s="5" t="str">
        <f t="shared" si="0"/>
        <v>No</v>
      </c>
      <c r="H28" s="5">
        <v>1</v>
      </c>
      <c r="I28" s="5">
        <v>1</v>
      </c>
      <c r="J28" s="5">
        <v>1</v>
      </c>
      <c r="K28" s="5">
        <v>1</v>
      </c>
    </row>
    <row r="29" spans="1:11" x14ac:dyDescent="0.25">
      <c r="A29" s="5">
        <v>29</v>
      </c>
      <c r="B29" s="5" t="s">
        <v>1030</v>
      </c>
      <c r="C29" s="5" t="s">
        <v>1031</v>
      </c>
      <c r="D29" s="5" t="s">
        <v>924</v>
      </c>
      <c r="E29" s="5">
        <v>1</v>
      </c>
      <c r="F29" s="5">
        <v>1</v>
      </c>
      <c r="G29" s="5" t="str">
        <f t="shared" si="0"/>
        <v>No</v>
      </c>
      <c r="H29" s="5">
        <v>1</v>
      </c>
      <c r="I29" s="5">
        <v>1</v>
      </c>
      <c r="J29" s="5">
        <v>1</v>
      </c>
      <c r="K29" s="5">
        <v>1</v>
      </c>
    </row>
    <row r="30" spans="1:11" x14ac:dyDescent="0.25">
      <c r="A30" s="5">
        <v>30</v>
      </c>
      <c r="B30" s="5" t="s">
        <v>104</v>
      </c>
      <c r="C30" s="5" t="s">
        <v>105</v>
      </c>
      <c r="D30" s="5" t="s">
        <v>924</v>
      </c>
      <c r="E30" s="5">
        <v>1</v>
      </c>
      <c r="F30" s="5">
        <v>1</v>
      </c>
      <c r="G30" s="5" t="str">
        <f t="shared" si="0"/>
        <v>No</v>
      </c>
      <c r="H30" s="5">
        <v>1</v>
      </c>
      <c r="I30" s="5">
        <v>1</v>
      </c>
      <c r="J30" s="5">
        <v>1</v>
      </c>
      <c r="K30" s="5">
        <v>1</v>
      </c>
    </row>
    <row r="31" spans="1:11" x14ac:dyDescent="0.25">
      <c r="A31" s="5">
        <v>31</v>
      </c>
      <c r="B31" s="5" t="s">
        <v>1032</v>
      </c>
      <c r="C31" s="5" t="s">
        <v>1033</v>
      </c>
      <c r="D31" s="5" t="s">
        <v>924</v>
      </c>
      <c r="E31" s="5">
        <v>1</v>
      </c>
      <c r="F31" s="5">
        <v>1</v>
      </c>
      <c r="G31" s="5" t="str">
        <f t="shared" si="0"/>
        <v>No</v>
      </c>
      <c r="H31" s="5">
        <v>1</v>
      </c>
      <c r="I31" s="5">
        <v>1</v>
      </c>
      <c r="J31" s="5">
        <v>1</v>
      </c>
      <c r="K31" s="5">
        <v>1</v>
      </c>
    </row>
    <row r="32" spans="1:11" x14ac:dyDescent="0.25">
      <c r="A32" s="5">
        <v>32</v>
      </c>
      <c r="B32" s="5" t="s">
        <v>1034</v>
      </c>
      <c r="C32" s="5" t="s">
        <v>1035</v>
      </c>
      <c r="D32" s="5" t="s">
        <v>924</v>
      </c>
      <c r="E32" s="5">
        <v>1</v>
      </c>
      <c r="F32" s="5">
        <v>1</v>
      </c>
      <c r="G32" s="5" t="str">
        <f t="shared" si="0"/>
        <v>No</v>
      </c>
      <c r="H32" s="5">
        <v>1</v>
      </c>
      <c r="I32" s="5">
        <v>1</v>
      </c>
      <c r="J32" s="5">
        <v>1</v>
      </c>
      <c r="K32" s="5">
        <v>1</v>
      </c>
    </row>
    <row r="33" spans="1:11" x14ac:dyDescent="0.25">
      <c r="A33" s="5">
        <v>33</v>
      </c>
      <c r="B33" s="5" t="s">
        <v>106</v>
      </c>
      <c r="C33" s="5" t="s">
        <v>107</v>
      </c>
      <c r="D33" s="5" t="s">
        <v>924</v>
      </c>
      <c r="E33" s="5">
        <v>1</v>
      </c>
      <c r="F33" s="5">
        <v>1</v>
      </c>
      <c r="G33" s="5" t="str">
        <f t="shared" si="0"/>
        <v>No</v>
      </c>
      <c r="H33" s="5">
        <v>1</v>
      </c>
      <c r="I33" s="5">
        <v>1</v>
      </c>
      <c r="J33" s="5">
        <v>1</v>
      </c>
      <c r="K33" s="5">
        <v>1</v>
      </c>
    </row>
    <row r="34" spans="1:11" x14ac:dyDescent="0.25">
      <c r="A34" s="5">
        <v>35</v>
      </c>
      <c r="B34" s="5" t="s">
        <v>1036</v>
      </c>
      <c r="C34" s="5" t="s">
        <v>1037</v>
      </c>
      <c r="D34" s="5" t="s">
        <v>924</v>
      </c>
      <c r="E34" s="5">
        <v>1</v>
      </c>
      <c r="F34" s="5">
        <v>1</v>
      </c>
      <c r="G34" s="5" t="str">
        <f t="shared" si="0"/>
        <v>No</v>
      </c>
      <c r="H34" s="5">
        <v>1</v>
      </c>
      <c r="I34" s="5">
        <v>1</v>
      </c>
      <c r="J34" s="5">
        <v>1</v>
      </c>
      <c r="K34" s="5">
        <v>1</v>
      </c>
    </row>
    <row r="35" spans="1:11" x14ac:dyDescent="0.25">
      <c r="A35" s="5">
        <v>36</v>
      </c>
      <c r="B35" s="5" t="s">
        <v>108</v>
      </c>
      <c r="C35" s="5" t="s">
        <v>109</v>
      </c>
      <c r="D35" s="5" t="s">
        <v>924</v>
      </c>
      <c r="E35" s="5">
        <v>1</v>
      </c>
      <c r="F35" s="5">
        <v>1</v>
      </c>
      <c r="G35" s="5" t="str">
        <f t="shared" si="0"/>
        <v>No</v>
      </c>
      <c r="H35" s="5">
        <v>1</v>
      </c>
      <c r="I35" s="5">
        <v>1</v>
      </c>
      <c r="J35" s="5">
        <v>1</v>
      </c>
      <c r="K35" s="5">
        <v>1</v>
      </c>
    </row>
    <row r="36" spans="1:11" x14ac:dyDescent="0.25">
      <c r="A36" s="5">
        <v>37</v>
      </c>
      <c r="B36" s="5" t="s">
        <v>110</v>
      </c>
      <c r="C36" s="5" t="s">
        <v>1038</v>
      </c>
      <c r="D36" s="5" t="s">
        <v>924</v>
      </c>
      <c r="E36" s="5">
        <v>1</v>
      </c>
      <c r="F36" s="5">
        <v>1</v>
      </c>
      <c r="G36" s="5" t="str">
        <f t="shared" si="0"/>
        <v>Yes</v>
      </c>
      <c r="H36" s="5">
        <v>9.6999999999999993</v>
      </c>
      <c r="I36" s="5">
        <v>4.5</v>
      </c>
      <c r="J36" s="5">
        <v>88</v>
      </c>
      <c r="K36" s="5">
        <v>28</v>
      </c>
    </row>
    <row r="37" spans="1:11" x14ac:dyDescent="0.25">
      <c r="A37" s="5">
        <v>39</v>
      </c>
      <c r="B37" s="5" t="s">
        <v>112</v>
      </c>
      <c r="C37" s="5" t="s">
        <v>113</v>
      </c>
      <c r="D37" s="5" t="s">
        <v>924</v>
      </c>
      <c r="E37" s="5">
        <v>1</v>
      </c>
      <c r="F37" s="5">
        <v>1</v>
      </c>
      <c r="G37" s="5" t="str">
        <f t="shared" si="0"/>
        <v>No</v>
      </c>
      <c r="H37" s="5">
        <v>1</v>
      </c>
      <c r="I37" s="5">
        <v>1</v>
      </c>
      <c r="J37" s="5">
        <v>1</v>
      </c>
      <c r="K37" s="5">
        <v>1</v>
      </c>
    </row>
    <row r="38" spans="1:11" x14ac:dyDescent="0.25">
      <c r="A38" s="5">
        <v>356</v>
      </c>
      <c r="B38" s="5" t="s">
        <v>114</v>
      </c>
      <c r="C38" s="5" t="s">
        <v>115</v>
      </c>
      <c r="D38" s="5" t="s">
        <v>924</v>
      </c>
      <c r="E38" s="5">
        <v>1</v>
      </c>
      <c r="F38" s="5">
        <v>1</v>
      </c>
      <c r="G38" s="5" t="str">
        <f t="shared" si="0"/>
        <v>No</v>
      </c>
      <c r="H38" s="5">
        <v>1</v>
      </c>
      <c r="I38" s="5">
        <v>1</v>
      </c>
      <c r="J38" s="5">
        <v>1</v>
      </c>
      <c r="K38" s="5">
        <v>1</v>
      </c>
    </row>
    <row r="39" spans="1:11" x14ac:dyDescent="0.25">
      <c r="A39" s="5">
        <v>40</v>
      </c>
      <c r="B39" s="5" t="s">
        <v>1039</v>
      </c>
      <c r="C39" s="5" t="s">
        <v>1040</v>
      </c>
      <c r="D39" s="5" t="s">
        <v>924</v>
      </c>
      <c r="E39" s="5">
        <v>1</v>
      </c>
      <c r="F39" s="5">
        <v>1</v>
      </c>
      <c r="G39" s="5" t="str">
        <f t="shared" si="0"/>
        <v>No</v>
      </c>
      <c r="H39" s="5">
        <v>1</v>
      </c>
      <c r="I39" s="5">
        <v>1</v>
      </c>
      <c r="J39" s="5">
        <v>1</v>
      </c>
      <c r="K39" s="5">
        <v>1</v>
      </c>
    </row>
    <row r="40" spans="1:11" x14ac:dyDescent="0.25">
      <c r="A40" s="5">
        <v>41</v>
      </c>
      <c r="B40" s="5" t="s">
        <v>1041</v>
      </c>
      <c r="C40" s="5" t="s">
        <v>1042</v>
      </c>
      <c r="D40" s="5" t="s">
        <v>924</v>
      </c>
      <c r="E40" s="5">
        <v>1</v>
      </c>
      <c r="F40" s="5">
        <v>1</v>
      </c>
      <c r="G40" s="5" t="str">
        <f t="shared" si="0"/>
        <v>No</v>
      </c>
      <c r="H40" s="5">
        <v>1</v>
      </c>
      <c r="I40" s="5">
        <v>1</v>
      </c>
      <c r="J40" s="5">
        <v>1</v>
      </c>
      <c r="K40" s="5">
        <v>1</v>
      </c>
    </row>
    <row r="41" spans="1:11" x14ac:dyDescent="0.25">
      <c r="A41" s="5">
        <v>42</v>
      </c>
      <c r="B41" s="5" t="s">
        <v>1043</v>
      </c>
      <c r="C41" s="5" t="s">
        <v>1044</v>
      </c>
      <c r="D41" s="5" t="s">
        <v>924</v>
      </c>
      <c r="E41" s="5">
        <v>1</v>
      </c>
      <c r="F41" s="5">
        <v>1</v>
      </c>
      <c r="G41" s="5" t="str">
        <f t="shared" si="0"/>
        <v>No</v>
      </c>
      <c r="H41" s="5">
        <v>1</v>
      </c>
      <c r="I41" s="5">
        <v>1</v>
      </c>
      <c r="J41" s="5">
        <v>1</v>
      </c>
      <c r="K41" s="5">
        <v>1</v>
      </c>
    </row>
    <row r="42" spans="1:11" x14ac:dyDescent="0.25">
      <c r="A42" s="5">
        <v>43</v>
      </c>
      <c r="B42" s="5" t="s">
        <v>1045</v>
      </c>
      <c r="C42" s="5" t="s">
        <v>1046</v>
      </c>
      <c r="D42" s="5" t="s">
        <v>924</v>
      </c>
      <c r="E42" s="5">
        <v>1</v>
      </c>
      <c r="F42" s="5">
        <v>1</v>
      </c>
      <c r="G42" s="5" t="str">
        <f t="shared" si="0"/>
        <v>No</v>
      </c>
      <c r="H42" s="5">
        <v>1</v>
      </c>
      <c r="I42" s="5">
        <v>1</v>
      </c>
      <c r="J42" s="5">
        <v>1</v>
      </c>
      <c r="K42" s="5">
        <v>1</v>
      </c>
    </row>
    <row r="43" spans="1:11" x14ac:dyDescent="0.25">
      <c r="A43" s="5">
        <v>44</v>
      </c>
      <c r="B43" s="5" t="s">
        <v>119</v>
      </c>
      <c r="C43" s="5" t="s">
        <v>120</v>
      </c>
      <c r="D43" s="5" t="s">
        <v>924</v>
      </c>
      <c r="E43" s="5">
        <v>1</v>
      </c>
      <c r="F43" s="5">
        <v>1</v>
      </c>
      <c r="G43" s="5" t="str">
        <f t="shared" si="0"/>
        <v>No</v>
      </c>
      <c r="H43" s="5">
        <v>1</v>
      </c>
      <c r="I43" s="5">
        <v>1</v>
      </c>
      <c r="J43" s="5">
        <v>1</v>
      </c>
      <c r="K43" s="5">
        <v>1</v>
      </c>
    </row>
    <row r="44" spans="1:11" x14ac:dyDescent="0.25">
      <c r="A44" s="5">
        <v>45</v>
      </c>
      <c r="B44" s="5" t="s">
        <v>1047</v>
      </c>
      <c r="C44" s="5" t="s">
        <v>1048</v>
      </c>
      <c r="D44" s="5" t="s">
        <v>924</v>
      </c>
      <c r="E44" s="5">
        <v>1</v>
      </c>
      <c r="F44" s="5">
        <v>1</v>
      </c>
      <c r="G44" s="5" t="str">
        <f t="shared" si="0"/>
        <v>No</v>
      </c>
      <c r="H44" s="5">
        <v>1</v>
      </c>
      <c r="I44" s="5">
        <v>1</v>
      </c>
      <c r="J44" s="5">
        <v>1</v>
      </c>
      <c r="K44" s="5">
        <v>1</v>
      </c>
    </row>
    <row r="45" spans="1:11" x14ac:dyDescent="0.25">
      <c r="A45" s="5">
        <v>46</v>
      </c>
      <c r="B45" s="5" t="s">
        <v>121</v>
      </c>
      <c r="C45" s="5" t="s">
        <v>122</v>
      </c>
      <c r="D45" s="5" t="s">
        <v>924</v>
      </c>
      <c r="E45" s="5">
        <v>1</v>
      </c>
      <c r="F45" s="5">
        <v>1</v>
      </c>
      <c r="G45" s="5" t="str">
        <f t="shared" si="0"/>
        <v>No</v>
      </c>
      <c r="H45" s="5">
        <v>1</v>
      </c>
      <c r="I45" s="5">
        <v>1</v>
      </c>
      <c r="J45" s="5">
        <v>1</v>
      </c>
      <c r="K45" s="5">
        <v>1</v>
      </c>
    </row>
    <row r="46" spans="1:11" x14ac:dyDescent="0.25">
      <c r="A46" s="5">
        <v>47</v>
      </c>
      <c r="B46" s="5" t="s">
        <v>123</v>
      </c>
      <c r="C46" s="5" t="s">
        <v>1049</v>
      </c>
      <c r="D46" s="5" t="s">
        <v>925</v>
      </c>
      <c r="E46" s="5">
        <v>1.7</v>
      </c>
      <c r="F46" s="5">
        <v>4.2</v>
      </c>
      <c r="G46" s="5" t="str">
        <f t="shared" si="0"/>
        <v>No</v>
      </c>
      <c r="H46" s="5">
        <v>1</v>
      </c>
      <c r="I46" s="5">
        <v>1</v>
      </c>
      <c r="J46" s="5">
        <v>1</v>
      </c>
      <c r="K46" s="5">
        <v>1</v>
      </c>
    </row>
    <row r="47" spans="1:11" x14ac:dyDescent="0.25">
      <c r="A47" s="5">
        <v>52</v>
      </c>
      <c r="B47" s="5" t="s">
        <v>1050</v>
      </c>
      <c r="C47" s="5" t="s">
        <v>1051</v>
      </c>
      <c r="D47" s="5" t="s">
        <v>924</v>
      </c>
      <c r="E47" s="5">
        <v>1</v>
      </c>
      <c r="F47" s="5">
        <v>1</v>
      </c>
      <c r="G47" s="5" t="str">
        <f t="shared" si="0"/>
        <v>No</v>
      </c>
      <c r="H47" s="5">
        <v>1</v>
      </c>
      <c r="I47" s="5">
        <v>1</v>
      </c>
      <c r="J47" s="5">
        <v>1</v>
      </c>
      <c r="K47" s="5">
        <v>1</v>
      </c>
    </row>
    <row r="48" spans="1:11" x14ac:dyDescent="0.25">
      <c r="A48" s="5">
        <v>53</v>
      </c>
      <c r="B48" s="5" t="s">
        <v>1052</v>
      </c>
      <c r="C48" s="5" t="s">
        <v>1053</v>
      </c>
      <c r="D48" s="5" t="s">
        <v>924</v>
      </c>
      <c r="E48" s="5">
        <v>1</v>
      </c>
      <c r="F48" s="5">
        <v>1</v>
      </c>
      <c r="G48" s="5" t="str">
        <f t="shared" si="0"/>
        <v>No</v>
      </c>
      <c r="H48" s="5">
        <v>1</v>
      </c>
      <c r="I48" s="5">
        <v>1</v>
      </c>
      <c r="J48" s="5">
        <v>1</v>
      </c>
      <c r="K48" s="5">
        <v>1</v>
      </c>
    </row>
    <row r="49" spans="1:11" x14ac:dyDescent="0.25">
      <c r="A49" s="5">
        <v>54</v>
      </c>
      <c r="B49" s="5" t="s">
        <v>1054</v>
      </c>
      <c r="C49" s="5" t="s">
        <v>1055</v>
      </c>
      <c r="D49" s="5" t="s">
        <v>924</v>
      </c>
      <c r="E49" s="5">
        <v>1</v>
      </c>
      <c r="F49" s="5">
        <v>1</v>
      </c>
      <c r="G49" s="5" t="str">
        <f t="shared" si="0"/>
        <v>No</v>
      </c>
      <c r="H49" s="5">
        <v>1</v>
      </c>
      <c r="I49" s="5">
        <v>1</v>
      </c>
      <c r="J49" s="5">
        <v>1</v>
      </c>
      <c r="K49" s="5">
        <v>1</v>
      </c>
    </row>
    <row r="50" spans="1:11" x14ac:dyDescent="0.25">
      <c r="A50" s="5">
        <v>55</v>
      </c>
      <c r="B50" s="5" t="s">
        <v>1056</v>
      </c>
      <c r="C50" s="5" t="s">
        <v>1057</v>
      </c>
      <c r="D50" s="5" t="s">
        <v>924</v>
      </c>
      <c r="E50" s="5">
        <v>1</v>
      </c>
      <c r="F50" s="5">
        <v>1</v>
      </c>
      <c r="G50" s="5" t="str">
        <f t="shared" si="0"/>
        <v>No</v>
      </c>
      <c r="H50" s="5">
        <v>1</v>
      </c>
      <c r="I50" s="5">
        <v>1</v>
      </c>
      <c r="J50" s="5">
        <v>1</v>
      </c>
      <c r="K50" s="5">
        <v>1</v>
      </c>
    </row>
    <row r="51" spans="1:11" x14ac:dyDescent="0.25">
      <c r="A51" s="5">
        <v>56</v>
      </c>
      <c r="B51" s="5" t="s">
        <v>132</v>
      </c>
      <c r="C51" s="5" t="s">
        <v>133</v>
      </c>
      <c r="D51" s="5" t="s">
        <v>924</v>
      </c>
      <c r="E51" s="5">
        <v>1</v>
      </c>
      <c r="F51" s="5">
        <v>1</v>
      </c>
      <c r="G51" s="5" t="str">
        <f t="shared" si="0"/>
        <v>No</v>
      </c>
      <c r="H51" s="5">
        <v>1</v>
      </c>
      <c r="I51" s="5">
        <v>1</v>
      </c>
      <c r="J51" s="5">
        <v>1</v>
      </c>
      <c r="K51" s="5">
        <v>1</v>
      </c>
    </row>
    <row r="52" spans="1:11" x14ac:dyDescent="0.25">
      <c r="A52" s="5">
        <v>57</v>
      </c>
      <c r="B52" s="5" t="s">
        <v>1058</v>
      </c>
      <c r="C52" s="5" t="s">
        <v>1059</v>
      </c>
      <c r="D52" s="5" t="s">
        <v>924</v>
      </c>
      <c r="E52" s="5">
        <v>1</v>
      </c>
      <c r="F52" s="5">
        <v>1</v>
      </c>
      <c r="G52" s="5" t="str">
        <f t="shared" si="0"/>
        <v>No</v>
      </c>
      <c r="H52" s="5">
        <v>1</v>
      </c>
      <c r="I52" s="5">
        <v>1</v>
      </c>
      <c r="J52" s="5">
        <v>1</v>
      </c>
      <c r="K52" s="5">
        <v>1</v>
      </c>
    </row>
    <row r="53" spans="1:11" x14ac:dyDescent="0.25">
      <c r="A53" s="5">
        <v>58</v>
      </c>
      <c r="B53" s="5" t="s">
        <v>134</v>
      </c>
      <c r="C53" s="5" t="s">
        <v>135</v>
      </c>
      <c r="D53" s="5" t="s">
        <v>924</v>
      </c>
      <c r="E53" s="5">
        <v>1</v>
      </c>
      <c r="F53" s="5">
        <v>1</v>
      </c>
      <c r="G53" s="5" t="str">
        <f t="shared" si="0"/>
        <v>No</v>
      </c>
      <c r="H53" s="5">
        <v>1</v>
      </c>
      <c r="I53" s="5">
        <v>1</v>
      </c>
      <c r="J53" s="5">
        <v>1</v>
      </c>
      <c r="K53" s="5">
        <v>1</v>
      </c>
    </row>
    <row r="54" spans="1:11" x14ac:dyDescent="0.25">
      <c r="A54" s="5">
        <v>60</v>
      </c>
      <c r="B54" s="5" t="s">
        <v>1060</v>
      </c>
      <c r="C54" s="5" t="s">
        <v>1061</v>
      </c>
      <c r="D54" s="5" t="s">
        <v>924</v>
      </c>
      <c r="E54" s="5">
        <v>1</v>
      </c>
      <c r="F54" s="5">
        <v>1</v>
      </c>
      <c r="G54" s="5" t="str">
        <f t="shared" si="0"/>
        <v>No</v>
      </c>
      <c r="H54" s="5">
        <v>1</v>
      </c>
      <c r="I54" s="5">
        <v>1</v>
      </c>
      <c r="J54" s="5">
        <v>1</v>
      </c>
      <c r="K54" s="5">
        <v>1</v>
      </c>
    </row>
    <row r="55" spans="1:11" x14ac:dyDescent="0.25">
      <c r="A55" s="5">
        <v>61</v>
      </c>
      <c r="B55" s="5" t="s">
        <v>1062</v>
      </c>
      <c r="C55" s="5" t="s">
        <v>1063</v>
      </c>
      <c r="D55" s="5" t="s">
        <v>924</v>
      </c>
      <c r="E55" s="5">
        <v>1</v>
      </c>
      <c r="F55" s="5">
        <v>1</v>
      </c>
      <c r="G55" s="5" t="str">
        <f t="shared" si="0"/>
        <v>No</v>
      </c>
      <c r="H55" s="5">
        <v>1</v>
      </c>
      <c r="I55" s="5">
        <v>1</v>
      </c>
      <c r="J55" s="5">
        <v>1</v>
      </c>
      <c r="K55" s="5">
        <v>1</v>
      </c>
    </row>
    <row r="56" spans="1:11" x14ac:dyDescent="0.25">
      <c r="A56" s="5">
        <v>62</v>
      </c>
      <c r="B56" s="5" t="s">
        <v>136</v>
      </c>
      <c r="C56" s="5" t="s">
        <v>137</v>
      </c>
      <c r="D56" s="5" t="s">
        <v>924</v>
      </c>
      <c r="E56" s="5">
        <v>1</v>
      </c>
      <c r="F56" s="5">
        <v>1</v>
      </c>
      <c r="G56" s="5" t="str">
        <f t="shared" si="0"/>
        <v>No</v>
      </c>
      <c r="H56" s="5">
        <v>1</v>
      </c>
      <c r="I56" s="5">
        <v>1</v>
      </c>
      <c r="J56" s="5">
        <v>1</v>
      </c>
      <c r="K56" s="5">
        <v>1</v>
      </c>
    </row>
    <row r="57" spans="1:11" x14ac:dyDescent="0.25">
      <c r="A57" s="5">
        <v>63</v>
      </c>
      <c r="B57" s="5" t="s">
        <v>197</v>
      </c>
      <c r="C57" s="5" t="s">
        <v>1064</v>
      </c>
      <c r="D57" s="5" t="s">
        <v>924</v>
      </c>
      <c r="E57" s="5">
        <v>1</v>
      </c>
      <c r="F57" s="5">
        <v>1</v>
      </c>
      <c r="G57" s="5" t="str">
        <f t="shared" si="0"/>
        <v>No</v>
      </c>
      <c r="H57" s="5">
        <v>1</v>
      </c>
      <c r="I57" s="5">
        <v>1</v>
      </c>
      <c r="J57" s="5">
        <v>1</v>
      </c>
      <c r="K57" s="5">
        <v>1</v>
      </c>
    </row>
    <row r="58" spans="1:11" x14ac:dyDescent="0.25">
      <c r="A58" s="5">
        <v>64</v>
      </c>
      <c r="B58" s="5" t="s">
        <v>203</v>
      </c>
      <c r="C58" s="5" t="s">
        <v>1065</v>
      </c>
      <c r="D58" s="5" t="s">
        <v>924</v>
      </c>
      <c r="E58" s="5">
        <v>1</v>
      </c>
      <c r="F58" s="5">
        <v>1</v>
      </c>
      <c r="G58" s="5" t="str">
        <f t="shared" si="0"/>
        <v>No</v>
      </c>
      <c r="H58" s="5">
        <v>1</v>
      </c>
      <c r="I58" s="5">
        <v>1</v>
      </c>
      <c r="J58" s="5">
        <v>1</v>
      </c>
      <c r="K58" s="5">
        <v>1</v>
      </c>
    </row>
    <row r="59" spans="1:11" x14ac:dyDescent="0.25">
      <c r="A59" s="5">
        <v>65</v>
      </c>
      <c r="B59" s="5" t="s">
        <v>1066</v>
      </c>
      <c r="C59" s="5" t="s">
        <v>1067</v>
      </c>
      <c r="D59" s="5" t="s">
        <v>924</v>
      </c>
      <c r="E59" s="5">
        <v>1</v>
      </c>
      <c r="F59" s="5">
        <v>1</v>
      </c>
      <c r="G59" s="5" t="str">
        <f t="shared" si="0"/>
        <v>No</v>
      </c>
      <c r="H59" s="5">
        <v>1</v>
      </c>
      <c r="I59" s="5">
        <v>1</v>
      </c>
      <c r="J59" s="5">
        <v>1</v>
      </c>
      <c r="K59" s="5">
        <v>1</v>
      </c>
    </row>
    <row r="60" spans="1:11" x14ac:dyDescent="0.25">
      <c r="A60" s="5">
        <v>522</v>
      </c>
      <c r="B60" s="5" t="s">
        <v>291</v>
      </c>
      <c r="C60" s="5" t="s">
        <v>1068</v>
      </c>
      <c r="D60" s="5" t="s">
        <v>924</v>
      </c>
      <c r="E60" s="5">
        <v>1</v>
      </c>
      <c r="F60" s="5">
        <v>1</v>
      </c>
      <c r="G60" s="5" t="str">
        <f t="shared" si="0"/>
        <v>Yes</v>
      </c>
      <c r="H60" s="5">
        <v>5.2</v>
      </c>
      <c r="I60" s="5">
        <v>1</v>
      </c>
      <c r="J60" s="5">
        <v>1</v>
      </c>
      <c r="K60" s="5">
        <v>1</v>
      </c>
    </row>
    <row r="61" spans="1:11" x14ac:dyDescent="0.25">
      <c r="A61" s="5">
        <v>66</v>
      </c>
      <c r="B61" s="5" t="s">
        <v>1069</v>
      </c>
      <c r="C61" s="5" t="s">
        <v>1070</v>
      </c>
      <c r="D61" s="5" t="s">
        <v>924</v>
      </c>
      <c r="E61" s="5">
        <v>1</v>
      </c>
      <c r="F61" s="5">
        <v>1</v>
      </c>
      <c r="G61" s="5" t="str">
        <f t="shared" si="0"/>
        <v>No</v>
      </c>
      <c r="H61" s="5">
        <v>1</v>
      </c>
      <c r="I61" s="5">
        <v>1</v>
      </c>
      <c r="J61" s="5">
        <v>1</v>
      </c>
      <c r="K61" s="5">
        <v>1</v>
      </c>
    </row>
    <row r="62" spans="1:11" x14ac:dyDescent="0.25">
      <c r="A62" s="5">
        <v>68</v>
      </c>
      <c r="B62" s="5" t="s">
        <v>1071</v>
      </c>
      <c r="C62" s="5" t="s">
        <v>1072</v>
      </c>
      <c r="D62" s="5" t="s">
        <v>924</v>
      </c>
      <c r="E62" s="5">
        <v>1</v>
      </c>
      <c r="F62" s="5">
        <v>1</v>
      </c>
      <c r="G62" s="5" t="str">
        <f t="shared" si="0"/>
        <v>No</v>
      </c>
      <c r="H62" s="5">
        <v>1</v>
      </c>
      <c r="I62" s="5">
        <v>1</v>
      </c>
      <c r="J62" s="5">
        <v>1</v>
      </c>
      <c r="K62" s="5">
        <v>1</v>
      </c>
    </row>
    <row r="63" spans="1:11" x14ac:dyDescent="0.25">
      <c r="A63" s="5">
        <v>71</v>
      </c>
      <c r="B63" s="5" t="s">
        <v>144</v>
      </c>
      <c r="C63" s="5" t="s">
        <v>145</v>
      </c>
      <c r="D63" s="5" t="s">
        <v>924</v>
      </c>
      <c r="E63" s="5">
        <v>1</v>
      </c>
      <c r="F63" s="5">
        <v>1</v>
      </c>
      <c r="G63" s="5" t="str">
        <f t="shared" si="0"/>
        <v>No</v>
      </c>
      <c r="H63" s="5">
        <v>1</v>
      </c>
      <c r="I63" s="5">
        <v>1</v>
      </c>
      <c r="J63" s="5">
        <v>1</v>
      </c>
      <c r="K63" s="5">
        <v>1</v>
      </c>
    </row>
    <row r="64" spans="1:11" x14ac:dyDescent="0.25">
      <c r="A64" s="5">
        <v>72</v>
      </c>
      <c r="B64" s="5" t="s">
        <v>146</v>
      </c>
      <c r="C64" s="5" t="s">
        <v>147</v>
      </c>
      <c r="D64" s="5" t="s">
        <v>924</v>
      </c>
      <c r="E64" s="5">
        <v>1</v>
      </c>
      <c r="F64" s="5">
        <v>1</v>
      </c>
      <c r="G64" s="5" t="str">
        <f t="shared" si="0"/>
        <v>No</v>
      </c>
      <c r="H64" s="5">
        <v>1</v>
      </c>
      <c r="I64" s="5">
        <v>1</v>
      </c>
      <c r="J64" s="5">
        <v>1</v>
      </c>
      <c r="K64" s="5">
        <v>1</v>
      </c>
    </row>
    <row r="65" spans="1:11" x14ac:dyDescent="0.25">
      <c r="A65" s="5">
        <v>324</v>
      </c>
      <c r="B65" s="5" t="s">
        <v>148</v>
      </c>
      <c r="C65" s="5" t="s">
        <v>1073</v>
      </c>
      <c r="D65" s="5" t="s">
        <v>924</v>
      </c>
      <c r="E65" s="5">
        <v>1</v>
      </c>
      <c r="F65" s="5">
        <v>1</v>
      </c>
      <c r="G65" s="5" t="str">
        <f t="shared" si="0"/>
        <v>No</v>
      </c>
      <c r="H65" s="5">
        <v>1</v>
      </c>
      <c r="I65" s="5">
        <v>1</v>
      </c>
      <c r="J65" s="5">
        <v>1</v>
      </c>
      <c r="K65" s="5">
        <v>1</v>
      </c>
    </row>
    <row r="66" spans="1:11" x14ac:dyDescent="0.25">
      <c r="A66" s="5">
        <v>73</v>
      </c>
      <c r="B66" s="5" t="s">
        <v>150</v>
      </c>
      <c r="C66" s="5" t="s">
        <v>1074</v>
      </c>
      <c r="D66" s="5" t="s">
        <v>924</v>
      </c>
      <c r="E66" s="5">
        <v>1</v>
      </c>
      <c r="F66" s="5">
        <v>1</v>
      </c>
      <c r="G66" s="5" t="str">
        <f t="shared" si="0"/>
        <v>No</v>
      </c>
      <c r="H66" s="5">
        <v>1</v>
      </c>
      <c r="I66" s="5">
        <v>1</v>
      </c>
      <c r="J66" s="5">
        <v>1</v>
      </c>
      <c r="K66" s="5">
        <v>1</v>
      </c>
    </row>
    <row r="67" spans="1:11" x14ac:dyDescent="0.25">
      <c r="A67" s="5">
        <v>74</v>
      </c>
      <c r="B67" s="5" t="s">
        <v>1075</v>
      </c>
      <c r="C67" s="5" t="s">
        <v>1076</v>
      </c>
      <c r="D67" s="5" t="s">
        <v>924</v>
      </c>
      <c r="E67" s="5">
        <v>1</v>
      </c>
      <c r="F67" s="5">
        <v>1</v>
      </c>
      <c r="G67" s="5" t="str">
        <f t="shared" ref="G67:G130" si="1">IF(SUM(H67:K67)=4, "No","Yes")</f>
        <v>No</v>
      </c>
      <c r="H67" s="5">
        <v>1</v>
      </c>
      <c r="I67" s="5">
        <v>1</v>
      </c>
      <c r="J67" s="5">
        <v>1</v>
      </c>
      <c r="K67" s="5">
        <v>1</v>
      </c>
    </row>
    <row r="68" spans="1:11" x14ac:dyDescent="0.25">
      <c r="A68" s="5">
        <v>75</v>
      </c>
      <c r="B68" s="5" t="s">
        <v>152</v>
      </c>
      <c r="C68" s="5" t="s">
        <v>153</v>
      </c>
      <c r="D68" s="5" t="s">
        <v>924</v>
      </c>
      <c r="E68" s="5">
        <v>1</v>
      </c>
      <c r="F68" s="5">
        <v>1</v>
      </c>
      <c r="G68" s="5" t="str">
        <f t="shared" si="1"/>
        <v>No</v>
      </c>
      <c r="H68" s="5">
        <v>1</v>
      </c>
      <c r="I68" s="5">
        <v>1</v>
      </c>
      <c r="J68" s="5">
        <v>1</v>
      </c>
      <c r="K68" s="5">
        <v>1</v>
      </c>
    </row>
    <row r="69" spans="1:11" x14ac:dyDescent="0.25">
      <c r="A69" s="5">
        <v>333</v>
      </c>
      <c r="B69" s="5" t="s">
        <v>154</v>
      </c>
      <c r="C69" s="5" t="s">
        <v>1077</v>
      </c>
      <c r="D69" s="5" t="s">
        <v>924</v>
      </c>
      <c r="E69" s="5">
        <v>1</v>
      </c>
      <c r="F69" s="5">
        <v>1</v>
      </c>
      <c r="G69" s="5" t="str">
        <f t="shared" si="1"/>
        <v>No</v>
      </c>
      <c r="H69" s="5">
        <v>1</v>
      </c>
      <c r="I69" s="5">
        <v>1</v>
      </c>
      <c r="J69" s="5">
        <v>1</v>
      </c>
      <c r="K69" s="5">
        <v>1</v>
      </c>
    </row>
    <row r="70" spans="1:11" x14ac:dyDescent="0.25">
      <c r="A70" s="5">
        <v>76</v>
      </c>
      <c r="B70" s="5" t="s">
        <v>157</v>
      </c>
      <c r="C70" s="5" t="s">
        <v>158</v>
      </c>
      <c r="D70" s="5" t="s">
        <v>924</v>
      </c>
      <c r="E70" s="5">
        <v>1</v>
      </c>
      <c r="F70" s="5">
        <v>1</v>
      </c>
      <c r="G70" s="5" t="str">
        <f t="shared" si="1"/>
        <v>No</v>
      </c>
      <c r="H70" s="5">
        <v>1</v>
      </c>
      <c r="I70" s="5">
        <v>1</v>
      </c>
      <c r="J70" s="5">
        <v>1</v>
      </c>
      <c r="K70" s="5">
        <v>1</v>
      </c>
    </row>
    <row r="71" spans="1:11" x14ac:dyDescent="0.25">
      <c r="A71" s="5">
        <v>77</v>
      </c>
      <c r="B71" s="5" t="s">
        <v>1078</v>
      </c>
      <c r="C71" s="5" t="s">
        <v>1079</v>
      </c>
      <c r="D71" s="5" t="s">
        <v>924</v>
      </c>
      <c r="E71" s="5">
        <v>1</v>
      </c>
      <c r="F71" s="5">
        <v>1</v>
      </c>
      <c r="G71" s="5" t="str">
        <f t="shared" si="1"/>
        <v>No</v>
      </c>
      <c r="H71" s="5">
        <v>1</v>
      </c>
      <c r="I71" s="5">
        <v>1</v>
      </c>
      <c r="J71" s="5">
        <v>1</v>
      </c>
      <c r="K71" s="5">
        <v>1</v>
      </c>
    </row>
    <row r="72" spans="1:11" x14ac:dyDescent="0.25">
      <c r="A72" s="5">
        <v>78</v>
      </c>
      <c r="B72" s="5" t="s">
        <v>1080</v>
      </c>
      <c r="C72" s="5" t="s">
        <v>1081</v>
      </c>
      <c r="D72" s="5" t="s">
        <v>924</v>
      </c>
      <c r="E72" s="5">
        <v>1</v>
      </c>
      <c r="F72" s="5">
        <v>1</v>
      </c>
      <c r="G72" s="5" t="str">
        <f t="shared" si="1"/>
        <v>No</v>
      </c>
      <c r="H72" s="5">
        <v>1</v>
      </c>
      <c r="I72" s="5">
        <v>1</v>
      </c>
      <c r="J72" s="5">
        <v>1</v>
      </c>
      <c r="K72" s="5">
        <v>1</v>
      </c>
    </row>
    <row r="73" spans="1:11" x14ac:dyDescent="0.25">
      <c r="A73" s="5">
        <v>79</v>
      </c>
      <c r="B73" s="5" t="s">
        <v>159</v>
      </c>
      <c r="C73" s="5" t="s">
        <v>160</v>
      </c>
      <c r="D73" s="5" t="s">
        <v>924</v>
      </c>
      <c r="E73" s="5">
        <v>1</v>
      </c>
      <c r="F73" s="5">
        <v>1</v>
      </c>
      <c r="G73" s="5" t="str">
        <f t="shared" si="1"/>
        <v>No</v>
      </c>
      <c r="H73" s="5">
        <v>1</v>
      </c>
      <c r="I73" s="5">
        <v>1</v>
      </c>
      <c r="J73" s="5">
        <v>1</v>
      </c>
      <c r="K73" s="5">
        <v>1</v>
      </c>
    </row>
    <row r="74" spans="1:11" x14ac:dyDescent="0.25">
      <c r="A74" s="5">
        <v>80</v>
      </c>
      <c r="B74" s="5" t="s">
        <v>161</v>
      </c>
      <c r="C74" s="5" t="s">
        <v>162</v>
      </c>
      <c r="D74" s="5" t="s">
        <v>924</v>
      </c>
      <c r="E74" s="5">
        <v>1</v>
      </c>
      <c r="F74" s="5">
        <v>1</v>
      </c>
      <c r="G74" s="5" t="str">
        <f t="shared" si="1"/>
        <v>No</v>
      </c>
      <c r="H74" s="5">
        <v>1</v>
      </c>
      <c r="I74" s="5">
        <v>1</v>
      </c>
      <c r="J74" s="5">
        <v>1</v>
      </c>
      <c r="K74" s="5">
        <v>1</v>
      </c>
    </row>
    <row r="75" spans="1:11" x14ac:dyDescent="0.25">
      <c r="A75" s="5">
        <v>519</v>
      </c>
      <c r="B75" s="5" t="s">
        <v>1082</v>
      </c>
      <c r="C75" s="5" t="s">
        <v>1083</v>
      </c>
      <c r="D75" s="5" t="s">
        <v>924</v>
      </c>
      <c r="E75" s="5">
        <v>1</v>
      </c>
      <c r="F75" s="5">
        <v>1</v>
      </c>
      <c r="G75" s="5" t="str">
        <f t="shared" si="1"/>
        <v>No</v>
      </c>
      <c r="H75" s="5">
        <v>1</v>
      </c>
      <c r="I75" s="5">
        <v>1</v>
      </c>
      <c r="J75" s="5">
        <v>1</v>
      </c>
      <c r="K75" s="5">
        <v>1</v>
      </c>
    </row>
    <row r="76" spans="1:11" x14ac:dyDescent="0.25">
      <c r="A76" s="5">
        <v>81</v>
      </c>
      <c r="B76" s="5" t="s">
        <v>1084</v>
      </c>
      <c r="C76" s="5" t="s">
        <v>1085</v>
      </c>
      <c r="D76" s="5" t="s">
        <v>924</v>
      </c>
      <c r="E76" s="5">
        <v>1</v>
      </c>
      <c r="F76" s="5">
        <v>1</v>
      </c>
      <c r="G76" s="5" t="str">
        <f t="shared" si="1"/>
        <v>No</v>
      </c>
      <c r="H76" s="5">
        <v>1</v>
      </c>
      <c r="I76" s="5">
        <v>1</v>
      </c>
      <c r="J76" s="5">
        <v>1</v>
      </c>
      <c r="K76" s="5">
        <v>1</v>
      </c>
    </row>
    <row r="77" spans="1:11" x14ac:dyDescent="0.25">
      <c r="A77" s="5">
        <v>82</v>
      </c>
      <c r="B77" s="5" t="s">
        <v>1086</v>
      </c>
      <c r="C77" s="5" t="s">
        <v>1087</v>
      </c>
      <c r="D77" s="5" t="s">
        <v>924</v>
      </c>
      <c r="E77" s="5">
        <v>1</v>
      </c>
      <c r="F77" s="5">
        <v>1</v>
      </c>
      <c r="G77" s="5" t="str">
        <f t="shared" si="1"/>
        <v>No</v>
      </c>
      <c r="H77" s="5">
        <v>1</v>
      </c>
      <c r="I77" s="5">
        <v>1</v>
      </c>
      <c r="J77" s="5">
        <v>1</v>
      </c>
      <c r="K77" s="5">
        <v>1</v>
      </c>
    </row>
    <row r="78" spans="1:11" x14ac:dyDescent="0.25">
      <c r="A78" s="5">
        <v>83</v>
      </c>
      <c r="B78" s="5" t="s">
        <v>163</v>
      </c>
      <c r="C78" s="5" t="s">
        <v>164</v>
      </c>
      <c r="D78" s="5" t="s">
        <v>924</v>
      </c>
      <c r="E78" s="5">
        <v>1</v>
      </c>
      <c r="F78" s="5">
        <v>1</v>
      </c>
      <c r="G78" s="5" t="str">
        <f t="shared" si="1"/>
        <v>Yes</v>
      </c>
      <c r="H78" s="5">
        <v>1</v>
      </c>
      <c r="I78" s="5">
        <v>1</v>
      </c>
      <c r="J78" s="5">
        <v>2</v>
      </c>
      <c r="K78" s="5">
        <v>1.2</v>
      </c>
    </row>
    <row r="79" spans="1:11" x14ac:dyDescent="0.25">
      <c r="A79" s="5">
        <v>85</v>
      </c>
      <c r="B79" s="5" t="s">
        <v>1088</v>
      </c>
      <c r="C79" s="5" t="s">
        <v>1089</v>
      </c>
      <c r="D79" s="5" t="s">
        <v>924</v>
      </c>
      <c r="E79" s="5">
        <v>1</v>
      </c>
      <c r="F79" s="5">
        <v>1</v>
      </c>
      <c r="G79" s="5" t="str">
        <f t="shared" si="1"/>
        <v>No</v>
      </c>
      <c r="H79" s="5">
        <v>1</v>
      </c>
      <c r="I79" s="5">
        <v>1</v>
      </c>
      <c r="J79" s="5">
        <v>1</v>
      </c>
      <c r="K79" s="5">
        <v>1</v>
      </c>
    </row>
    <row r="80" spans="1:11" x14ac:dyDescent="0.25">
      <c r="A80" s="5">
        <v>86</v>
      </c>
      <c r="B80" s="5" t="s">
        <v>165</v>
      </c>
      <c r="C80" s="5" t="s">
        <v>166</v>
      </c>
      <c r="D80" s="5" t="s">
        <v>924</v>
      </c>
      <c r="E80" s="5">
        <v>1</v>
      </c>
      <c r="F80" s="5">
        <v>1</v>
      </c>
      <c r="G80" s="5" t="str">
        <f t="shared" si="1"/>
        <v>No</v>
      </c>
      <c r="H80" s="5">
        <v>1</v>
      </c>
      <c r="I80" s="5">
        <v>1</v>
      </c>
      <c r="J80" s="5">
        <v>1</v>
      </c>
      <c r="K80" s="5">
        <v>1</v>
      </c>
    </row>
    <row r="81" spans="1:11" x14ac:dyDescent="0.25">
      <c r="A81" s="5">
        <v>87</v>
      </c>
      <c r="B81" s="5" t="s">
        <v>1090</v>
      </c>
      <c r="C81" s="5" t="s">
        <v>1091</v>
      </c>
      <c r="D81" s="5" t="s">
        <v>924</v>
      </c>
      <c r="E81" s="5">
        <v>1</v>
      </c>
      <c r="F81" s="5">
        <v>1</v>
      </c>
      <c r="G81" s="5" t="str">
        <f t="shared" si="1"/>
        <v>No</v>
      </c>
      <c r="H81" s="5">
        <v>1</v>
      </c>
      <c r="I81" s="5">
        <v>1</v>
      </c>
      <c r="J81" s="5">
        <v>1</v>
      </c>
      <c r="K81" s="5">
        <v>1</v>
      </c>
    </row>
    <row r="82" spans="1:11" x14ac:dyDescent="0.25">
      <c r="A82" s="5">
        <v>88</v>
      </c>
      <c r="B82" s="5" t="s">
        <v>1092</v>
      </c>
      <c r="C82" s="5" t="s">
        <v>1093</v>
      </c>
      <c r="D82" s="5" t="s">
        <v>924</v>
      </c>
      <c r="E82" s="5">
        <v>1</v>
      </c>
      <c r="F82" s="5">
        <v>1</v>
      </c>
      <c r="G82" s="5" t="str">
        <f t="shared" si="1"/>
        <v>No</v>
      </c>
      <c r="H82" s="5">
        <v>1</v>
      </c>
      <c r="I82" s="5">
        <v>1</v>
      </c>
      <c r="J82" s="5">
        <v>1</v>
      </c>
      <c r="K82" s="5">
        <v>1</v>
      </c>
    </row>
    <row r="83" spans="1:11" x14ac:dyDescent="0.25">
      <c r="A83" s="5">
        <v>89</v>
      </c>
      <c r="B83" s="5">
        <v>89</v>
      </c>
      <c r="C83" s="5" t="s">
        <v>1094</v>
      </c>
      <c r="D83" s="5" t="s">
        <v>924</v>
      </c>
      <c r="E83" s="5">
        <v>1</v>
      </c>
      <c r="F83" s="5">
        <v>1</v>
      </c>
      <c r="G83" s="5" t="str">
        <f t="shared" si="1"/>
        <v>No</v>
      </c>
      <c r="H83" s="5">
        <v>1</v>
      </c>
      <c r="I83" s="5">
        <v>1</v>
      </c>
      <c r="J83" s="5">
        <v>1</v>
      </c>
      <c r="K83" s="5">
        <v>1</v>
      </c>
    </row>
    <row r="84" spans="1:11" x14ac:dyDescent="0.25">
      <c r="A84" s="5">
        <v>90</v>
      </c>
      <c r="B84" s="5" t="s">
        <v>167</v>
      </c>
      <c r="C84" s="5" t="s">
        <v>168</v>
      </c>
      <c r="D84" s="5" t="s">
        <v>924</v>
      </c>
      <c r="E84" s="5">
        <v>1</v>
      </c>
      <c r="F84" s="5">
        <v>1</v>
      </c>
      <c r="G84" s="5" t="str">
        <f t="shared" si="1"/>
        <v>No</v>
      </c>
      <c r="H84" s="5">
        <v>1</v>
      </c>
      <c r="I84" s="5">
        <v>1</v>
      </c>
      <c r="J84" s="5">
        <v>1</v>
      </c>
      <c r="K84" s="5">
        <v>1</v>
      </c>
    </row>
    <row r="85" spans="1:11" x14ac:dyDescent="0.25">
      <c r="A85" s="5">
        <v>91</v>
      </c>
      <c r="B85" s="5" t="s">
        <v>169</v>
      </c>
      <c r="C85" s="5" t="s">
        <v>170</v>
      </c>
      <c r="D85" s="5" t="s">
        <v>924</v>
      </c>
      <c r="E85" s="5">
        <v>1</v>
      </c>
      <c r="F85" s="5">
        <v>1</v>
      </c>
      <c r="G85" s="5" t="str">
        <f t="shared" si="1"/>
        <v>No</v>
      </c>
      <c r="H85" s="5">
        <v>1</v>
      </c>
      <c r="I85" s="5">
        <v>1</v>
      </c>
      <c r="J85" s="5">
        <v>1</v>
      </c>
      <c r="K85" s="5">
        <v>1</v>
      </c>
    </row>
    <row r="86" spans="1:11" x14ac:dyDescent="0.25">
      <c r="A86" s="5">
        <v>92</v>
      </c>
      <c r="B86" s="5" t="s">
        <v>171</v>
      </c>
      <c r="C86" s="5" t="s">
        <v>172</v>
      </c>
      <c r="D86" s="5" t="s">
        <v>924</v>
      </c>
      <c r="E86" s="5">
        <v>1</v>
      </c>
      <c r="F86" s="5">
        <v>1</v>
      </c>
      <c r="G86" s="5" t="str">
        <f t="shared" si="1"/>
        <v>No</v>
      </c>
      <c r="H86" s="5">
        <v>1</v>
      </c>
      <c r="I86" s="5">
        <v>1</v>
      </c>
      <c r="J86" s="5">
        <v>1</v>
      </c>
      <c r="K86" s="5">
        <v>1</v>
      </c>
    </row>
    <row r="87" spans="1:11" x14ac:dyDescent="0.25">
      <c r="A87" s="5">
        <v>93</v>
      </c>
      <c r="B87" s="5" t="s">
        <v>1095</v>
      </c>
      <c r="C87" s="5" t="s">
        <v>1096</v>
      </c>
      <c r="D87" s="5" t="s">
        <v>924</v>
      </c>
      <c r="E87" s="5">
        <v>1</v>
      </c>
      <c r="F87" s="5">
        <v>1</v>
      </c>
      <c r="G87" s="5" t="str">
        <f t="shared" si="1"/>
        <v>No</v>
      </c>
      <c r="H87" s="5">
        <v>1</v>
      </c>
      <c r="I87" s="5">
        <v>1</v>
      </c>
      <c r="J87" s="5">
        <v>1</v>
      </c>
      <c r="K87" s="5">
        <v>1</v>
      </c>
    </row>
    <row r="88" spans="1:11" x14ac:dyDescent="0.25">
      <c r="A88" s="5">
        <v>94</v>
      </c>
      <c r="B88" s="5" t="s">
        <v>1097</v>
      </c>
      <c r="C88" s="5" t="s">
        <v>1098</v>
      </c>
      <c r="D88" s="5" t="s">
        <v>924</v>
      </c>
      <c r="E88" s="5">
        <v>1</v>
      </c>
      <c r="F88" s="5">
        <v>1</v>
      </c>
      <c r="G88" s="5" t="str">
        <f t="shared" si="1"/>
        <v>No</v>
      </c>
      <c r="H88" s="5">
        <v>1</v>
      </c>
      <c r="I88" s="5">
        <v>1</v>
      </c>
      <c r="J88" s="5">
        <v>1</v>
      </c>
      <c r="K88" s="5">
        <v>1</v>
      </c>
    </row>
    <row r="89" spans="1:11" x14ac:dyDescent="0.25">
      <c r="A89" s="5">
        <v>351</v>
      </c>
      <c r="B89" s="5">
        <v>351</v>
      </c>
      <c r="C89" s="5" t="s">
        <v>1099</v>
      </c>
      <c r="D89" s="5" t="s">
        <v>924</v>
      </c>
      <c r="E89" s="5">
        <v>1</v>
      </c>
      <c r="F89" s="5">
        <v>1</v>
      </c>
      <c r="G89" s="5" t="str">
        <f t="shared" si="1"/>
        <v>No</v>
      </c>
      <c r="H89" s="5">
        <v>1</v>
      </c>
      <c r="I89" s="5">
        <v>1</v>
      </c>
      <c r="J89" s="5">
        <v>1</v>
      </c>
      <c r="K89" s="5">
        <v>1</v>
      </c>
    </row>
    <row r="90" spans="1:11" x14ac:dyDescent="0.25">
      <c r="A90" s="5">
        <v>95</v>
      </c>
      <c r="B90" s="5" t="s">
        <v>1100</v>
      </c>
      <c r="C90" s="5" t="s">
        <v>1101</v>
      </c>
      <c r="D90" s="5" t="s">
        <v>924</v>
      </c>
      <c r="E90" s="5">
        <v>1</v>
      </c>
      <c r="F90" s="5">
        <v>1</v>
      </c>
      <c r="G90" s="5" t="str">
        <f t="shared" si="1"/>
        <v>No</v>
      </c>
      <c r="H90" s="5">
        <v>1</v>
      </c>
      <c r="I90" s="5">
        <v>1</v>
      </c>
      <c r="J90" s="5">
        <v>1</v>
      </c>
      <c r="K90" s="5">
        <v>1</v>
      </c>
    </row>
    <row r="91" spans="1:11" x14ac:dyDescent="0.25">
      <c r="A91" s="5">
        <v>96</v>
      </c>
      <c r="B91" s="5" t="s">
        <v>1102</v>
      </c>
      <c r="C91" s="5" t="s">
        <v>1103</v>
      </c>
      <c r="D91" s="5" t="s">
        <v>924</v>
      </c>
      <c r="E91" s="5">
        <v>1</v>
      </c>
      <c r="F91" s="5">
        <v>1</v>
      </c>
      <c r="G91" s="5" t="str">
        <f t="shared" si="1"/>
        <v>No</v>
      </c>
      <c r="H91" s="5">
        <v>1</v>
      </c>
      <c r="I91" s="5">
        <v>1</v>
      </c>
      <c r="J91" s="5">
        <v>1</v>
      </c>
      <c r="K91" s="5">
        <v>1</v>
      </c>
    </row>
    <row r="92" spans="1:11" x14ac:dyDescent="0.25">
      <c r="A92" s="5">
        <v>97</v>
      </c>
      <c r="B92" s="5" t="s">
        <v>176</v>
      </c>
      <c r="C92" s="5" t="s">
        <v>177</v>
      </c>
      <c r="D92" s="5" t="s">
        <v>924</v>
      </c>
      <c r="E92" s="5">
        <v>1</v>
      </c>
      <c r="F92" s="5">
        <v>1</v>
      </c>
      <c r="G92" s="5" t="str">
        <f t="shared" si="1"/>
        <v>No</v>
      </c>
      <c r="H92" s="5">
        <v>1</v>
      </c>
      <c r="I92" s="5">
        <v>1</v>
      </c>
      <c r="J92" s="5">
        <v>1</v>
      </c>
      <c r="K92" s="5">
        <v>1</v>
      </c>
    </row>
    <row r="93" spans="1:11" x14ac:dyDescent="0.25">
      <c r="A93" s="5">
        <v>98</v>
      </c>
      <c r="B93" s="5" t="s">
        <v>178</v>
      </c>
      <c r="C93" s="5" t="s">
        <v>179</v>
      </c>
      <c r="D93" s="5" t="s">
        <v>924</v>
      </c>
      <c r="E93" s="5">
        <v>1</v>
      </c>
      <c r="F93" s="5">
        <v>1</v>
      </c>
      <c r="G93" s="5" t="str">
        <f t="shared" si="1"/>
        <v>No</v>
      </c>
      <c r="H93" s="5">
        <v>1</v>
      </c>
      <c r="I93" s="5">
        <v>1</v>
      </c>
      <c r="J93" s="5">
        <v>1</v>
      </c>
      <c r="K93" s="5">
        <v>1</v>
      </c>
    </row>
    <row r="94" spans="1:11" x14ac:dyDescent="0.25">
      <c r="A94" s="5">
        <v>99</v>
      </c>
      <c r="B94" s="5" t="s">
        <v>1104</v>
      </c>
      <c r="C94" s="5" t="s">
        <v>1105</v>
      </c>
      <c r="D94" s="5" t="s">
        <v>924</v>
      </c>
      <c r="E94" s="5">
        <v>1</v>
      </c>
      <c r="F94" s="5">
        <v>1</v>
      </c>
      <c r="G94" s="5" t="str">
        <f t="shared" si="1"/>
        <v>No</v>
      </c>
      <c r="H94" s="5">
        <v>1</v>
      </c>
      <c r="I94" s="5">
        <v>1</v>
      </c>
      <c r="J94" s="5">
        <v>1</v>
      </c>
      <c r="K94" s="5">
        <v>1</v>
      </c>
    </row>
    <row r="95" spans="1:11" x14ac:dyDescent="0.25">
      <c r="A95" s="5">
        <v>243</v>
      </c>
      <c r="B95" s="5" t="s">
        <v>348</v>
      </c>
      <c r="C95" s="5" t="s">
        <v>1106</v>
      </c>
      <c r="D95" s="5" t="s">
        <v>924</v>
      </c>
      <c r="E95" s="5">
        <v>1</v>
      </c>
      <c r="F95" s="5">
        <v>1</v>
      </c>
      <c r="G95" s="5" t="str">
        <f t="shared" si="1"/>
        <v>No</v>
      </c>
      <c r="H95" s="5">
        <v>1</v>
      </c>
      <c r="I95" s="5">
        <v>1</v>
      </c>
      <c r="J95" s="5">
        <v>1</v>
      </c>
      <c r="K95" s="5">
        <v>1</v>
      </c>
    </row>
    <row r="96" spans="1:11" x14ac:dyDescent="0.25">
      <c r="A96" s="5">
        <v>100</v>
      </c>
      <c r="B96" s="5" t="s">
        <v>180</v>
      </c>
      <c r="C96" s="5" t="s">
        <v>181</v>
      </c>
      <c r="D96" s="5" t="s">
        <v>924</v>
      </c>
      <c r="E96" s="5">
        <v>1</v>
      </c>
      <c r="F96" s="5">
        <v>1</v>
      </c>
      <c r="G96" s="5" t="str">
        <f t="shared" si="1"/>
        <v>No</v>
      </c>
      <c r="H96" s="5">
        <v>1</v>
      </c>
      <c r="I96" s="5">
        <v>1</v>
      </c>
      <c r="J96" s="5">
        <v>1</v>
      </c>
      <c r="K96" s="5">
        <v>1</v>
      </c>
    </row>
    <row r="97" spans="1:11" x14ac:dyDescent="0.25">
      <c r="A97" s="5">
        <v>101</v>
      </c>
      <c r="B97" s="5" t="s">
        <v>182</v>
      </c>
      <c r="C97" s="5" t="s">
        <v>183</v>
      </c>
      <c r="D97" s="5" t="s">
        <v>924</v>
      </c>
      <c r="E97" s="5">
        <v>1</v>
      </c>
      <c r="F97" s="5">
        <v>1</v>
      </c>
      <c r="G97" s="5" t="str">
        <f t="shared" si="1"/>
        <v>No</v>
      </c>
      <c r="H97" s="5">
        <v>1</v>
      </c>
      <c r="I97" s="5">
        <v>1</v>
      </c>
      <c r="J97" s="5">
        <v>1</v>
      </c>
      <c r="K97" s="5">
        <v>1</v>
      </c>
    </row>
    <row r="98" spans="1:11" x14ac:dyDescent="0.25">
      <c r="A98" s="5">
        <v>102</v>
      </c>
      <c r="B98" s="5" t="s">
        <v>184</v>
      </c>
      <c r="C98" s="5" t="s">
        <v>185</v>
      </c>
      <c r="D98" s="5" t="s">
        <v>924</v>
      </c>
      <c r="E98" s="5">
        <v>1</v>
      </c>
      <c r="F98" s="5">
        <v>1</v>
      </c>
      <c r="G98" s="5" t="str">
        <f t="shared" si="1"/>
        <v>No</v>
      </c>
      <c r="H98" s="5">
        <v>1</v>
      </c>
      <c r="I98" s="5">
        <v>1</v>
      </c>
      <c r="J98" s="5">
        <v>1</v>
      </c>
      <c r="K98" s="5">
        <v>1</v>
      </c>
    </row>
    <row r="99" spans="1:11" x14ac:dyDescent="0.25">
      <c r="A99" s="5">
        <v>103</v>
      </c>
      <c r="B99" s="5" t="s">
        <v>1107</v>
      </c>
      <c r="C99" s="5" t="s">
        <v>1108</v>
      </c>
      <c r="D99" s="5" t="s">
        <v>924</v>
      </c>
      <c r="E99" s="5">
        <v>1</v>
      </c>
      <c r="F99" s="5">
        <v>1</v>
      </c>
      <c r="G99" s="5" t="str">
        <f t="shared" si="1"/>
        <v>No</v>
      </c>
      <c r="H99" s="5">
        <v>1</v>
      </c>
      <c r="I99" s="5">
        <v>1</v>
      </c>
      <c r="J99" s="5">
        <v>1</v>
      </c>
      <c r="K99" s="5">
        <v>1</v>
      </c>
    </row>
    <row r="100" spans="1:11" x14ac:dyDescent="0.25">
      <c r="A100" s="5">
        <v>104</v>
      </c>
      <c r="B100" s="5" t="s">
        <v>186</v>
      </c>
      <c r="C100" s="5" t="s">
        <v>187</v>
      </c>
      <c r="D100" s="5" t="s">
        <v>924</v>
      </c>
      <c r="E100" s="5">
        <v>1</v>
      </c>
      <c r="F100" s="5">
        <v>1</v>
      </c>
      <c r="G100" s="5" t="str">
        <f t="shared" si="1"/>
        <v>No</v>
      </c>
      <c r="H100" s="5">
        <v>1</v>
      </c>
      <c r="I100" s="5">
        <v>1</v>
      </c>
      <c r="J100" s="5">
        <v>1</v>
      </c>
      <c r="K100" s="5">
        <v>1</v>
      </c>
    </row>
    <row r="101" spans="1:11" x14ac:dyDescent="0.25">
      <c r="A101" s="5">
        <v>105</v>
      </c>
      <c r="B101" s="5" t="s">
        <v>1109</v>
      </c>
      <c r="C101" s="5" t="s">
        <v>1110</v>
      </c>
      <c r="D101" s="5" t="s">
        <v>924</v>
      </c>
      <c r="E101" s="5">
        <v>1</v>
      </c>
      <c r="F101" s="5">
        <v>1</v>
      </c>
      <c r="G101" s="5" t="str">
        <f t="shared" si="1"/>
        <v>No</v>
      </c>
      <c r="H101" s="5">
        <v>1</v>
      </c>
      <c r="I101" s="5">
        <v>1</v>
      </c>
      <c r="J101" s="5">
        <v>1</v>
      </c>
      <c r="K101" s="5">
        <v>1</v>
      </c>
    </row>
    <row r="102" spans="1:11" x14ac:dyDescent="0.25">
      <c r="A102" s="5">
        <v>106</v>
      </c>
      <c r="B102" s="5" t="s">
        <v>1111</v>
      </c>
      <c r="C102" s="5" t="s">
        <v>1112</v>
      </c>
      <c r="D102" s="5" t="s">
        <v>924</v>
      </c>
      <c r="E102" s="5">
        <v>1</v>
      </c>
      <c r="F102" s="5">
        <v>1</v>
      </c>
      <c r="G102" s="5" t="str">
        <f t="shared" si="1"/>
        <v>No</v>
      </c>
      <c r="H102" s="5">
        <v>1</v>
      </c>
      <c r="I102" s="5">
        <v>1</v>
      </c>
      <c r="J102" s="5">
        <v>1</v>
      </c>
      <c r="K102" s="5">
        <v>1</v>
      </c>
    </row>
    <row r="103" spans="1:11" x14ac:dyDescent="0.25">
      <c r="A103" s="5">
        <v>108</v>
      </c>
      <c r="B103" s="5" t="s">
        <v>188</v>
      </c>
      <c r="C103" s="5" t="s">
        <v>189</v>
      </c>
      <c r="D103" s="5" t="s">
        <v>924</v>
      </c>
      <c r="E103" s="5">
        <v>1</v>
      </c>
      <c r="F103" s="5">
        <v>1</v>
      </c>
      <c r="G103" s="5" t="str">
        <f t="shared" si="1"/>
        <v>No</v>
      </c>
      <c r="H103" s="5">
        <v>1</v>
      </c>
      <c r="I103" s="5">
        <v>1</v>
      </c>
      <c r="J103" s="5">
        <v>1</v>
      </c>
      <c r="K103" s="5">
        <v>1</v>
      </c>
    </row>
    <row r="104" spans="1:11" x14ac:dyDescent="0.25">
      <c r="A104" s="5">
        <v>114</v>
      </c>
      <c r="B104" s="5" t="s">
        <v>1113</v>
      </c>
      <c r="C104" s="5" t="s">
        <v>1114</v>
      </c>
      <c r="D104" s="5" t="s">
        <v>924</v>
      </c>
      <c r="E104" s="5">
        <v>1</v>
      </c>
      <c r="F104" s="5">
        <v>1</v>
      </c>
      <c r="G104" s="5" t="str">
        <f t="shared" si="1"/>
        <v>No</v>
      </c>
      <c r="H104" s="5">
        <v>1</v>
      </c>
      <c r="I104" s="5">
        <v>1</v>
      </c>
      <c r="J104" s="5">
        <v>1</v>
      </c>
      <c r="K104" s="5">
        <v>1</v>
      </c>
    </row>
    <row r="105" spans="1:11" x14ac:dyDescent="0.25">
      <c r="A105" s="5">
        <v>117</v>
      </c>
      <c r="B105" s="5" t="s">
        <v>193</v>
      </c>
      <c r="C105" s="5" t="s">
        <v>194</v>
      </c>
      <c r="D105" s="5" t="s">
        <v>924</v>
      </c>
      <c r="E105" s="5">
        <v>1</v>
      </c>
      <c r="F105" s="5">
        <v>1</v>
      </c>
      <c r="G105" s="5" t="str">
        <f t="shared" si="1"/>
        <v>No</v>
      </c>
      <c r="H105" s="5">
        <v>1</v>
      </c>
      <c r="I105" s="5">
        <v>1</v>
      </c>
      <c r="J105" s="5">
        <v>1</v>
      </c>
      <c r="K105" s="5">
        <v>1</v>
      </c>
    </row>
    <row r="106" spans="1:11" x14ac:dyDescent="0.25">
      <c r="A106" s="5">
        <v>246</v>
      </c>
      <c r="B106" s="5" t="s">
        <v>346</v>
      </c>
      <c r="C106" s="5" t="s">
        <v>1115</v>
      </c>
      <c r="D106" s="5" t="s">
        <v>924</v>
      </c>
      <c r="E106" s="5">
        <v>1</v>
      </c>
      <c r="F106" s="5">
        <v>1</v>
      </c>
      <c r="G106" s="5" t="str">
        <f t="shared" si="1"/>
        <v>No</v>
      </c>
      <c r="H106" s="5">
        <v>1</v>
      </c>
      <c r="I106" s="5">
        <v>1</v>
      </c>
      <c r="J106" s="5">
        <v>1</v>
      </c>
      <c r="K106" s="5">
        <v>1</v>
      </c>
    </row>
    <row r="107" spans="1:11" x14ac:dyDescent="0.25">
      <c r="A107" s="5">
        <v>230</v>
      </c>
      <c r="B107" s="5" t="s">
        <v>195</v>
      </c>
      <c r="C107" s="5" t="s">
        <v>1116</v>
      </c>
      <c r="D107" s="5" t="s">
        <v>924</v>
      </c>
      <c r="E107" s="5">
        <v>1</v>
      </c>
      <c r="F107" s="5">
        <v>1</v>
      </c>
      <c r="G107" s="5" t="str">
        <f t="shared" si="1"/>
        <v>No</v>
      </c>
      <c r="H107" s="5">
        <v>1</v>
      </c>
      <c r="I107" s="5">
        <v>1</v>
      </c>
      <c r="J107" s="5">
        <v>1</v>
      </c>
      <c r="K107" s="5">
        <v>1</v>
      </c>
    </row>
    <row r="108" spans="1:11" x14ac:dyDescent="0.25">
      <c r="A108" s="5">
        <v>118</v>
      </c>
      <c r="B108" s="5" t="s">
        <v>199</v>
      </c>
      <c r="C108" s="5" t="s">
        <v>200</v>
      </c>
      <c r="D108" s="5" t="s">
        <v>924</v>
      </c>
      <c r="E108" s="5">
        <v>1</v>
      </c>
      <c r="F108" s="5">
        <v>1</v>
      </c>
      <c r="G108" s="5" t="str">
        <f t="shared" si="1"/>
        <v>No</v>
      </c>
      <c r="H108" s="5">
        <v>1</v>
      </c>
      <c r="I108" s="5">
        <v>1</v>
      </c>
      <c r="J108" s="5">
        <v>1</v>
      </c>
      <c r="K108" s="5">
        <v>1</v>
      </c>
    </row>
    <row r="109" spans="1:11" x14ac:dyDescent="0.25">
      <c r="A109" s="5">
        <v>325</v>
      </c>
      <c r="B109" s="5" t="s">
        <v>201</v>
      </c>
      <c r="C109" s="5" t="s">
        <v>1117</v>
      </c>
      <c r="D109" s="5" t="s">
        <v>924</v>
      </c>
      <c r="E109" s="5">
        <v>1</v>
      </c>
      <c r="F109" s="5">
        <v>1</v>
      </c>
      <c r="G109" s="5" t="str">
        <f t="shared" si="1"/>
        <v>No</v>
      </c>
      <c r="H109" s="5">
        <v>1</v>
      </c>
      <c r="I109" s="5">
        <v>1</v>
      </c>
      <c r="J109" s="5">
        <v>1</v>
      </c>
      <c r="K109" s="5">
        <v>1</v>
      </c>
    </row>
    <row r="110" spans="1:11" x14ac:dyDescent="0.25">
      <c r="A110" s="5">
        <v>119</v>
      </c>
      <c r="B110" s="5" t="s">
        <v>1118</v>
      </c>
      <c r="C110" s="5" t="s">
        <v>1119</v>
      </c>
      <c r="D110" s="5" t="s">
        <v>924</v>
      </c>
      <c r="E110" s="5">
        <v>1</v>
      </c>
      <c r="F110" s="5">
        <v>1</v>
      </c>
      <c r="G110" s="5" t="str">
        <f t="shared" si="1"/>
        <v>No</v>
      </c>
      <c r="H110" s="5">
        <v>1</v>
      </c>
      <c r="I110" s="5">
        <v>1</v>
      </c>
      <c r="J110" s="5">
        <v>1</v>
      </c>
      <c r="K110" s="5">
        <v>1</v>
      </c>
    </row>
    <row r="111" spans="1:11" x14ac:dyDescent="0.25">
      <c r="A111" s="5">
        <v>120</v>
      </c>
      <c r="B111" s="5" t="s">
        <v>1120</v>
      </c>
      <c r="C111" s="5" t="s">
        <v>1121</v>
      </c>
      <c r="D111" s="5" t="s">
        <v>924</v>
      </c>
      <c r="E111" s="5">
        <v>1</v>
      </c>
      <c r="F111" s="5">
        <v>1</v>
      </c>
      <c r="G111" s="5" t="str">
        <f t="shared" si="1"/>
        <v>No</v>
      </c>
      <c r="H111" s="5">
        <v>1</v>
      </c>
      <c r="I111" s="5">
        <v>1</v>
      </c>
      <c r="J111" s="5">
        <v>1</v>
      </c>
      <c r="K111" s="5">
        <v>1</v>
      </c>
    </row>
    <row r="112" spans="1:11" x14ac:dyDescent="0.25">
      <c r="A112" s="5">
        <v>122</v>
      </c>
      <c r="B112" s="5" t="s">
        <v>1122</v>
      </c>
      <c r="C112" s="5" t="s">
        <v>1123</v>
      </c>
      <c r="D112" s="5" t="s">
        <v>924</v>
      </c>
      <c r="E112" s="5">
        <v>1</v>
      </c>
      <c r="F112" s="5">
        <v>1</v>
      </c>
      <c r="G112" s="5" t="str">
        <f t="shared" si="1"/>
        <v>No</v>
      </c>
      <c r="H112" s="5">
        <v>1</v>
      </c>
      <c r="I112" s="5">
        <v>1</v>
      </c>
      <c r="J112" s="5">
        <v>1</v>
      </c>
      <c r="K112" s="5">
        <v>1</v>
      </c>
    </row>
    <row r="113" spans="1:11" x14ac:dyDescent="0.25">
      <c r="A113" s="5">
        <v>129</v>
      </c>
      <c r="B113" s="5" t="s">
        <v>208</v>
      </c>
      <c r="C113" s="5" t="s">
        <v>209</v>
      </c>
      <c r="D113" s="5" t="s">
        <v>924</v>
      </c>
      <c r="E113" s="5">
        <v>1</v>
      </c>
      <c r="F113" s="5">
        <v>1</v>
      </c>
      <c r="G113" s="5" t="str">
        <f t="shared" si="1"/>
        <v>No</v>
      </c>
      <c r="H113" s="5">
        <v>1</v>
      </c>
      <c r="I113" s="5">
        <v>1</v>
      </c>
      <c r="J113" s="5">
        <v>1</v>
      </c>
      <c r="K113" s="5">
        <v>1</v>
      </c>
    </row>
    <row r="114" spans="1:11" x14ac:dyDescent="0.25">
      <c r="A114" s="5">
        <v>130</v>
      </c>
      <c r="B114" s="5" t="s">
        <v>210</v>
      </c>
      <c r="C114" s="5" t="s">
        <v>211</v>
      </c>
      <c r="D114" s="5" t="s">
        <v>924</v>
      </c>
      <c r="E114" s="5">
        <v>1</v>
      </c>
      <c r="F114" s="5">
        <v>1</v>
      </c>
      <c r="G114" s="5" t="str">
        <f t="shared" si="1"/>
        <v>No</v>
      </c>
      <c r="H114" s="5">
        <v>1</v>
      </c>
      <c r="I114" s="5">
        <v>1</v>
      </c>
      <c r="J114" s="5">
        <v>1</v>
      </c>
      <c r="K114" s="5">
        <v>1</v>
      </c>
    </row>
    <row r="115" spans="1:11" x14ac:dyDescent="0.25">
      <c r="A115" s="5">
        <v>131</v>
      </c>
      <c r="B115" s="5" t="s">
        <v>212</v>
      </c>
      <c r="C115" s="5" t="s">
        <v>213</v>
      </c>
      <c r="D115" s="5" t="s">
        <v>924</v>
      </c>
      <c r="E115" s="5">
        <v>1</v>
      </c>
      <c r="F115" s="5">
        <v>1</v>
      </c>
      <c r="G115" s="5" t="str">
        <f t="shared" si="1"/>
        <v>No</v>
      </c>
      <c r="H115" s="5">
        <v>1</v>
      </c>
      <c r="I115" s="5">
        <v>1</v>
      </c>
      <c r="J115" s="5">
        <v>1</v>
      </c>
      <c r="K115" s="5">
        <v>1</v>
      </c>
    </row>
    <row r="116" spans="1:11" x14ac:dyDescent="0.25">
      <c r="A116" s="5">
        <v>132</v>
      </c>
      <c r="B116" s="5" t="s">
        <v>1124</v>
      </c>
      <c r="C116" s="5" t="s">
        <v>1125</v>
      </c>
      <c r="D116" s="5" t="s">
        <v>924</v>
      </c>
      <c r="E116" s="5">
        <v>1</v>
      </c>
      <c r="F116" s="5">
        <v>1</v>
      </c>
      <c r="G116" s="5" t="str">
        <f t="shared" si="1"/>
        <v>No</v>
      </c>
      <c r="H116" s="5">
        <v>1</v>
      </c>
      <c r="I116" s="5">
        <v>1</v>
      </c>
      <c r="J116" s="5">
        <v>1</v>
      </c>
      <c r="K116" s="5">
        <v>1</v>
      </c>
    </row>
    <row r="117" spans="1:11" x14ac:dyDescent="0.25">
      <c r="A117" s="5">
        <v>133</v>
      </c>
      <c r="B117" s="5" t="s">
        <v>214</v>
      </c>
      <c r="C117" s="5" t="s">
        <v>215</v>
      </c>
      <c r="D117" s="5" t="s">
        <v>924</v>
      </c>
      <c r="E117" s="5">
        <v>1</v>
      </c>
      <c r="F117" s="5">
        <v>1</v>
      </c>
      <c r="G117" s="5" t="str">
        <f t="shared" si="1"/>
        <v>No</v>
      </c>
      <c r="H117" s="5">
        <v>1</v>
      </c>
      <c r="I117" s="5">
        <v>1</v>
      </c>
      <c r="J117" s="5">
        <v>1</v>
      </c>
      <c r="K117" s="5">
        <v>1</v>
      </c>
    </row>
    <row r="118" spans="1:11" x14ac:dyDescent="0.25">
      <c r="A118" s="5">
        <v>134</v>
      </c>
      <c r="B118" s="5" t="s">
        <v>1126</v>
      </c>
      <c r="C118" s="5" t="s">
        <v>1127</v>
      </c>
      <c r="D118" s="5" t="s">
        <v>924</v>
      </c>
      <c r="E118" s="5">
        <v>1</v>
      </c>
      <c r="F118" s="5">
        <v>1</v>
      </c>
      <c r="G118" s="5" t="str">
        <f t="shared" si="1"/>
        <v>No</v>
      </c>
      <c r="H118" s="5">
        <v>1</v>
      </c>
      <c r="I118" s="5">
        <v>1</v>
      </c>
      <c r="J118" s="5">
        <v>1</v>
      </c>
      <c r="K118" s="5">
        <v>1</v>
      </c>
    </row>
    <row r="119" spans="1:11" x14ac:dyDescent="0.25">
      <c r="A119" s="5">
        <v>135</v>
      </c>
      <c r="B119" s="5" t="s">
        <v>221</v>
      </c>
      <c r="C119" s="5" t="s">
        <v>1677</v>
      </c>
      <c r="D119" s="5" t="s">
        <v>924</v>
      </c>
      <c r="E119" s="5">
        <v>1</v>
      </c>
      <c r="F119" s="5">
        <v>1</v>
      </c>
      <c r="G119" s="5" t="str">
        <f t="shared" si="1"/>
        <v>No</v>
      </c>
      <c r="H119" s="5">
        <v>1</v>
      </c>
      <c r="I119" s="5">
        <v>1</v>
      </c>
      <c r="J119" s="5">
        <v>1</v>
      </c>
      <c r="K119" s="5">
        <v>1</v>
      </c>
    </row>
    <row r="120" spans="1:11" x14ac:dyDescent="0.25">
      <c r="A120" s="5">
        <v>136</v>
      </c>
      <c r="B120" s="5" t="s">
        <v>223</v>
      </c>
      <c r="C120" s="5" t="s">
        <v>224</v>
      </c>
      <c r="D120" s="5" t="s">
        <v>925</v>
      </c>
      <c r="E120" s="5">
        <v>1.7</v>
      </c>
      <c r="F120" s="5">
        <v>4.2</v>
      </c>
      <c r="G120" s="5" t="str">
        <f t="shared" si="1"/>
        <v>Yes</v>
      </c>
      <c r="H120" s="5">
        <v>1.6</v>
      </c>
      <c r="I120" s="5">
        <v>1</v>
      </c>
      <c r="J120" s="5">
        <v>2.4</v>
      </c>
      <c r="K120" s="5">
        <v>1</v>
      </c>
    </row>
    <row r="121" spans="1:11" x14ac:dyDescent="0.25">
      <c r="A121" s="5">
        <v>140</v>
      </c>
      <c r="B121" s="5" t="s">
        <v>221</v>
      </c>
      <c r="C121" s="5" t="s">
        <v>222</v>
      </c>
      <c r="D121" s="5" t="s">
        <v>925</v>
      </c>
      <c r="E121" s="5">
        <v>1.7</v>
      </c>
      <c r="F121" s="5">
        <v>4.2</v>
      </c>
      <c r="G121" s="5" t="str">
        <f t="shared" si="1"/>
        <v>Yes</v>
      </c>
      <c r="H121" s="5">
        <v>1.6</v>
      </c>
      <c r="I121" s="5">
        <v>1</v>
      </c>
      <c r="J121" s="5">
        <v>2.4</v>
      </c>
      <c r="K121" s="5">
        <v>1</v>
      </c>
    </row>
    <row r="122" spans="1:11" x14ac:dyDescent="0.25">
      <c r="A122" s="5">
        <v>144</v>
      </c>
      <c r="B122" s="5" t="s">
        <v>1128</v>
      </c>
      <c r="C122" s="5" t="s">
        <v>1129</v>
      </c>
      <c r="D122" s="5" t="s">
        <v>924</v>
      </c>
      <c r="E122" s="5">
        <v>1</v>
      </c>
      <c r="F122" s="5">
        <v>1</v>
      </c>
      <c r="G122" s="5" t="str">
        <f t="shared" si="1"/>
        <v>No</v>
      </c>
      <c r="H122" s="5">
        <v>1</v>
      </c>
      <c r="I122" s="5">
        <v>1</v>
      </c>
      <c r="J122" s="5">
        <v>1</v>
      </c>
      <c r="K122" s="5">
        <v>1</v>
      </c>
    </row>
    <row r="123" spans="1:11" x14ac:dyDescent="0.25">
      <c r="A123" s="5">
        <v>145</v>
      </c>
      <c r="B123" s="5" t="s">
        <v>1130</v>
      </c>
      <c r="C123" s="5" t="s">
        <v>1131</v>
      </c>
      <c r="D123" s="5" t="s">
        <v>924</v>
      </c>
      <c r="E123" s="5">
        <v>1</v>
      </c>
      <c r="F123" s="5">
        <v>1</v>
      </c>
      <c r="G123" s="5" t="str">
        <f t="shared" si="1"/>
        <v>No</v>
      </c>
      <c r="H123" s="5">
        <v>1</v>
      </c>
      <c r="I123" s="5">
        <v>1</v>
      </c>
      <c r="J123" s="5">
        <v>1</v>
      </c>
      <c r="K123" s="5">
        <v>1</v>
      </c>
    </row>
    <row r="124" spans="1:11" x14ac:dyDescent="0.25">
      <c r="A124" s="5">
        <v>146</v>
      </c>
      <c r="B124" s="5" t="s">
        <v>225</v>
      </c>
      <c r="C124" s="5" t="s">
        <v>1132</v>
      </c>
      <c r="D124" s="5" t="s">
        <v>924</v>
      </c>
      <c r="E124" s="5">
        <v>1</v>
      </c>
      <c r="F124" s="5">
        <v>1</v>
      </c>
      <c r="G124" s="5" t="str">
        <f t="shared" si="1"/>
        <v>No</v>
      </c>
      <c r="H124" s="5">
        <v>1</v>
      </c>
      <c r="I124" s="5">
        <v>1</v>
      </c>
      <c r="J124" s="5">
        <v>1</v>
      </c>
      <c r="K124" s="5">
        <v>1</v>
      </c>
    </row>
    <row r="125" spans="1:11" x14ac:dyDescent="0.25">
      <c r="A125" s="5">
        <v>148</v>
      </c>
      <c r="B125" s="5">
        <v>148</v>
      </c>
      <c r="C125" s="5" t="s">
        <v>1133</v>
      </c>
      <c r="D125" s="5" t="s">
        <v>925</v>
      </c>
      <c r="E125" s="5">
        <v>1.7</v>
      </c>
      <c r="F125" s="5">
        <v>4.2</v>
      </c>
      <c r="G125" s="5" t="str">
        <f t="shared" si="1"/>
        <v>No</v>
      </c>
      <c r="H125" s="5">
        <v>1</v>
      </c>
      <c r="I125" s="5">
        <v>1</v>
      </c>
      <c r="J125" s="5">
        <v>1</v>
      </c>
      <c r="K125" s="5">
        <v>1</v>
      </c>
    </row>
    <row r="126" spans="1:11" x14ac:dyDescent="0.25">
      <c r="A126" s="5">
        <v>149</v>
      </c>
      <c r="B126" s="5" t="s">
        <v>230</v>
      </c>
      <c r="C126" s="5" t="s">
        <v>231</v>
      </c>
      <c r="D126" s="5" t="s">
        <v>924</v>
      </c>
      <c r="E126" s="5">
        <v>1</v>
      </c>
      <c r="F126" s="5">
        <v>1</v>
      </c>
      <c r="G126" s="5" t="str">
        <f t="shared" si="1"/>
        <v>No</v>
      </c>
      <c r="H126" s="5">
        <v>1</v>
      </c>
      <c r="I126" s="5">
        <v>1</v>
      </c>
      <c r="J126" s="5">
        <v>1</v>
      </c>
      <c r="K126" s="5">
        <v>1</v>
      </c>
    </row>
    <row r="127" spans="1:11" x14ac:dyDescent="0.25">
      <c r="A127" s="5">
        <v>150</v>
      </c>
      <c r="B127" s="5">
        <v>150</v>
      </c>
      <c r="C127" s="5" t="s">
        <v>1134</v>
      </c>
      <c r="D127" s="5" t="s">
        <v>924</v>
      </c>
      <c r="E127" s="5">
        <v>1</v>
      </c>
      <c r="F127" s="5">
        <v>1</v>
      </c>
      <c r="G127" s="5" t="str">
        <f t="shared" si="1"/>
        <v>No</v>
      </c>
      <c r="H127" s="5">
        <v>1</v>
      </c>
      <c r="I127" s="5">
        <v>1</v>
      </c>
      <c r="J127" s="5">
        <v>1</v>
      </c>
      <c r="K127" s="5">
        <v>1</v>
      </c>
    </row>
    <row r="128" spans="1:11" x14ac:dyDescent="0.25">
      <c r="A128" s="5">
        <v>151</v>
      </c>
      <c r="B128" s="5" t="s">
        <v>232</v>
      </c>
      <c r="C128" s="5" t="s">
        <v>233</v>
      </c>
      <c r="D128" s="5" t="s">
        <v>924</v>
      </c>
      <c r="E128" s="5">
        <v>1</v>
      </c>
      <c r="F128" s="5">
        <v>1</v>
      </c>
      <c r="G128" s="5" t="str">
        <f t="shared" si="1"/>
        <v>No</v>
      </c>
      <c r="H128" s="5">
        <v>1</v>
      </c>
      <c r="I128" s="5">
        <v>1</v>
      </c>
      <c r="J128" s="5">
        <v>1</v>
      </c>
      <c r="K128" s="5">
        <v>1</v>
      </c>
    </row>
    <row r="129" spans="1:11" x14ac:dyDescent="0.25">
      <c r="A129" s="5">
        <v>152</v>
      </c>
      <c r="B129" s="5" t="s">
        <v>234</v>
      </c>
      <c r="C129" s="5" t="s">
        <v>235</v>
      </c>
      <c r="D129" s="5" t="s">
        <v>924</v>
      </c>
      <c r="E129" s="5">
        <v>1</v>
      </c>
      <c r="F129" s="5">
        <v>1</v>
      </c>
      <c r="G129" s="5" t="str">
        <f t="shared" si="1"/>
        <v>No</v>
      </c>
      <c r="H129" s="5">
        <v>1</v>
      </c>
      <c r="I129" s="5">
        <v>1</v>
      </c>
      <c r="J129" s="5">
        <v>1</v>
      </c>
      <c r="K129" s="5">
        <v>1</v>
      </c>
    </row>
    <row r="130" spans="1:11" x14ac:dyDescent="0.25">
      <c r="A130" s="5">
        <v>153</v>
      </c>
      <c r="B130" s="5" t="s">
        <v>1135</v>
      </c>
      <c r="C130" s="5" t="s">
        <v>1136</v>
      </c>
      <c r="D130" s="5" t="s">
        <v>924</v>
      </c>
      <c r="E130" s="5">
        <v>1</v>
      </c>
      <c r="F130" s="5">
        <v>1</v>
      </c>
      <c r="G130" s="5" t="str">
        <f t="shared" si="1"/>
        <v>No</v>
      </c>
      <c r="H130" s="5">
        <v>1</v>
      </c>
      <c r="I130" s="5">
        <v>1</v>
      </c>
      <c r="J130" s="5">
        <v>1</v>
      </c>
      <c r="K130" s="5">
        <v>1</v>
      </c>
    </row>
    <row r="131" spans="1:11" x14ac:dyDescent="0.25">
      <c r="A131" s="5">
        <v>154</v>
      </c>
      <c r="B131" s="5" t="s">
        <v>1137</v>
      </c>
      <c r="C131" s="5" t="s">
        <v>1138</v>
      </c>
      <c r="D131" s="5" t="s">
        <v>924</v>
      </c>
      <c r="E131" s="5">
        <v>1</v>
      </c>
      <c r="F131" s="5">
        <v>1</v>
      </c>
      <c r="G131" s="5" t="str">
        <f t="shared" ref="G131:G194" si="2">IF(SUM(H131:K131)=4, "No","Yes")</f>
        <v>No</v>
      </c>
      <c r="H131" s="5">
        <v>1</v>
      </c>
      <c r="I131" s="5">
        <v>1</v>
      </c>
      <c r="J131" s="5">
        <v>1</v>
      </c>
      <c r="K131" s="5">
        <v>1</v>
      </c>
    </row>
    <row r="132" spans="1:11" x14ac:dyDescent="0.25">
      <c r="A132" s="5">
        <v>155</v>
      </c>
      <c r="B132" s="5" t="s">
        <v>1139</v>
      </c>
      <c r="C132" s="5" t="s">
        <v>1140</v>
      </c>
      <c r="D132" s="5" t="s">
        <v>924</v>
      </c>
      <c r="E132" s="5">
        <v>1</v>
      </c>
      <c r="F132" s="5">
        <v>1</v>
      </c>
      <c r="G132" s="5" t="str">
        <f t="shared" si="2"/>
        <v>No</v>
      </c>
      <c r="H132" s="5">
        <v>1</v>
      </c>
      <c r="I132" s="5">
        <v>1</v>
      </c>
      <c r="J132" s="5">
        <v>1</v>
      </c>
      <c r="K132" s="5">
        <v>1</v>
      </c>
    </row>
    <row r="133" spans="1:11" x14ac:dyDescent="0.25">
      <c r="A133" s="5">
        <v>156</v>
      </c>
      <c r="B133" s="5" t="s">
        <v>236</v>
      </c>
      <c r="C133" s="5" t="s">
        <v>237</v>
      </c>
      <c r="D133" s="5" t="s">
        <v>924</v>
      </c>
      <c r="E133" s="5">
        <v>1</v>
      </c>
      <c r="F133" s="5">
        <v>1</v>
      </c>
      <c r="G133" s="5" t="str">
        <f t="shared" si="2"/>
        <v>No</v>
      </c>
      <c r="H133" s="5">
        <v>1</v>
      </c>
      <c r="I133" s="5">
        <v>1</v>
      </c>
      <c r="J133" s="5">
        <v>1</v>
      </c>
      <c r="K133" s="5">
        <v>1</v>
      </c>
    </row>
    <row r="134" spans="1:11" x14ac:dyDescent="0.25">
      <c r="A134" s="5">
        <v>158</v>
      </c>
      <c r="B134" s="5" t="s">
        <v>1141</v>
      </c>
      <c r="C134" s="5" t="s">
        <v>1142</v>
      </c>
      <c r="D134" s="5" t="s">
        <v>924</v>
      </c>
      <c r="E134" s="5">
        <v>1</v>
      </c>
      <c r="F134" s="5">
        <v>1</v>
      </c>
      <c r="G134" s="5" t="str">
        <f t="shared" si="2"/>
        <v>No</v>
      </c>
      <c r="H134" s="5">
        <v>1</v>
      </c>
      <c r="I134" s="5">
        <v>1</v>
      </c>
      <c r="J134" s="5">
        <v>1</v>
      </c>
      <c r="K134" s="5">
        <v>1</v>
      </c>
    </row>
    <row r="135" spans="1:11" x14ac:dyDescent="0.25">
      <c r="A135" s="5">
        <v>159</v>
      </c>
      <c r="B135" s="5" t="s">
        <v>238</v>
      </c>
      <c r="C135" s="5" t="s">
        <v>239</v>
      </c>
      <c r="D135" s="5" t="s">
        <v>924</v>
      </c>
      <c r="E135" s="5">
        <v>1</v>
      </c>
      <c r="F135" s="5">
        <v>1</v>
      </c>
      <c r="G135" s="5" t="str">
        <f t="shared" si="2"/>
        <v>No</v>
      </c>
      <c r="H135" s="5">
        <v>1</v>
      </c>
      <c r="I135" s="5">
        <v>1</v>
      </c>
      <c r="J135" s="5">
        <v>1</v>
      </c>
      <c r="K135" s="5">
        <v>1</v>
      </c>
    </row>
    <row r="136" spans="1:11" x14ac:dyDescent="0.25">
      <c r="A136" s="5">
        <v>161</v>
      </c>
      <c r="B136" s="5" t="s">
        <v>1143</v>
      </c>
      <c r="C136" s="5" t="s">
        <v>1144</v>
      </c>
      <c r="D136" s="5" t="s">
        <v>924</v>
      </c>
      <c r="E136" s="5">
        <v>1</v>
      </c>
      <c r="F136" s="5">
        <v>1</v>
      </c>
      <c r="G136" s="5" t="str">
        <f t="shared" si="2"/>
        <v>No</v>
      </c>
      <c r="H136" s="5">
        <v>1</v>
      </c>
      <c r="I136" s="5">
        <v>1</v>
      </c>
      <c r="J136" s="5">
        <v>1</v>
      </c>
      <c r="K136" s="5">
        <v>1</v>
      </c>
    </row>
    <row r="137" spans="1:11" x14ac:dyDescent="0.25">
      <c r="A137" s="5">
        <v>162</v>
      </c>
      <c r="B137" s="5" t="s">
        <v>242</v>
      </c>
      <c r="C137" s="5" t="s">
        <v>243</v>
      </c>
      <c r="D137" s="5" t="s">
        <v>924</v>
      </c>
      <c r="E137" s="5">
        <v>1</v>
      </c>
      <c r="F137" s="5">
        <v>1</v>
      </c>
      <c r="G137" s="5" t="str">
        <f t="shared" si="2"/>
        <v>No</v>
      </c>
      <c r="H137" s="5">
        <v>1</v>
      </c>
      <c r="I137" s="5">
        <v>1</v>
      </c>
      <c r="J137" s="5">
        <v>1</v>
      </c>
      <c r="K137" s="5">
        <v>1</v>
      </c>
    </row>
    <row r="138" spans="1:11" x14ac:dyDescent="0.25">
      <c r="A138" s="5">
        <v>163</v>
      </c>
      <c r="B138" s="5" t="s">
        <v>1145</v>
      </c>
      <c r="C138" s="5" t="s">
        <v>1146</v>
      </c>
      <c r="D138" s="5" t="s">
        <v>924</v>
      </c>
      <c r="E138" s="5">
        <v>1</v>
      </c>
      <c r="F138" s="5">
        <v>1</v>
      </c>
      <c r="G138" s="5" t="str">
        <f t="shared" si="2"/>
        <v>No</v>
      </c>
      <c r="H138" s="5">
        <v>1</v>
      </c>
      <c r="I138" s="5">
        <v>1</v>
      </c>
      <c r="J138" s="5">
        <v>1</v>
      </c>
      <c r="K138" s="5">
        <v>1</v>
      </c>
    </row>
    <row r="139" spans="1:11" x14ac:dyDescent="0.25">
      <c r="A139" s="5">
        <v>164</v>
      </c>
      <c r="B139" s="5" t="s">
        <v>1147</v>
      </c>
      <c r="C139" s="5" t="s">
        <v>1148</v>
      </c>
      <c r="D139" s="5" t="s">
        <v>924</v>
      </c>
      <c r="E139" s="5">
        <v>1</v>
      </c>
      <c r="F139" s="5">
        <v>1</v>
      </c>
      <c r="G139" s="5" t="str">
        <f t="shared" si="2"/>
        <v>No</v>
      </c>
      <c r="H139" s="5">
        <v>1</v>
      </c>
      <c r="I139" s="5">
        <v>1</v>
      </c>
      <c r="J139" s="5">
        <v>1</v>
      </c>
      <c r="K139" s="5">
        <v>1</v>
      </c>
    </row>
    <row r="140" spans="1:11" x14ac:dyDescent="0.25">
      <c r="A140" s="5">
        <v>165</v>
      </c>
      <c r="B140" s="5" t="s">
        <v>1149</v>
      </c>
      <c r="C140" s="5" t="s">
        <v>1150</v>
      </c>
      <c r="D140" s="5" t="s">
        <v>924</v>
      </c>
      <c r="E140" s="5">
        <v>1</v>
      </c>
      <c r="F140" s="5">
        <v>1</v>
      </c>
      <c r="G140" s="5" t="str">
        <f t="shared" si="2"/>
        <v>No</v>
      </c>
      <c r="H140" s="5">
        <v>1</v>
      </c>
      <c r="I140" s="5">
        <v>1</v>
      </c>
      <c r="J140" s="5">
        <v>1</v>
      </c>
      <c r="K140" s="5">
        <v>1</v>
      </c>
    </row>
    <row r="141" spans="1:11" x14ac:dyDescent="0.25">
      <c r="A141" s="5">
        <v>166</v>
      </c>
      <c r="B141" s="5" t="s">
        <v>1151</v>
      </c>
      <c r="C141" s="5" t="s">
        <v>1152</v>
      </c>
      <c r="D141" s="5" t="s">
        <v>924</v>
      </c>
      <c r="E141" s="5">
        <v>1</v>
      </c>
      <c r="F141" s="5">
        <v>1</v>
      </c>
      <c r="G141" s="5" t="str">
        <f t="shared" si="2"/>
        <v>No</v>
      </c>
      <c r="H141" s="5">
        <v>1</v>
      </c>
      <c r="I141" s="5">
        <v>1</v>
      </c>
      <c r="J141" s="5">
        <v>1</v>
      </c>
      <c r="K141" s="5">
        <v>1</v>
      </c>
    </row>
    <row r="142" spans="1:11" x14ac:dyDescent="0.25">
      <c r="A142" s="5">
        <v>167</v>
      </c>
      <c r="B142" s="5" t="s">
        <v>1153</v>
      </c>
      <c r="C142" s="5" t="s">
        <v>1154</v>
      </c>
      <c r="D142" s="5" t="s">
        <v>924</v>
      </c>
      <c r="E142" s="5">
        <v>1</v>
      </c>
      <c r="F142" s="5">
        <v>1</v>
      </c>
      <c r="G142" s="5" t="str">
        <f t="shared" si="2"/>
        <v>No</v>
      </c>
      <c r="H142" s="5">
        <v>1</v>
      </c>
      <c r="I142" s="5">
        <v>1</v>
      </c>
      <c r="J142" s="5">
        <v>1</v>
      </c>
      <c r="K142" s="5">
        <v>1</v>
      </c>
    </row>
    <row r="143" spans="1:11" x14ac:dyDescent="0.25">
      <c r="A143" s="5">
        <v>168</v>
      </c>
      <c r="B143" s="5" t="s">
        <v>1155</v>
      </c>
      <c r="C143" s="5" t="s">
        <v>1156</v>
      </c>
      <c r="D143" s="5" t="s">
        <v>924</v>
      </c>
      <c r="E143" s="5">
        <v>1</v>
      </c>
      <c r="F143" s="5">
        <v>1</v>
      </c>
      <c r="G143" s="5" t="str">
        <f t="shared" si="2"/>
        <v>No</v>
      </c>
      <c r="H143" s="5">
        <v>1</v>
      </c>
      <c r="I143" s="5">
        <v>1</v>
      </c>
      <c r="J143" s="5">
        <v>1</v>
      </c>
      <c r="K143" s="5">
        <v>1</v>
      </c>
    </row>
    <row r="144" spans="1:11" x14ac:dyDescent="0.25">
      <c r="A144" s="5">
        <v>169</v>
      </c>
      <c r="B144" s="5" t="s">
        <v>1157</v>
      </c>
      <c r="C144" s="5" t="s">
        <v>1158</v>
      </c>
      <c r="D144" s="5" t="s">
        <v>924</v>
      </c>
      <c r="E144" s="5">
        <v>1</v>
      </c>
      <c r="F144" s="5">
        <v>1</v>
      </c>
      <c r="G144" s="5" t="str">
        <f t="shared" si="2"/>
        <v>No</v>
      </c>
      <c r="H144" s="5">
        <v>1</v>
      </c>
      <c r="I144" s="5">
        <v>1</v>
      </c>
      <c r="J144" s="5">
        <v>1</v>
      </c>
      <c r="K144" s="5">
        <v>1</v>
      </c>
    </row>
    <row r="145" spans="1:11" x14ac:dyDescent="0.25">
      <c r="A145" s="5">
        <v>170</v>
      </c>
      <c r="B145" s="5" t="s">
        <v>247</v>
      </c>
      <c r="C145" s="5" t="s">
        <v>1159</v>
      </c>
      <c r="D145" s="5" t="s">
        <v>924</v>
      </c>
      <c r="E145" s="5">
        <v>1</v>
      </c>
      <c r="F145" s="5">
        <v>1</v>
      </c>
      <c r="G145" s="5" t="str">
        <f t="shared" si="2"/>
        <v>No</v>
      </c>
      <c r="H145" s="5">
        <v>1</v>
      </c>
      <c r="I145" s="5">
        <v>1</v>
      </c>
      <c r="J145" s="5">
        <v>1</v>
      </c>
      <c r="K145" s="5">
        <v>1</v>
      </c>
    </row>
    <row r="146" spans="1:11" x14ac:dyDescent="0.25">
      <c r="A146" s="5">
        <v>171</v>
      </c>
      <c r="B146" s="5" t="s">
        <v>1160</v>
      </c>
      <c r="C146" s="5" t="s">
        <v>1161</v>
      </c>
      <c r="D146" s="5" t="s">
        <v>924</v>
      </c>
      <c r="E146" s="5">
        <v>1</v>
      </c>
      <c r="F146" s="5">
        <v>1</v>
      </c>
      <c r="G146" s="5" t="str">
        <f t="shared" si="2"/>
        <v>No</v>
      </c>
      <c r="H146" s="5">
        <v>1</v>
      </c>
      <c r="I146" s="5">
        <v>1</v>
      </c>
      <c r="J146" s="5">
        <v>1</v>
      </c>
      <c r="K146" s="5">
        <v>1</v>
      </c>
    </row>
    <row r="147" spans="1:11" x14ac:dyDescent="0.25">
      <c r="A147" s="5">
        <v>172</v>
      </c>
      <c r="B147" s="5" t="s">
        <v>1162</v>
      </c>
      <c r="C147" s="5" t="s">
        <v>1163</v>
      </c>
      <c r="D147" s="5" t="s">
        <v>924</v>
      </c>
      <c r="E147" s="5">
        <v>1</v>
      </c>
      <c r="F147" s="5">
        <v>1</v>
      </c>
      <c r="G147" s="5" t="str">
        <f t="shared" si="2"/>
        <v>No</v>
      </c>
      <c r="H147" s="5">
        <v>1</v>
      </c>
      <c r="I147" s="5">
        <v>1</v>
      </c>
      <c r="J147" s="5">
        <v>1</v>
      </c>
      <c r="K147" s="5">
        <v>1</v>
      </c>
    </row>
    <row r="148" spans="1:11" x14ac:dyDescent="0.25">
      <c r="A148" s="5">
        <v>637</v>
      </c>
      <c r="B148" s="5" t="s">
        <v>1164</v>
      </c>
      <c r="C148" s="5" t="s">
        <v>1165</v>
      </c>
      <c r="D148" s="5" t="s">
        <v>924</v>
      </c>
      <c r="E148" s="5">
        <v>1</v>
      </c>
      <c r="F148" s="5">
        <v>1</v>
      </c>
      <c r="G148" s="5" t="str">
        <f t="shared" si="2"/>
        <v>No</v>
      </c>
      <c r="H148" s="5">
        <v>1</v>
      </c>
      <c r="I148" s="5">
        <v>1</v>
      </c>
      <c r="J148" s="5">
        <v>1</v>
      </c>
      <c r="K148" s="5">
        <v>1</v>
      </c>
    </row>
    <row r="149" spans="1:11" x14ac:dyDescent="0.25">
      <c r="A149" s="5">
        <v>173</v>
      </c>
      <c r="B149" s="5" t="s">
        <v>249</v>
      </c>
      <c r="C149" s="5" t="s">
        <v>1166</v>
      </c>
      <c r="D149" s="5" t="s">
        <v>924</v>
      </c>
      <c r="E149" s="5">
        <v>1</v>
      </c>
      <c r="F149" s="5">
        <v>1</v>
      </c>
      <c r="G149" s="5" t="str">
        <f t="shared" si="2"/>
        <v>No</v>
      </c>
      <c r="H149" s="5">
        <v>1</v>
      </c>
      <c r="I149" s="5">
        <v>1</v>
      </c>
      <c r="J149" s="5">
        <v>1</v>
      </c>
      <c r="K149" s="5">
        <v>1</v>
      </c>
    </row>
    <row r="150" spans="1:11" x14ac:dyDescent="0.25">
      <c r="A150" s="5">
        <v>174</v>
      </c>
      <c r="B150" s="5" t="s">
        <v>1167</v>
      </c>
      <c r="C150" s="5" t="s">
        <v>1168</v>
      </c>
      <c r="D150" s="5" t="s">
        <v>924</v>
      </c>
      <c r="E150" s="5">
        <v>1</v>
      </c>
      <c r="F150" s="5">
        <v>1</v>
      </c>
      <c r="G150" s="5" t="str">
        <f t="shared" si="2"/>
        <v>No</v>
      </c>
      <c r="H150" s="5">
        <v>1</v>
      </c>
      <c r="I150" s="5">
        <v>1</v>
      </c>
      <c r="J150" s="5">
        <v>1</v>
      </c>
      <c r="K150" s="5">
        <v>1</v>
      </c>
    </row>
    <row r="151" spans="1:11" x14ac:dyDescent="0.25">
      <c r="A151" s="5">
        <v>175</v>
      </c>
      <c r="B151" s="5" t="s">
        <v>251</v>
      </c>
      <c r="C151" s="5" t="s">
        <v>1169</v>
      </c>
      <c r="D151" s="5" t="s">
        <v>924</v>
      </c>
      <c r="E151" s="5">
        <v>1</v>
      </c>
      <c r="F151" s="5">
        <v>1</v>
      </c>
      <c r="G151" s="5" t="str">
        <f t="shared" si="2"/>
        <v>No</v>
      </c>
      <c r="H151" s="5">
        <v>1</v>
      </c>
      <c r="I151" s="5">
        <v>1</v>
      </c>
      <c r="J151" s="5">
        <v>1</v>
      </c>
      <c r="K151" s="5">
        <v>1</v>
      </c>
    </row>
    <row r="152" spans="1:11" x14ac:dyDescent="0.25">
      <c r="A152" s="5">
        <v>183</v>
      </c>
      <c r="B152" s="5" t="s">
        <v>253</v>
      </c>
      <c r="C152" s="5" t="s">
        <v>254</v>
      </c>
      <c r="D152" s="5" t="s">
        <v>924</v>
      </c>
      <c r="E152" s="5">
        <v>1</v>
      </c>
      <c r="F152" s="5">
        <v>1</v>
      </c>
      <c r="G152" s="5" t="str">
        <f t="shared" si="2"/>
        <v>No</v>
      </c>
      <c r="H152" s="5">
        <v>1</v>
      </c>
      <c r="I152" s="5">
        <v>1</v>
      </c>
      <c r="J152" s="5">
        <v>1</v>
      </c>
      <c r="K152" s="5">
        <v>1</v>
      </c>
    </row>
    <row r="153" spans="1:11" x14ac:dyDescent="0.25">
      <c r="A153" s="5">
        <v>15</v>
      </c>
      <c r="B153" s="5" t="s">
        <v>1170</v>
      </c>
      <c r="C153" s="5" t="s">
        <v>1171</v>
      </c>
      <c r="D153" s="5" t="s">
        <v>924</v>
      </c>
      <c r="E153" s="5">
        <v>1</v>
      </c>
      <c r="F153" s="5">
        <v>1</v>
      </c>
      <c r="G153" s="5" t="str">
        <f t="shared" si="2"/>
        <v>No</v>
      </c>
      <c r="H153" s="5">
        <v>1</v>
      </c>
      <c r="I153" s="5">
        <v>1</v>
      </c>
      <c r="J153" s="5">
        <v>1</v>
      </c>
      <c r="K153" s="5">
        <v>1</v>
      </c>
    </row>
    <row r="154" spans="1:11" x14ac:dyDescent="0.25">
      <c r="A154" s="5">
        <v>17</v>
      </c>
      <c r="B154" s="5" t="s">
        <v>1172</v>
      </c>
      <c r="C154" s="5" t="s">
        <v>1173</v>
      </c>
      <c r="D154" s="5" t="s">
        <v>924</v>
      </c>
      <c r="E154" s="5">
        <v>1</v>
      </c>
      <c r="F154" s="5">
        <v>1</v>
      </c>
      <c r="G154" s="5" t="str">
        <f t="shared" si="2"/>
        <v>No</v>
      </c>
      <c r="H154" s="5">
        <v>1</v>
      </c>
      <c r="I154" s="5">
        <v>1</v>
      </c>
      <c r="J154" s="5">
        <v>1</v>
      </c>
      <c r="K154" s="5">
        <v>1</v>
      </c>
    </row>
    <row r="155" spans="1:11" x14ac:dyDescent="0.25">
      <c r="A155" s="5">
        <v>184</v>
      </c>
      <c r="B155" s="5" t="s">
        <v>255</v>
      </c>
      <c r="C155" s="5" t="s">
        <v>1174</v>
      </c>
      <c r="D155" s="5" t="s">
        <v>924</v>
      </c>
      <c r="E155" s="5">
        <v>1</v>
      </c>
      <c r="F155" s="5">
        <v>1</v>
      </c>
      <c r="G155" s="5" t="str">
        <f t="shared" si="2"/>
        <v>No</v>
      </c>
      <c r="H155" s="5">
        <v>1</v>
      </c>
      <c r="I155" s="5">
        <v>1</v>
      </c>
      <c r="J155" s="5">
        <v>1</v>
      </c>
      <c r="K155" s="5">
        <v>1</v>
      </c>
    </row>
    <row r="156" spans="1:11" x14ac:dyDescent="0.25">
      <c r="A156" s="5">
        <v>185</v>
      </c>
      <c r="B156" s="5" t="s">
        <v>1175</v>
      </c>
      <c r="C156" s="5" t="s">
        <v>1176</v>
      </c>
      <c r="D156" s="5" t="s">
        <v>924</v>
      </c>
      <c r="E156" s="5">
        <v>1</v>
      </c>
      <c r="F156" s="5">
        <v>1</v>
      </c>
      <c r="G156" s="5" t="str">
        <f t="shared" si="2"/>
        <v>No</v>
      </c>
      <c r="H156" s="5">
        <v>1</v>
      </c>
      <c r="I156" s="5">
        <v>1</v>
      </c>
      <c r="J156" s="5">
        <v>1</v>
      </c>
      <c r="K156" s="5">
        <v>1</v>
      </c>
    </row>
    <row r="157" spans="1:11" x14ac:dyDescent="0.25">
      <c r="A157" s="5">
        <v>186</v>
      </c>
      <c r="B157" s="5" t="s">
        <v>257</v>
      </c>
      <c r="C157" s="5" t="s">
        <v>258</v>
      </c>
      <c r="D157" s="5" t="s">
        <v>924</v>
      </c>
      <c r="E157" s="5">
        <v>1</v>
      </c>
      <c r="F157" s="5">
        <v>1</v>
      </c>
      <c r="G157" s="5" t="str">
        <f t="shared" si="2"/>
        <v>No</v>
      </c>
      <c r="H157" s="5">
        <v>1</v>
      </c>
      <c r="I157" s="5">
        <v>1</v>
      </c>
      <c r="J157" s="5">
        <v>1</v>
      </c>
      <c r="K157" s="5">
        <v>1</v>
      </c>
    </row>
    <row r="158" spans="1:11" x14ac:dyDescent="0.25">
      <c r="A158" s="5">
        <v>188</v>
      </c>
      <c r="B158" s="5" t="s">
        <v>1177</v>
      </c>
      <c r="C158" s="5" t="s">
        <v>1178</v>
      </c>
      <c r="D158" s="5" t="s">
        <v>924</v>
      </c>
      <c r="E158" s="5">
        <v>1</v>
      </c>
      <c r="F158" s="5">
        <v>1</v>
      </c>
      <c r="G158" s="5" t="str">
        <f t="shared" si="2"/>
        <v>No</v>
      </c>
      <c r="H158" s="5">
        <v>1</v>
      </c>
      <c r="I158" s="5">
        <v>1</v>
      </c>
      <c r="J158" s="5">
        <v>1</v>
      </c>
      <c r="K158" s="5">
        <v>1</v>
      </c>
    </row>
    <row r="159" spans="1:11" x14ac:dyDescent="0.25">
      <c r="A159" s="5">
        <v>189</v>
      </c>
      <c r="B159" s="5" t="s">
        <v>1179</v>
      </c>
      <c r="C159" s="5" t="s">
        <v>1180</v>
      </c>
      <c r="D159" s="5" t="s">
        <v>924</v>
      </c>
      <c r="E159" s="5">
        <v>1</v>
      </c>
      <c r="F159" s="5">
        <v>1</v>
      </c>
      <c r="G159" s="5" t="str">
        <f t="shared" si="2"/>
        <v>No</v>
      </c>
      <c r="H159" s="5">
        <v>1</v>
      </c>
      <c r="I159" s="5">
        <v>1</v>
      </c>
      <c r="J159" s="5">
        <v>1</v>
      </c>
      <c r="K159" s="5">
        <v>1</v>
      </c>
    </row>
    <row r="160" spans="1:11" x14ac:dyDescent="0.25">
      <c r="A160" s="5">
        <v>190</v>
      </c>
      <c r="B160" s="5" t="s">
        <v>259</v>
      </c>
      <c r="C160" s="5" t="s">
        <v>260</v>
      </c>
      <c r="D160" s="5" t="s">
        <v>925</v>
      </c>
      <c r="E160" s="5">
        <v>1.7</v>
      </c>
      <c r="F160" s="5">
        <v>4.2</v>
      </c>
      <c r="G160" s="5" t="str">
        <f t="shared" si="2"/>
        <v>No</v>
      </c>
      <c r="H160" s="5">
        <v>1</v>
      </c>
      <c r="I160" s="5">
        <v>1</v>
      </c>
      <c r="J160" s="5">
        <v>1</v>
      </c>
      <c r="K160" s="5">
        <v>1</v>
      </c>
    </row>
    <row r="161" spans="1:11" x14ac:dyDescent="0.25">
      <c r="A161" s="5">
        <v>191</v>
      </c>
      <c r="B161" s="5" t="s">
        <v>1181</v>
      </c>
      <c r="C161" s="5" t="s">
        <v>1182</v>
      </c>
      <c r="D161" s="5" t="s">
        <v>924</v>
      </c>
      <c r="E161" s="5">
        <v>1</v>
      </c>
      <c r="F161" s="5">
        <v>1</v>
      </c>
      <c r="G161" s="5" t="str">
        <f t="shared" si="2"/>
        <v>No</v>
      </c>
      <c r="H161" s="5">
        <v>1</v>
      </c>
      <c r="I161" s="5">
        <v>1</v>
      </c>
      <c r="J161" s="5">
        <v>1</v>
      </c>
      <c r="K161" s="5">
        <v>1</v>
      </c>
    </row>
    <row r="162" spans="1:11" x14ac:dyDescent="0.25">
      <c r="A162" s="5">
        <v>520</v>
      </c>
      <c r="B162" s="5" t="s">
        <v>1183</v>
      </c>
      <c r="C162" s="5" t="s">
        <v>1184</v>
      </c>
      <c r="D162" s="5" t="s">
        <v>924</v>
      </c>
      <c r="E162" s="5">
        <v>1</v>
      </c>
      <c r="F162" s="5">
        <v>1</v>
      </c>
      <c r="G162" s="5" t="str">
        <f t="shared" si="2"/>
        <v>No</v>
      </c>
      <c r="H162" s="5">
        <v>1</v>
      </c>
      <c r="I162" s="5">
        <v>1</v>
      </c>
      <c r="J162" s="5">
        <v>1</v>
      </c>
      <c r="K162" s="5">
        <v>1</v>
      </c>
    </row>
    <row r="163" spans="1:11" x14ac:dyDescent="0.25">
      <c r="A163" s="5">
        <v>110</v>
      </c>
      <c r="B163" s="5" t="s">
        <v>1185</v>
      </c>
      <c r="C163" s="5" t="s">
        <v>1186</v>
      </c>
      <c r="D163" s="5" t="s">
        <v>924</v>
      </c>
      <c r="E163" s="5">
        <v>1</v>
      </c>
      <c r="F163" s="5">
        <v>1</v>
      </c>
      <c r="G163" s="5" t="str">
        <f t="shared" si="2"/>
        <v>No</v>
      </c>
      <c r="H163" s="5">
        <v>1</v>
      </c>
      <c r="I163" s="5">
        <v>1</v>
      </c>
      <c r="J163" s="5">
        <v>1</v>
      </c>
      <c r="K163" s="5">
        <v>1</v>
      </c>
    </row>
    <row r="164" spans="1:11" x14ac:dyDescent="0.25">
      <c r="A164" s="5">
        <v>111</v>
      </c>
      <c r="B164" s="5" t="s">
        <v>1187</v>
      </c>
      <c r="C164" s="5" t="s">
        <v>1188</v>
      </c>
      <c r="D164" s="5" t="s">
        <v>924</v>
      </c>
      <c r="E164" s="5">
        <v>1</v>
      </c>
      <c r="F164" s="5">
        <v>1</v>
      </c>
      <c r="G164" s="5" t="str">
        <f t="shared" si="2"/>
        <v>No</v>
      </c>
      <c r="H164" s="5">
        <v>1</v>
      </c>
      <c r="I164" s="5">
        <v>1</v>
      </c>
      <c r="J164" s="5">
        <v>1</v>
      </c>
      <c r="K164" s="5">
        <v>1</v>
      </c>
    </row>
    <row r="165" spans="1:11" x14ac:dyDescent="0.25">
      <c r="A165" s="5">
        <v>112</v>
      </c>
      <c r="B165" s="5" t="s">
        <v>261</v>
      </c>
      <c r="C165" s="5" t="s">
        <v>1189</v>
      </c>
      <c r="D165" s="5" t="s">
        <v>924</v>
      </c>
      <c r="E165" s="5">
        <v>1</v>
      </c>
      <c r="F165" s="5">
        <v>1</v>
      </c>
      <c r="G165" s="5" t="str">
        <f t="shared" si="2"/>
        <v>No</v>
      </c>
      <c r="H165" s="5">
        <v>1</v>
      </c>
      <c r="I165" s="5">
        <v>1</v>
      </c>
      <c r="J165" s="5">
        <v>1</v>
      </c>
      <c r="K165" s="5">
        <v>1</v>
      </c>
    </row>
    <row r="166" spans="1:11" x14ac:dyDescent="0.25">
      <c r="A166" s="5">
        <v>192</v>
      </c>
      <c r="B166" s="5" t="s">
        <v>263</v>
      </c>
      <c r="C166" s="5" t="s">
        <v>264</v>
      </c>
      <c r="D166" s="5" t="s">
        <v>924</v>
      </c>
      <c r="E166" s="5">
        <v>1</v>
      </c>
      <c r="F166" s="5">
        <v>1</v>
      </c>
      <c r="G166" s="5" t="str">
        <f t="shared" si="2"/>
        <v>No</v>
      </c>
      <c r="H166" s="5">
        <v>1</v>
      </c>
      <c r="I166" s="5">
        <v>1</v>
      </c>
      <c r="J166" s="5">
        <v>1</v>
      </c>
      <c r="K166" s="5">
        <v>1</v>
      </c>
    </row>
    <row r="167" spans="1:11" x14ac:dyDescent="0.25">
      <c r="A167" s="5">
        <v>247</v>
      </c>
      <c r="B167" s="5" t="s">
        <v>344</v>
      </c>
      <c r="C167" s="5" t="s">
        <v>1190</v>
      </c>
      <c r="D167" s="5" t="s">
        <v>924</v>
      </c>
      <c r="E167" s="5">
        <v>1</v>
      </c>
      <c r="F167" s="5">
        <v>1</v>
      </c>
      <c r="G167" s="5" t="str">
        <f t="shared" si="2"/>
        <v>No</v>
      </c>
      <c r="H167" s="5">
        <v>1</v>
      </c>
      <c r="I167" s="5">
        <v>1</v>
      </c>
      <c r="J167" s="5">
        <v>1</v>
      </c>
      <c r="K167" s="5">
        <v>1</v>
      </c>
    </row>
    <row r="168" spans="1:11" x14ac:dyDescent="0.25">
      <c r="A168" s="5">
        <v>248</v>
      </c>
      <c r="B168" s="5" t="s">
        <v>1191</v>
      </c>
      <c r="C168" s="5" t="s">
        <v>1192</v>
      </c>
      <c r="D168" s="5" t="s">
        <v>924</v>
      </c>
      <c r="E168" s="5">
        <v>1</v>
      </c>
      <c r="F168" s="5">
        <v>1</v>
      </c>
      <c r="G168" s="5" t="str">
        <f t="shared" si="2"/>
        <v>No</v>
      </c>
      <c r="H168" s="5">
        <v>1</v>
      </c>
      <c r="I168" s="5">
        <v>1</v>
      </c>
      <c r="J168" s="5">
        <v>1</v>
      </c>
      <c r="K168" s="5">
        <v>1</v>
      </c>
    </row>
    <row r="169" spans="1:11" x14ac:dyDescent="0.25">
      <c r="A169" s="5">
        <v>193</v>
      </c>
      <c r="B169" s="5" t="s">
        <v>265</v>
      </c>
      <c r="C169" s="5" t="s">
        <v>1193</v>
      </c>
      <c r="D169" s="5" t="s">
        <v>924</v>
      </c>
      <c r="E169" s="5">
        <v>1</v>
      </c>
      <c r="F169" s="5">
        <v>1</v>
      </c>
      <c r="G169" s="5" t="str">
        <f t="shared" si="2"/>
        <v>No</v>
      </c>
      <c r="H169" s="5">
        <v>1</v>
      </c>
      <c r="I169" s="5">
        <v>1</v>
      </c>
      <c r="J169" s="5">
        <v>1</v>
      </c>
      <c r="K169" s="5">
        <v>1</v>
      </c>
    </row>
    <row r="170" spans="1:11" x14ac:dyDescent="0.25">
      <c r="A170" s="5">
        <v>116</v>
      </c>
      <c r="B170" s="5" t="s">
        <v>270</v>
      </c>
      <c r="C170" s="5" t="s">
        <v>1194</v>
      </c>
      <c r="D170" s="5" t="s">
        <v>924</v>
      </c>
      <c r="E170" s="5">
        <v>1</v>
      </c>
      <c r="F170" s="5">
        <v>1</v>
      </c>
      <c r="G170" s="5" t="str">
        <f t="shared" si="2"/>
        <v>No</v>
      </c>
      <c r="H170" s="5">
        <v>1</v>
      </c>
      <c r="I170" s="5">
        <v>1</v>
      </c>
      <c r="J170" s="5">
        <v>1</v>
      </c>
      <c r="K170" s="5">
        <v>1</v>
      </c>
    </row>
    <row r="171" spans="1:11" x14ac:dyDescent="0.25">
      <c r="A171" s="5">
        <v>328</v>
      </c>
      <c r="B171" s="5" t="s">
        <v>272</v>
      </c>
      <c r="C171" s="5" t="s">
        <v>1195</v>
      </c>
      <c r="D171" s="5" t="s">
        <v>925</v>
      </c>
      <c r="E171" s="5">
        <v>1.7</v>
      </c>
      <c r="F171" s="5">
        <v>4.2</v>
      </c>
      <c r="G171" s="5" t="str">
        <f t="shared" si="2"/>
        <v>No</v>
      </c>
      <c r="H171" s="5">
        <v>1</v>
      </c>
      <c r="I171" s="5">
        <v>1</v>
      </c>
      <c r="J171" s="5">
        <v>1</v>
      </c>
      <c r="K171" s="5">
        <v>1</v>
      </c>
    </row>
    <row r="172" spans="1:11" x14ac:dyDescent="0.25">
      <c r="A172" s="5">
        <v>123</v>
      </c>
      <c r="B172" s="5" t="s">
        <v>1196</v>
      </c>
      <c r="C172" s="5" t="s">
        <v>1197</v>
      </c>
      <c r="D172" s="5" t="s">
        <v>924</v>
      </c>
      <c r="E172" s="5">
        <v>1</v>
      </c>
      <c r="F172" s="5">
        <v>1</v>
      </c>
      <c r="G172" s="5" t="str">
        <f t="shared" si="2"/>
        <v>No</v>
      </c>
      <c r="H172" s="5">
        <v>1</v>
      </c>
      <c r="I172" s="5">
        <v>1</v>
      </c>
      <c r="J172" s="5">
        <v>1</v>
      </c>
      <c r="K172" s="5">
        <v>1</v>
      </c>
    </row>
    <row r="173" spans="1:11" x14ac:dyDescent="0.25">
      <c r="A173" s="5">
        <v>194</v>
      </c>
      <c r="B173" s="5" t="s">
        <v>1198</v>
      </c>
      <c r="C173" s="5" t="s">
        <v>1199</v>
      </c>
      <c r="D173" s="5" t="s">
        <v>924</v>
      </c>
      <c r="E173" s="5">
        <v>1</v>
      </c>
      <c r="F173" s="5">
        <v>1</v>
      </c>
      <c r="G173" s="5" t="str">
        <f t="shared" si="2"/>
        <v>No</v>
      </c>
      <c r="H173" s="5">
        <v>1</v>
      </c>
      <c r="I173" s="5">
        <v>1</v>
      </c>
      <c r="J173" s="5">
        <v>1</v>
      </c>
      <c r="K173" s="5">
        <v>1</v>
      </c>
    </row>
    <row r="174" spans="1:11" x14ac:dyDescent="0.25">
      <c r="A174" s="5">
        <v>195</v>
      </c>
      <c r="B174" s="5" t="s">
        <v>274</v>
      </c>
      <c r="C174" s="5" t="s">
        <v>1200</v>
      </c>
      <c r="D174" s="5" t="s">
        <v>924</v>
      </c>
      <c r="E174" s="5">
        <v>1</v>
      </c>
      <c r="F174" s="5">
        <v>1</v>
      </c>
      <c r="G174" s="5" t="str">
        <f t="shared" si="2"/>
        <v>No</v>
      </c>
      <c r="H174" s="5">
        <v>1</v>
      </c>
      <c r="I174" s="5">
        <v>1</v>
      </c>
      <c r="J174" s="5">
        <v>1</v>
      </c>
      <c r="K174" s="5">
        <v>1</v>
      </c>
    </row>
    <row r="175" spans="1:11" x14ac:dyDescent="0.25">
      <c r="A175" s="5">
        <v>196</v>
      </c>
      <c r="B175" s="5" t="s">
        <v>276</v>
      </c>
      <c r="C175" s="5" t="s">
        <v>277</v>
      </c>
      <c r="D175" s="5" t="s">
        <v>924</v>
      </c>
      <c r="E175" s="5">
        <v>1</v>
      </c>
      <c r="F175" s="5">
        <v>1</v>
      </c>
      <c r="G175" s="5" t="str">
        <f t="shared" si="2"/>
        <v>No</v>
      </c>
      <c r="H175" s="5">
        <v>1</v>
      </c>
      <c r="I175" s="5">
        <v>1</v>
      </c>
      <c r="J175" s="5">
        <v>1</v>
      </c>
      <c r="K175" s="5">
        <v>1</v>
      </c>
    </row>
    <row r="176" spans="1:11" x14ac:dyDescent="0.25">
      <c r="A176" s="5">
        <v>197</v>
      </c>
      <c r="B176" s="5" t="s">
        <v>281</v>
      </c>
      <c r="C176" s="5" t="s">
        <v>282</v>
      </c>
      <c r="D176" s="5" t="s">
        <v>924</v>
      </c>
      <c r="E176" s="5">
        <v>1</v>
      </c>
      <c r="F176" s="5">
        <v>1</v>
      </c>
      <c r="G176" s="5" t="str">
        <f t="shared" si="2"/>
        <v>No</v>
      </c>
      <c r="H176" s="5">
        <v>1</v>
      </c>
      <c r="I176" s="5">
        <v>1</v>
      </c>
      <c r="J176" s="5">
        <v>1</v>
      </c>
      <c r="K176" s="5">
        <v>1</v>
      </c>
    </row>
    <row r="177" spans="1:11" x14ac:dyDescent="0.25">
      <c r="A177" s="5">
        <v>198</v>
      </c>
      <c r="B177" s="5" t="s">
        <v>1202</v>
      </c>
      <c r="C177" s="5" t="s">
        <v>1203</v>
      </c>
      <c r="D177" s="5" t="s">
        <v>924</v>
      </c>
      <c r="E177" s="5">
        <v>1</v>
      </c>
      <c r="F177" s="5">
        <v>1</v>
      </c>
      <c r="G177" s="5" t="str">
        <f t="shared" si="2"/>
        <v>No</v>
      </c>
      <c r="H177" s="5">
        <v>1</v>
      </c>
      <c r="I177" s="5">
        <v>1</v>
      </c>
      <c r="J177" s="5">
        <v>1</v>
      </c>
      <c r="K177" s="5">
        <v>1</v>
      </c>
    </row>
    <row r="178" spans="1:11" x14ac:dyDescent="0.25">
      <c r="A178" s="5">
        <v>521</v>
      </c>
      <c r="B178" s="5" t="s">
        <v>1204</v>
      </c>
      <c r="C178" s="5" t="s">
        <v>1205</v>
      </c>
      <c r="D178" s="5" t="s">
        <v>924</v>
      </c>
      <c r="E178" s="5">
        <v>1</v>
      </c>
      <c r="F178" s="5">
        <v>1</v>
      </c>
      <c r="G178" s="5" t="str">
        <f t="shared" si="2"/>
        <v>No</v>
      </c>
      <c r="H178" s="5">
        <v>1</v>
      </c>
      <c r="I178" s="5">
        <v>1</v>
      </c>
      <c r="J178" s="5">
        <v>1</v>
      </c>
      <c r="K178" s="5">
        <v>1</v>
      </c>
    </row>
    <row r="179" spans="1:11" x14ac:dyDescent="0.25">
      <c r="A179" s="5">
        <v>199</v>
      </c>
      <c r="B179" s="5" t="s">
        <v>286</v>
      </c>
      <c r="C179" s="5" t="s">
        <v>287</v>
      </c>
      <c r="D179" s="5" t="s">
        <v>924</v>
      </c>
      <c r="E179" s="5">
        <v>1</v>
      </c>
      <c r="F179" s="5">
        <v>1</v>
      </c>
      <c r="G179" s="5" t="str">
        <f t="shared" si="2"/>
        <v>No</v>
      </c>
      <c r="H179" s="5">
        <v>1</v>
      </c>
      <c r="I179" s="5">
        <v>1</v>
      </c>
      <c r="J179" s="5">
        <v>1</v>
      </c>
      <c r="K179" s="5">
        <v>1</v>
      </c>
    </row>
    <row r="180" spans="1:11" x14ac:dyDescent="0.25">
      <c r="A180" s="5">
        <v>200</v>
      </c>
      <c r="B180" s="5">
        <v>200</v>
      </c>
      <c r="C180" s="5" t="s">
        <v>1206</v>
      </c>
      <c r="D180" s="5" t="s">
        <v>924</v>
      </c>
      <c r="E180" s="5">
        <v>1</v>
      </c>
      <c r="F180" s="5">
        <v>1</v>
      </c>
      <c r="G180" s="5" t="str">
        <f t="shared" si="2"/>
        <v>No</v>
      </c>
      <c r="H180" s="5">
        <v>1</v>
      </c>
      <c r="I180" s="5">
        <v>1</v>
      </c>
      <c r="J180" s="5">
        <v>1</v>
      </c>
      <c r="K180" s="5">
        <v>1</v>
      </c>
    </row>
    <row r="181" spans="1:11" x14ac:dyDescent="0.25">
      <c r="A181" s="5">
        <v>201</v>
      </c>
      <c r="B181" s="5" t="s">
        <v>289</v>
      </c>
      <c r="C181" s="5" t="s">
        <v>290</v>
      </c>
      <c r="D181" s="5" t="s">
        <v>924</v>
      </c>
      <c r="E181" s="5">
        <v>1</v>
      </c>
      <c r="F181" s="5">
        <v>1</v>
      </c>
      <c r="G181" s="5" t="str">
        <f t="shared" si="2"/>
        <v>No</v>
      </c>
      <c r="H181" s="5">
        <v>1</v>
      </c>
      <c r="I181" s="5">
        <v>1</v>
      </c>
      <c r="J181" s="5">
        <v>1</v>
      </c>
      <c r="K181" s="5">
        <v>1</v>
      </c>
    </row>
    <row r="182" spans="1:11" x14ac:dyDescent="0.25">
      <c r="A182" s="5">
        <v>258</v>
      </c>
      <c r="B182" s="5" t="s">
        <v>1207</v>
      </c>
      <c r="C182" s="5" t="s">
        <v>1208</v>
      </c>
      <c r="D182" s="5" t="s">
        <v>924</v>
      </c>
      <c r="E182" s="5">
        <v>1</v>
      </c>
      <c r="F182" s="5">
        <v>1</v>
      </c>
      <c r="G182" s="5" t="str">
        <f t="shared" si="2"/>
        <v>No</v>
      </c>
      <c r="H182" s="5">
        <v>1</v>
      </c>
      <c r="I182" s="5">
        <v>1</v>
      </c>
      <c r="J182" s="5">
        <v>1</v>
      </c>
      <c r="K182" s="5">
        <v>1</v>
      </c>
    </row>
    <row r="183" spans="1:11" x14ac:dyDescent="0.25">
      <c r="A183" s="5">
        <v>259</v>
      </c>
      <c r="B183" s="5" t="s">
        <v>1209</v>
      </c>
      <c r="C183" s="5" t="s">
        <v>1210</v>
      </c>
      <c r="D183" s="5" t="s">
        <v>924</v>
      </c>
      <c r="E183" s="5">
        <v>1</v>
      </c>
      <c r="F183" s="5">
        <v>1</v>
      </c>
      <c r="G183" s="5" t="str">
        <f t="shared" si="2"/>
        <v>No</v>
      </c>
      <c r="H183" s="5">
        <v>1</v>
      </c>
      <c r="I183" s="5">
        <v>1</v>
      </c>
      <c r="J183" s="5">
        <v>1</v>
      </c>
      <c r="K183" s="5">
        <v>1</v>
      </c>
    </row>
    <row r="184" spans="1:11" x14ac:dyDescent="0.25">
      <c r="A184" s="5">
        <v>260</v>
      </c>
      <c r="B184" s="5" t="s">
        <v>355</v>
      </c>
      <c r="C184" s="5" t="s">
        <v>356</v>
      </c>
      <c r="D184" s="5" t="s">
        <v>924</v>
      </c>
      <c r="E184" s="5">
        <v>1</v>
      </c>
      <c r="F184" s="5">
        <v>1</v>
      </c>
      <c r="G184" s="5" t="str">
        <f t="shared" si="2"/>
        <v>No</v>
      </c>
      <c r="H184" s="5">
        <v>1</v>
      </c>
      <c r="I184" s="5">
        <v>1</v>
      </c>
      <c r="J184" s="5">
        <v>1</v>
      </c>
      <c r="K184" s="5">
        <v>1</v>
      </c>
    </row>
    <row r="185" spans="1:11" x14ac:dyDescent="0.25">
      <c r="A185" s="5">
        <v>261</v>
      </c>
      <c r="B185" s="5" t="s">
        <v>358</v>
      </c>
      <c r="C185" s="5" t="s">
        <v>359</v>
      </c>
      <c r="D185" s="5" t="s">
        <v>924</v>
      </c>
      <c r="E185" s="5">
        <v>1</v>
      </c>
      <c r="F185" s="5">
        <v>1</v>
      </c>
      <c r="G185" s="5" t="str">
        <f t="shared" si="2"/>
        <v>No</v>
      </c>
      <c r="H185" s="5">
        <v>1</v>
      </c>
      <c r="I185" s="5">
        <v>1</v>
      </c>
      <c r="J185" s="5">
        <v>1</v>
      </c>
      <c r="K185" s="5">
        <v>1</v>
      </c>
    </row>
    <row r="186" spans="1:11" x14ac:dyDescent="0.25">
      <c r="A186" s="5">
        <v>262</v>
      </c>
      <c r="B186" s="5" t="s">
        <v>1211</v>
      </c>
      <c r="C186" s="5" t="s">
        <v>1212</v>
      </c>
      <c r="D186" s="5" t="s">
        <v>924</v>
      </c>
      <c r="E186" s="5">
        <v>1</v>
      </c>
      <c r="F186" s="5">
        <v>1</v>
      </c>
      <c r="G186" s="5" t="str">
        <f t="shared" si="2"/>
        <v>No</v>
      </c>
      <c r="H186" s="5">
        <v>1</v>
      </c>
      <c r="I186" s="5">
        <v>1</v>
      </c>
      <c r="J186" s="5">
        <v>1</v>
      </c>
      <c r="K186" s="5">
        <v>1</v>
      </c>
    </row>
    <row r="187" spans="1:11" x14ac:dyDescent="0.25">
      <c r="A187" s="5">
        <v>523</v>
      </c>
      <c r="B187" s="5" t="s">
        <v>1213</v>
      </c>
      <c r="C187" s="5" t="s">
        <v>1214</v>
      </c>
      <c r="D187" s="5" t="s">
        <v>924</v>
      </c>
      <c r="E187" s="5">
        <v>1</v>
      </c>
      <c r="F187" s="5">
        <v>1</v>
      </c>
      <c r="G187" s="5" t="str">
        <f t="shared" si="2"/>
        <v>No</v>
      </c>
      <c r="H187" s="5">
        <v>1</v>
      </c>
      <c r="I187" s="5">
        <v>1</v>
      </c>
      <c r="J187" s="5">
        <v>1</v>
      </c>
      <c r="K187" s="5">
        <v>1</v>
      </c>
    </row>
    <row r="188" spans="1:11" x14ac:dyDescent="0.25">
      <c r="A188" s="5">
        <v>202</v>
      </c>
      <c r="B188" s="5" t="s">
        <v>1215</v>
      </c>
      <c r="C188" s="5" t="s">
        <v>1216</v>
      </c>
      <c r="D188" s="5" t="s">
        <v>924</v>
      </c>
      <c r="E188" s="5">
        <v>1</v>
      </c>
      <c r="F188" s="5">
        <v>1</v>
      </c>
      <c r="G188" s="5" t="str">
        <f t="shared" si="2"/>
        <v>No</v>
      </c>
      <c r="H188" s="5">
        <v>1</v>
      </c>
      <c r="I188" s="5">
        <v>1</v>
      </c>
      <c r="J188" s="5">
        <v>1</v>
      </c>
      <c r="K188" s="5">
        <v>1</v>
      </c>
    </row>
    <row r="189" spans="1:11" x14ac:dyDescent="0.25">
      <c r="A189" s="5">
        <v>203</v>
      </c>
      <c r="B189" s="5" t="s">
        <v>1217</v>
      </c>
      <c r="C189" s="5" t="s">
        <v>1218</v>
      </c>
      <c r="D189" s="5" t="s">
        <v>924</v>
      </c>
      <c r="E189" s="5">
        <v>1</v>
      </c>
      <c r="F189" s="5">
        <v>1</v>
      </c>
      <c r="G189" s="5" t="str">
        <f t="shared" si="2"/>
        <v>No</v>
      </c>
      <c r="H189" s="5">
        <v>1</v>
      </c>
      <c r="I189" s="5">
        <v>1</v>
      </c>
      <c r="J189" s="5">
        <v>1</v>
      </c>
      <c r="K189" s="5">
        <v>1</v>
      </c>
    </row>
    <row r="190" spans="1:11" x14ac:dyDescent="0.25">
      <c r="A190" s="5">
        <v>244</v>
      </c>
      <c r="B190" s="5" t="s">
        <v>294</v>
      </c>
      <c r="C190" s="5" t="s">
        <v>295</v>
      </c>
      <c r="D190" s="5" t="s">
        <v>924</v>
      </c>
      <c r="E190" s="5">
        <v>1</v>
      </c>
      <c r="F190" s="5">
        <v>1</v>
      </c>
      <c r="G190" s="5" t="str">
        <f t="shared" si="2"/>
        <v>No</v>
      </c>
      <c r="H190" s="5">
        <v>1</v>
      </c>
      <c r="I190" s="5">
        <v>1</v>
      </c>
      <c r="J190" s="5">
        <v>1</v>
      </c>
      <c r="K190" s="5">
        <v>1</v>
      </c>
    </row>
    <row r="191" spans="1:11" x14ac:dyDescent="0.25">
      <c r="A191" s="5">
        <v>204</v>
      </c>
      <c r="B191" s="5" t="s">
        <v>1219</v>
      </c>
      <c r="C191" s="5" t="s">
        <v>1220</v>
      </c>
      <c r="D191" s="5" t="s">
        <v>924</v>
      </c>
      <c r="E191" s="5">
        <v>1</v>
      </c>
      <c r="F191" s="5">
        <v>1</v>
      </c>
      <c r="G191" s="5" t="str">
        <f t="shared" si="2"/>
        <v>No</v>
      </c>
      <c r="H191" s="5">
        <v>1</v>
      </c>
      <c r="I191" s="5">
        <v>1</v>
      </c>
      <c r="J191" s="5">
        <v>1</v>
      </c>
      <c r="K191" s="5">
        <v>1</v>
      </c>
    </row>
    <row r="192" spans="1:11" x14ac:dyDescent="0.25">
      <c r="A192" s="5">
        <v>205</v>
      </c>
      <c r="B192" s="5" t="s">
        <v>1221</v>
      </c>
      <c r="C192" s="5" t="s">
        <v>1222</v>
      </c>
      <c r="D192" s="5" t="s">
        <v>924</v>
      </c>
      <c r="E192" s="5">
        <v>1</v>
      </c>
      <c r="F192" s="5">
        <v>1</v>
      </c>
      <c r="G192" s="5" t="str">
        <f t="shared" si="2"/>
        <v>No</v>
      </c>
      <c r="H192" s="5">
        <v>1</v>
      </c>
      <c r="I192" s="5">
        <v>1</v>
      </c>
      <c r="J192" s="5">
        <v>1</v>
      </c>
      <c r="K192" s="5">
        <v>1</v>
      </c>
    </row>
    <row r="193" spans="1:11" x14ac:dyDescent="0.25">
      <c r="A193" s="5">
        <v>206</v>
      </c>
      <c r="B193" s="5" t="s">
        <v>1223</v>
      </c>
      <c r="C193" s="5" t="s">
        <v>1224</v>
      </c>
      <c r="D193" s="5" t="s">
        <v>924</v>
      </c>
      <c r="E193" s="5">
        <v>1</v>
      </c>
      <c r="F193" s="5">
        <v>1</v>
      </c>
      <c r="G193" s="5" t="str">
        <f t="shared" si="2"/>
        <v>No</v>
      </c>
      <c r="H193" s="5">
        <v>1</v>
      </c>
      <c r="I193" s="5">
        <v>1</v>
      </c>
      <c r="J193" s="5">
        <v>1</v>
      </c>
      <c r="K193" s="5">
        <v>1</v>
      </c>
    </row>
    <row r="194" spans="1:11" x14ac:dyDescent="0.25">
      <c r="A194" s="5">
        <v>207</v>
      </c>
      <c r="B194" s="5" t="s">
        <v>296</v>
      </c>
      <c r="C194" s="5" t="s">
        <v>297</v>
      </c>
      <c r="D194" s="5" t="s">
        <v>924</v>
      </c>
      <c r="E194" s="5">
        <v>1</v>
      </c>
      <c r="F194" s="5">
        <v>1</v>
      </c>
      <c r="G194" s="5" t="str">
        <f t="shared" si="2"/>
        <v>No</v>
      </c>
      <c r="H194" s="5">
        <v>1</v>
      </c>
      <c r="I194" s="5">
        <v>1</v>
      </c>
      <c r="J194" s="5">
        <v>1</v>
      </c>
      <c r="K194" s="5">
        <v>1</v>
      </c>
    </row>
    <row r="195" spans="1:11" x14ac:dyDescent="0.25">
      <c r="A195" s="5">
        <v>208</v>
      </c>
      <c r="B195" s="5" t="s">
        <v>1225</v>
      </c>
      <c r="C195" s="5" t="s">
        <v>1226</v>
      </c>
      <c r="D195" s="5" t="s">
        <v>924</v>
      </c>
      <c r="E195" s="5">
        <v>1</v>
      </c>
      <c r="F195" s="5">
        <v>1</v>
      </c>
      <c r="G195" s="5" t="str">
        <f t="shared" ref="G195:G258" si="3">IF(SUM(H195:K195)=4, "No","Yes")</f>
        <v>No</v>
      </c>
      <c r="H195" s="5">
        <v>1</v>
      </c>
      <c r="I195" s="5">
        <v>1</v>
      </c>
      <c r="J195" s="5">
        <v>1</v>
      </c>
      <c r="K195" s="5">
        <v>1</v>
      </c>
    </row>
    <row r="196" spans="1:11" x14ac:dyDescent="0.25">
      <c r="A196" s="5">
        <v>209</v>
      </c>
      <c r="B196" s="5" t="s">
        <v>1227</v>
      </c>
      <c r="C196" s="5" t="s">
        <v>1228</v>
      </c>
      <c r="D196" s="5" t="s">
        <v>924</v>
      </c>
      <c r="E196" s="5">
        <v>1</v>
      </c>
      <c r="F196" s="5">
        <v>1</v>
      </c>
      <c r="G196" s="5" t="str">
        <f t="shared" si="3"/>
        <v>No</v>
      </c>
      <c r="H196" s="5">
        <v>1</v>
      </c>
      <c r="I196" s="5">
        <v>1</v>
      </c>
      <c r="J196" s="5">
        <v>1</v>
      </c>
      <c r="K196" s="5">
        <v>1</v>
      </c>
    </row>
    <row r="197" spans="1:11" x14ac:dyDescent="0.25">
      <c r="A197" s="5">
        <v>210</v>
      </c>
      <c r="B197" s="5" t="s">
        <v>1229</v>
      </c>
      <c r="C197" s="5" t="s">
        <v>1230</v>
      </c>
      <c r="D197" s="5" t="s">
        <v>924</v>
      </c>
      <c r="E197" s="5">
        <v>1</v>
      </c>
      <c r="F197" s="5">
        <v>1</v>
      </c>
      <c r="G197" s="5" t="str">
        <f t="shared" si="3"/>
        <v>No</v>
      </c>
      <c r="H197" s="5">
        <v>1</v>
      </c>
      <c r="I197" s="5">
        <v>1</v>
      </c>
      <c r="J197" s="5">
        <v>1</v>
      </c>
      <c r="K197" s="5">
        <v>1</v>
      </c>
    </row>
    <row r="198" spans="1:11" x14ac:dyDescent="0.25">
      <c r="A198" s="5">
        <v>211</v>
      </c>
      <c r="B198" s="5" t="s">
        <v>298</v>
      </c>
      <c r="C198" s="5" t="s">
        <v>299</v>
      </c>
      <c r="D198" s="5" t="s">
        <v>924</v>
      </c>
      <c r="E198" s="5">
        <v>1</v>
      </c>
      <c r="F198" s="5">
        <v>1</v>
      </c>
      <c r="G198" s="5" t="str">
        <f t="shared" si="3"/>
        <v>No</v>
      </c>
      <c r="H198" s="5">
        <v>1</v>
      </c>
      <c r="I198" s="5">
        <v>1</v>
      </c>
      <c r="J198" s="5">
        <v>1</v>
      </c>
      <c r="K198" s="5">
        <v>1</v>
      </c>
    </row>
    <row r="199" spans="1:11" x14ac:dyDescent="0.25">
      <c r="A199" s="5">
        <v>212</v>
      </c>
      <c r="B199" s="5" t="s">
        <v>300</v>
      </c>
      <c r="C199" s="5" t="s">
        <v>301</v>
      </c>
      <c r="D199" s="5" t="s">
        <v>924</v>
      </c>
      <c r="E199" s="5">
        <v>1</v>
      </c>
      <c r="F199" s="5">
        <v>1</v>
      </c>
      <c r="G199" s="5" t="str">
        <f t="shared" si="3"/>
        <v>No</v>
      </c>
      <c r="H199" s="5">
        <v>1</v>
      </c>
      <c r="I199" s="5">
        <v>1</v>
      </c>
      <c r="J199" s="5">
        <v>1</v>
      </c>
      <c r="K199" s="5">
        <v>1</v>
      </c>
    </row>
    <row r="200" spans="1:11" x14ac:dyDescent="0.25">
      <c r="A200" s="5">
        <v>524</v>
      </c>
      <c r="B200" s="5" t="s">
        <v>1231</v>
      </c>
      <c r="C200" s="5" t="s">
        <v>1232</v>
      </c>
      <c r="D200" s="5" t="s">
        <v>924</v>
      </c>
      <c r="E200" s="5">
        <v>1</v>
      </c>
      <c r="F200" s="5">
        <v>1</v>
      </c>
      <c r="G200" s="5" t="str">
        <f t="shared" si="3"/>
        <v>No</v>
      </c>
      <c r="H200" s="5">
        <v>1</v>
      </c>
      <c r="I200" s="5">
        <v>1</v>
      </c>
      <c r="J200" s="5">
        <v>1</v>
      </c>
      <c r="K200" s="5">
        <v>1</v>
      </c>
    </row>
    <row r="201" spans="1:11" x14ac:dyDescent="0.25">
      <c r="A201" s="5">
        <v>213</v>
      </c>
      <c r="B201" s="5" t="s">
        <v>1233</v>
      </c>
      <c r="C201" s="5" t="s">
        <v>1234</v>
      </c>
      <c r="D201" s="5" t="s">
        <v>924</v>
      </c>
      <c r="E201" s="5">
        <v>1</v>
      </c>
      <c r="F201" s="5">
        <v>1</v>
      </c>
      <c r="G201" s="5" t="str">
        <f t="shared" si="3"/>
        <v>No</v>
      </c>
      <c r="H201" s="5">
        <v>1</v>
      </c>
      <c r="I201" s="5">
        <v>1</v>
      </c>
      <c r="J201" s="5">
        <v>1</v>
      </c>
      <c r="K201" s="5">
        <v>1</v>
      </c>
    </row>
    <row r="202" spans="1:11" x14ac:dyDescent="0.25">
      <c r="A202" s="5">
        <v>214</v>
      </c>
      <c r="B202" s="5" t="s">
        <v>1235</v>
      </c>
      <c r="C202" s="5" t="s">
        <v>1236</v>
      </c>
      <c r="D202" s="5" t="s">
        <v>924</v>
      </c>
      <c r="E202" s="5">
        <v>1</v>
      </c>
      <c r="F202" s="5">
        <v>1</v>
      </c>
      <c r="G202" s="5" t="str">
        <f t="shared" si="3"/>
        <v>No</v>
      </c>
      <c r="H202" s="5">
        <v>1</v>
      </c>
      <c r="I202" s="5">
        <v>1</v>
      </c>
      <c r="J202" s="5">
        <v>1</v>
      </c>
      <c r="K202" s="5">
        <v>1</v>
      </c>
    </row>
    <row r="203" spans="1:11" x14ac:dyDescent="0.25">
      <c r="A203" s="5">
        <v>215</v>
      </c>
      <c r="B203" s="5" t="s">
        <v>1237</v>
      </c>
      <c r="C203" s="5" t="s">
        <v>1238</v>
      </c>
      <c r="D203" s="5" t="s">
        <v>924</v>
      </c>
      <c r="E203" s="5">
        <v>1</v>
      </c>
      <c r="F203" s="5">
        <v>1</v>
      </c>
      <c r="G203" s="5" t="str">
        <f t="shared" si="3"/>
        <v>No</v>
      </c>
      <c r="H203" s="5">
        <v>1</v>
      </c>
      <c r="I203" s="5">
        <v>1</v>
      </c>
      <c r="J203" s="5">
        <v>1</v>
      </c>
      <c r="K203" s="5">
        <v>1</v>
      </c>
    </row>
    <row r="204" spans="1:11" x14ac:dyDescent="0.25">
      <c r="A204" s="5">
        <v>216</v>
      </c>
      <c r="B204" s="5" t="s">
        <v>1239</v>
      </c>
      <c r="C204" s="5" t="s">
        <v>1240</v>
      </c>
      <c r="D204" s="5" t="s">
        <v>924</v>
      </c>
      <c r="E204" s="5">
        <v>1</v>
      </c>
      <c r="F204" s="5">
        <v>1</v>
      </c>
      <c r="G204" s="5" t="str">
        <f t="shared" si="3"/>
        <v>No</v>
      </c>
      <c r="H204" s="5">
        <v>1</v>
      </c>
      <c r="I204" s="5">
        <v>1</v>
      </c>
      <c r="J204" s="5">
        <v>1</v>
      </c>
      <c r="K204" s="5">
        <v>1</v>
      </c>
    </row>
    <row r="205" spans="1:11" x14ac:dyDescent="0.25">
      <c r="A205" s="5">
        <v>218</v>
      </c>
      <c r="B205" s="5" t="s">
        <v>302</v>
      </c>
      <c r="C205" s="5" t="s">
        <v>303</v>
      </c>
      <c r="D205" s="5" t="s">
        <v>924</v>
      </c>
      <c r="E205" s="5">
        <v>1</v>
      </c>
      <c r="F205" s="5">
        <v>1</v>
      </c>
      <c r="G205" s="5" t="str">
        <f t="shared" si="3"/>
        <v>No</v>
      </c>
      <c r="H205" s="5">
        <v>1</v>
      </c>
      <c r="I205" s="5">
        <v>1</v>
      </c>
      <c r="J205" s="5">
        <v>1</v>
      </c>
      <c r="K205" s="5">
        <v>1</v>
      </c>
    </row>
    <row r="206" spans="1:11" x14ac:dyDescent="0.25">
      <c r="A206" s="5">
        <v>219</v>
      </c>
      <c r="B206" s="5" t="s">
        <v>1241</v>
      </c>
      <c r="C206" s="5" t="s">
        <v>1242</v>
      </c>
      <c r="D206" s="5" t="s">
        <v>924</v>
      </c>
      <c r="E206" s="5">
        <v>1</v>
      </c>
      <c r="F206" s="5">
        <v>1</v>
      </c>
      <c r="G206" s="5" t="str">
        <f t="shared" si="3"/>
        <v>No</v>
      </c>
      <c r="H206" s="5">
        <v>1</v>
      </c>
      <c r="I206" s="5">
        <v>1</v>
      </c>
      <c r="J206" s="5">
        <v>1</v>
      </c>
      <c r="K206" s="5">
        <v>1</v>
      </c>
    </row>
    <row r="207" spans="1:11" x14ac:dyDescent="0.25">
      <c r="A207" s="5">
        <v>220</v>
      </c>
      <c r="B207" s="5" t="s">
        <v>304</v>
      </c>
      <c r="C207" s="5" t="s">
        <v>305</v>
      </c>
      <c r="D207" s="5" t="s">
        <v>924</v>
      </c>
      <c r="E207" s="5">
        <v>1</v>
      </c>
      <c r="F207" s="5">
        <v>1</v>
      </c>
      <c r="G207" s="5" t="str">
        <f t="shared" si="3"/>
        <v>No</v>
      </c>
      <c r="H207" s="5">
        <v>1</v>
      </c>
      <c r="I207" s="5">
        <v>1</v>
      </c>
      <c r="J207" s="5">
        <v>1</v>
      </c>
      <c r="K207" s="5">
        <v>1</v>
      </c>
    </row>
    <row r="208" spans="1:11" x14ac:dyDescent="0.25">
      <c r="A208" s="5">
        <v>221</v>
      </c>
      <c r="B208" s="5" t="s">
        <v>1243</v>
      </c>
      <c r="C208" s="5" t="s">
        <v>1244</v>
      </c>
      <c r="D208" s="5" t="s">
        <v>924</v>
      </c>
      <c r="E208" s="5">
        <v>1</v>
      </c>
      <c r="F208" s="5">
        <v>1</v>
      </c>
      <c r="G208" s="5" t="str">
        <f t="shared" si="3"/>
        <v>No</v>
      </c>
      <c r="H208" s="5">
        <v>1</v>
      </c>
      <c r="I208" s="5">
        <v>1</v>
      </c>
      <c r="J208" s="5">
        <v>1</v>
      </c>
      <c r="K208" s="5">
        <v>1</v>
      </c>
    </row>
    <row r="209" spans="1:11" x14ac:dyDescent="0.25">
      <c r="A209" s="5">
        <v>222</v>
      </c>
      <c r="B209" s="5" t="s">
        <v>306</v>
      </c>
      <c r="C209" s="5" t="s">
        <v>1245</v>
      </c>
      <c r="D209" s="5" t="s">
        <v>924</v>
      </c>
      <c r="E209" s="5">
        <v>1</v>
      </c>
      <c r="F209" s="5">
        <v>1</v>
      </c>
      <c r="G209" s="5" t="str">
        <f t="shared" si="3"/>
        <v>No</v>
      </c>
      <c r="H209" s="5">
        <v>1</v>
      </c>
      <c r="I209" s="5">
        <v>1</v>
      </c>
      <c r="J209" s="5">
        <v>1</v>
      </c>
      <c r="K209" s="5">
        <v>1</v>
      </c>
    </row>
    <row r="210" spans="1:11" x14ac:dyDescent="0.25">
      <c r="A210" s="5">
        <v>263</v>
      </c>
      <c r="B210" s="5" t="s">
        <v>1246</v>
      </c>
      <c r="C210" s="5" t="s">
        <v>1247</v>
      </c>
      <c r="D210" s="5" t="s">
        <v>924</v>
      </c>
      <c r="E210" s="5">
        <v>1</v>
      </c>
      <c r="F210" s="5">
        <v>1</v>
      </c>
      <c r="G210" s="5" t="str">
        <f t="shared" si="3"/>
        <v>No</v>
      </c>
      <c r="H210" s="5">
        <v>1</v>
      </c>
      <c r="I210" s="5">
        <v>1</v>
      </c>
      <c r="J210" s="5">
        <v>1</v>
      </c>
      <c r="K210" s="5">
        <v>1</v>
      </c>
    </row>
    <row r="211" spans="1:11" x14ac:dyDescent="0.25">
      <c r="A211" s="5">
        <v>264</v>
      </c>
      <c r="B211" s="5" t="s">
        <v>1248</v>
      </c>
      <c r="C211" s="5" t="s">
        <v>1249</v>
      </c>
      <c r="D211" s="5" t="s">
        <v>924</v>
      </c>
      <c r="E211" s="5">
        <v>1</v>
      </c>
      <c r="F211" s="5">
        <v>1</v>
      </c>
      <c r="G211" s="5" t="str">
        <f t="shared" si="3"/>
        <v>No</v>
      </c>
      <c r="H211" s="5">
        <v>1</v>
      </c>
      <c r="I211" s="5">
        <v>1</v>
      </c>
      <c r="J211" s="5">
        <v>1</v>
      </c>
      <c r="K211" s="5">
        <v>1</v>
      </c>
    </row>
    <row r="212" spans="1:11" x14ac:dyDescent="0.25">
      <c r="A212" s="5">
        <v>49</v>
      </c>
      <c r="B212" s="5" t="s">
        <v>126</v>
      </c>
      <c r="C212" s="5" t="s">
        <v>127</v>
      </c>
      <c r="D212" s="5" t="s">
        <v>924</v>
      </c>
      <c r="E212" s="5">
        <v>1</v>
      </c>
      <c r="F212" s="5">
        <v>1</v>
      </c>
      <c r="G212" s="5" t="str">
        <f t="shared" si="3"/>
        <v>No</v>
      </c>
      <c r="H212" s="5">
        <v>1</v>
      </c>
      <c r="I212" s="5">
        <v>1</v>
      </c>
      <c r="J212" s="5">
        <v>1</v>
      </c>
      <c r="K212" s="5">
        <v>1</v>
      </c>
    </row>
    <row r="213" spans="1:11" x14ac:dyDescent="0.25">
      <c r="A213" s="5">
        <v>50</v>
      </c>
      <c r="B213" s="5" t="s">
        <v>128</v>
      </c>
      <c r="C213" s="5" t="s">
        <v>129</v>
      </c>
      <c r="D213" s="5" t="s">
        <v>924</v>
      </c>
      <c r="E213" s="5">
        <v>1</v>
      </c>
      <c r="F213" s="5">
        <v>1</v>
      </c>
      <c r="G213" s="5" t="str">
        <f t="shared" si="3"/>
        <v>No</v>
      </c>
      <c r="H213" s="5">
        <v>1</v>
      </c>
      <c r="I213" s="5">
        <v>1</v>
      </c>
      <c r="J213" s="5">
        <v>1</v>
      </c>
      <c r="K213" s="5">
        <v>1</v>
      </c>
    </row>
    <row r="214" spans="1:11" x14ac:dyDescent="0.25">
      <c r="A214" s="5">
        <v>51</v>
      </c>
      <c r="B214" s="5" t="s">
        <v>130</v>
      </c>
      <c r="C214" s="5" t="s">
        <v>131</v>
      </c>
      <c r="D214" s="5" t="s">
        <v>924</v>
      </c>
      <c r="E214" s="5">
        <v>1</v>
      </c>
      <c r="F214" s="5">
        <v>1</v>
      </c>
      <c r="G214" s="5" t="str">
        <f t="shared" si="3"/>
        <v>No</v>
      </c>
      <c r="H214" s="5">
        <v>1</v>
      </c>
      <c r="I214" s="5">
        <v>1</v>
      </c>
      <c r="J214" s="5">
        <v>1</v>
      </c>
      <c r="K214" s="5">
        <v>1</v>
      </c>
    </row>
    <row r="215" spans="1:11" x14ac:dyDescent="0.25">
      <c r="A215" s="5">
        <v>223</v>
      </c>
      <c r="B215" s="5" t="s">
        <v>1250</v>
      </c>
      <c r="C215" s="5" t="s">
        <v>1251</v>
      </c>
      <c r="D215" s="5" t="s">
        <v>924</v>
      </c>
      <c r="E215" s="5">
        <v>1</v>
      </c>
      <c r="F215" s="5">
        <v>1</v>
      </c>
      <c r="G215" s="5" t="str">
        <f t="shared" si="3"/>
        <v>No</v>
      </c>
      <c r="H215" s="5">
        <v>1</v>
      </c>
      <c r="I215" s="5">
        <v>1</v>
      </c>
      <c r="J215" s="5">
        <v>1</v>
      </c>
      <c r="K215" s="5">
        <v>1</v>
      </c>
    </row>
    <row r="216" spans="1:11" x14ac:dyDescent="0.25">
      <c r="A216" s="5">
        <v>224</v>
      </c>
      <c r="B216" s="5" t="s">
        <v>308</v>
      </c>
      <c r="C216" s="5" t="s">
        <v>309</v>
      </c>
      <c r="D216" s="5" t="s">
        <v>924</v>
      </c>
      <c r="E216" s="5">
        <v>1</v>
      </c>
      <c r="F216" s="5">
        <v>1</v>
      </c>
      <c r="G216" s="5" t="str">
        <f t="shared" si="3"/>
        <v>No</v>
      </c>
      <c r="H216" s="5">
        <v>1</v>
      </c>
      <c r="I216" s="5">
        <v>1</v>
      </c>
      <c r="J216" s="5">
        <v>1</v>
      </c>
      <c r="K216" s="5">
        <v>1</v>
      </c>
    </row>
    <row r="217" spans="1:11" x14ac:dyDescent="0.25">
      <c r="A217" s="5">
        <v>225</v>
      </c>
      <c r="B217" s="5" t="s">
        <v>310</v>
      </c>
      <c r="C217" s="5" t="s">
        <v>311</v>
      </c>
      <c r="D217" s="5" t="s">
        <v>924</v>
      </c>
      <c r="E217" s="5">
        <v>1</v>
      </c>
      <c r="F217" s="5">
        <v>1</v>
      </c>
      <c r="G217" s="5" t="str">
        <f t="shared" si="3"/>
        <v>No</v>
      </c>
      <c r="H217" s="5">
        <v>1</v>
      </c>
      <c r="I217" s="5">
        <v>1</v>
      </c>
      <c r="J217" s="5">
        <v>1</v>
      </c>
      <c r="K217" s="5">
        <v>1</v>
      </c>
    </row>
    <row r="218" spans="1:11" x14ac:dyDescent="0.25">
      <c r="A218" s="5">
        <v>226</v>
      </c>
      <c r="B218" s="5" t="s">
        <v>312</v>
      </c>
      <c r="C218" s="5" t="s">
        <v>313</v>
      </c>
      <c r="D218" s="5" t="s">
        <v>924</v>
      </c>
      <c r="E218" s="5">
        <v>1</v>
      </c>
      <c r="F218" s="5">
        <v>1</v>
      </c>
      <c r="G218" s="5" t="str">
        <f t="shared" si="3"/>
        <v>No</v>
      </c>
      <c r="H218" s="5">
        <v>1</v>
      </c>
      <c r="I218" s="5">
        <v>1</v>
      </c>
      <c r="J218" s="5">
        <v>1</v>
      </c>
      <c r="K218" s="5">
        <v>1</v>
      </c>
    </row>
    <row r="219" spans="1:11" x14ac:dyDescent="0.25">
      <c r="A219" s="5">
        <v>227</v>
      </c>
      <c r="B219" s="5">
        <v>227</v>
      </c>
      <c r="C219" s="5" t="s">
        <v>1252</v>
      </c>
      <c r="D219" s="5" t="s">
        <v>924</v>
      </c>
      <c r="E219" s="5">
        <v>1</v>
      </c>
      <c r="F219" s="5">
        <v>1</v>
      </c>
      <c r="G219" s="5" t="str">
        <f t="shared" si="3"/>
        <v>No</v>
      </c>
      <c r="H219" s="5">
        <v>1</v>
      </c>
      <c r="I219" s="5">
        <v>1</v>
      </c>
      <c r="J219" s="5">
        <v>1</v>
      </c>
      <c r="K219" s="5">
        <v>1</v>
      </c>
    </row>
    <row r="220" spans="1:11" x14ac:dyDescent="0.25">
      <c r="A220" s="5">
        <v>357</v>
      </c>
      <c r="B220" s="5" t="s">
        <v>1253</v>
      </c>
      <c r="C220" s="5" t="s">
        <v>1254</v>
      </c>
      <c r="D220" s="5" t="s">
        <v>924</v>
      </c>
      <c r="E220" s="5">
        <v>1</v>
      </c>
      <c r="F220" s="5">
        <v>1</v>
      </c>
      <c r="G220" s="5" t="str">
        <f t="shared" si="3"/>
        <v>No</v>
      </c>
      <c r="H220" s="5">
        <v>1</v>
      </c>
      <c r="I220" s="5">
        <v>1</v>
      </c>
      <c r="J220" s="5">
        <v>1</v>
      </c>
      <c r="K220" s="5">
        <v>1</v>
      </c>
    </row>
    <row r="221" spans="1:11" x14ac:dyDescent="0.25">
      <c r="A221" s="5">
        <v>228</v>
      </c>
      <c r="B221" s="5" t="s">
        <v>317</v>
      </c>
      <c r="C221" s="5" t="s">
        <v>318</v>
      </c>
      <c r="D221" s="5" t="s">
        <v>924</v>
      </c>
      <c r="E221" s="5">
        <v>1</v>
      </c>
      <c r="F221" s="5">
        <v>1</v>
      </c>
      <c r="G221" s="5" t="str">
        <f t="shared" si="3"/>
        <v>No</v>
      </c>
      <c r="H221" s="5">
        <v>1</v>
      </c>
      <c r="I221" s="5">
        <v>1</v>
      </c>
      <c r="J221" s="5">
        <v>1</v>
      </c>
      <c r="K221" s="5">
        <v>1</v>
      </c>
    </row>
    <row r="222" spans="1:11" x14ac:dyDescent="0.25">
      <c r="A222" s="5">
        <v>229</v>
      </c>
      <c r="B222" s="5" t="s">
        <v>319</v>
      </c>
      <c r="C222" s="5" t="s">
        <v>320</v>
      </c>
      <c r="D222" s="5" t="s">
        <v>924</v>
      </c>
      <c r="E222" s="5">
        <v>1</v>
      </c>
      <c r="F222" s="5">
        <v>1</v>
      </c>
      <c r="G222" s="5" t="str">
        <f t="shared" si="3"/>
        <v>No</v>
      </c>
      <c r="H222" s="5">
        <v>1</v>
      </c>
      <c r="I222" s="5">
        <v>1</v>
      </c>
      <c r="J222" s="5">
        <v>1</v>
      </c>
      <c r="K222" s="5">
        <v>1</v>
      </c>
    </row>
    <row r="223" spans="1:11" x14ac:dyDescent="0.25">
      <c r="A223" s="5">
        <v>231</v>
      </c>
      <c r="B223" s="5" t="s">
        <v>321</v>
      </c>
      <c r="C223" s="5" t="s">
        <v>322</v>
      </c>
      <c r="D223" s="5" t="s">
        <v>924</v>
      </c>
      <c r="E223" s="5">
        <v>1</v>
      </c>
      <c r="F223" s="5">
        <v>1</v>
      </c>
      <c r="G223" s="5" t="str">
        <f t="shared" si="3"/>
        <v>No</v>
      </c>
      <c r="H223" s="5">
        <v>1</v>
      </c>
      <c r="I223" s="5">
        <v>1</v>
      </c>
      <c r="J223" s="5">
        <v>1</v>
      </c>
      <c r="K223" s="5">
        <v>1</v>
      </c>
    </row>
    <row r="224" spans="1:11" x14ac:dyDescent="0.25">
      <c r="A224" s="5">
        <v>232</v>
      </c>
      <c r="B224" s="5" t="s">
        <v>323</v>
      </c>
      <c r="C224" s="5" t="s">
        <v>1255</v>
      </c>
      <c r="D224" s="5" t="s">
        <v>924</v>
      </c>
      <c r="E224" s="5">
        <v>1</v>
      </c>
      <c r="F224" s="5">
        <v>1</v>
      </c>
      <c r="G224" s="5" t="str">
        <f t="shared" si="3"/>
        <v>No</v>
      </c>
      <c r="H224" s="5">
        <v>1</v>
      </c>
      <c r="I224" s="5">
        <v>1</v>
      </c>
      <c r="J224" s="5">
        <v>1</v>
      </c>
      <c r="K224" s="5">
        <v>1</v>
      </c>
    </row>
    <row r="225" spans="1:11" x14ac:dyDescent="0.25">
      <c r="A225" s="5">
        <v>233</v>
      </c>
      <c r="B225" s="5" t="s">
        <v>325</v>
      </c>
      <c r="C225" s="5" t="s">
        <v>1256</v>
      </c>
      <c r="D225" s="5" t="s">
        <v>924</v>
      </c>
      <c r="E225" s="5">
        <v>1</v>
      </c>
      <c r="F225" s="5">
        <v>1</v>
      </c>
      <c r="G225" s="5" t="str">
        <f t="shared" si="3"/>
        <v>No</v>
      </c>
      <c r="H225" s="5">
        <v>1</v>
      </c>
      <c r="I225" s="5">
        <v>1</v>
      </c>
      <c r="J225" s="5">
        <v>1</v>
      </c>
      <c r="K225" s="5">
        <v>1</v>
      </c>
    </row>
    <row r="226" spans="1:11" x14ac:dyDescent="0.25">
      <c r="A226" s="5">
        <v>234</v>
      </c>
      <c r="B226" s="5" t="s">
        <v>327</v>
      </c>
      <c r="C226" s="5" t="s">
        <v>328</v>
      </c>
      <c r="D226" s="5" t="s">
        <v>924</v>
      </c>
      <c r="E226" s="5">
        <v>1</v>
      </c>
      <c r="F226" s="5">
        <v>1</v>
      </c>
      <c r="G226" s="5" t="str">
        <f t="shared" si="3"/>
        <v>No</v>
      </c>
      <c r="H226" s="5">
        <v>1</v>
      </c>
      <c r="I226" s="5">
        <v>1</v>
      </c>
      <c r="J226" s="5">
        <v>1</v>
      </c>
      <c r="K226" s="5">
        <v>1</v>
      </c>
    </row>
    <row r="227" spans="1:11" x14ac:dyDescent="0.25">
      <c r="A227" s="5">
        <v>265</v>
      </c>
      <c r="B227" s="5" t="s">
        <v>1257</v>
      </c>
      <c r="C227" s="5" t="s">
        <v>1258</v>
      </c>
      <c r="D227" s="5" t="s">
        <v>924</v>
      </c>
      <c r="E227" s="5">
        <v>1</v>
      </c>
      <c r="F227" s="5">
        <v>1</v>
      </c>
      <c r="G227" s="5" t="str">
        <f t="shared" si="3"/>
        <v>No</v>
      </c>
      <c r="H227" s="5">
        <v>1</v>
      </c>
      <c r="I227" s="5">
        <v>1</v>
      </c>
      <c r="J227" s="5">
        <v>1</v>
      </c>
      <c r="K227" s="5">
        <v>1</v>
      </c>
    </row>
    <row r="228" spans="1:11" x14ac:dyDescent="0.25">
      <c r="A228" s="5">
        <v>266</v>
      </c>
      <c r="B228" s="5" t="s">
        <v>1259</v>
      </c>
      <c r="C228" s="5" t="s">
        <v>1260</v>
      </c>
      <c r="D228" s="5" t="s">
        <v>924</v>
      </c>
      <c r="E228" s="5">
        <v>1</v>
      </c>
      <c r="F228" s="5">
        <v>1</v>
      </c>
      <c r="G228" s="5" t="str">
        <f t="shared" si="3"/>
        <v>No</v>
      </c>
      <c r="H228" s="5">
        <v>1</v>
      </c>
      <c r="I228" s="5">
        <v>1</v>
      </c>
      <c r="J228" s="5">
        <v>1</v>
      </c>
      <c r="K228" s="5">
        <v>1</v>
      </c>
    </row>
    <row r="229" spans="1:11" x14ac:dyDescent="0.25">
      <c r="A229" s="5">
        <v>267</v>
      </c>
      <c r="B229" s="5" t="s">
        <v>360</v>
      </c>
      <c r="C229" s="5" t="s">
        <v>1261</v>
      </c>
      <c r="D229" s="5" t="s">
        <v>924</v>
      </c>
      <c r="E229" s="5">
        <v>1</v>
      </c>
      <c r="F229" s="5">
        <v>1</v>
      </c>
      <c r="G229" s="5" t="str">
        <f t="shared" si="3"/>
        <v>No</v>
      </c>
      <c r="H229" s="5">
        <v>1</v>
      </c>
      <c r="I229" s="5">
        <v>1</v>
      </c>
      <c r="J229" s="5">
        <v>1</v>
      </c>
      <c r="K229" s="5">
        <v>1</v>
      </c>
    </row>
    <row r="230" spans="1:11" x14ac:dyDescent="0.25">
      <c r="A230" s="5">
        <v>268</v>
      </c>
      <c r="B230" s="5" t="s">
        <v>362</v>
      </c>
      <c r="C230" s="5" t="s">
        <v>363</v>
      </c>
      <c r="D230" s="5" t="s">
        <v>924</v>
      </c>
      <c r="E230" s="5">
        <v>1</v>
      </c>
      <c r="F230" s="5">
        <v>1</v>
      </c>
      <c r="G230" s="5" t="str">
        <f t="shared" si="3"/>
        <v>No</v>
      </c>
      <c r="H230" s="5">
        <v>1</v>
      </c>
      <c r="I230" s="5">
        <v>1</v>
      </c>
      <c r="J230" s="5">
        <v>1</v>
      </c>
      <c r="K230" s="5">
        <v>1</v>
      </c>
    </row>
    <row r="231" spans="1:11" x14ac:dyDescent="0.25">
      <c r="A231" s="5">
        <v>269</v>
      </c>
      <c r="B231" s="5" t="s">
        <v>364</v>
      </c>
      <c r="C231" s="5" t="s">
        <v>365</v>
      </c>
      <c r="D231" s="5" t="s">
        <v>924</v>
      </c>
      <c r="E231" s="5">
        <v>1</v>
      </c>
      <c r="F231" s="5">
        <v>1</v>
      </c>
      <c r="G231" s="5" t="str">
        <f t="shared" si="3"/>
        <v>No</v>
      </c>
      <c r="H231" s="5">
        <v>1</v>
      </c>
      <c r="I231" s="5">
        <v>1</v>
      </c>
      <c r="J231" s="5">
        <v>1</v>
      </c>
      <c r="K231" s="5">
        <v>1</v>
      </c>
    </row>
    <row r="232" spans="1:11" x14ac:dyDescent="0.25">
      <c r="A232" s="5">
        <v>270</v>
      </c>
      <c r="B232" s="5" t="s">
        <v>366</v>
      </c>
      <c r="C232" s="5" t="s">
        <v>367</v>
      </c>
      <c r="D232" s="5" t="s">
        <v>924</v>
      </c>
      <c r="E232" s="5">
        <v>1</v>
      </c>
      <c r="F232" s="5">
        <v>1</v>
      </c>
      <c r="G232" s="5" t="str">
        <f t="shared" si="3"/>
        <v>No</v>
      </c>
      <c r="H232" s="5">
        <v>1</v>
      </c>
      <c r="I232" s="5">
        <v>1</v>
      </c>
      <c r="J232" s="5">
        <v>1</v>
      </c>
      <c r="K232" s="5">
        <v>1</v>
      </c>
    </row>
    <row r="233" spans="1:11" x14ac:dyDescent="0.25">
      <c r="A233" s="5">
        <v>271</v>
      </c>
      <c r="B233" s="5" t="s">
        <v>368</v>
      </c>
      <c r="C233" s="5" t="s">
        <v>369</v>
      </c>
      <c r="D233" s="5" t="s">
        <v>924</v>
      </c>
      <c r="E233" s="5">
        <v>1</v>
      </c>
      <c r="F233" s="5">
        <v>1</v>
      </c>
      <c r="G233" s="5" t="str">
        <f t="shared" si="3"/>
        <v>No</v>
      </c>
      <c r="H233" s="5">
        <v>1</v>
      </c>
      <c r="I233" s="5">
        <v>1</v>
      </c>
      <c r="J233" s="5">
        <v>1</v>
      </c>
      <c r="K233" s="5">
        <v>1</v>
      </c>
    </row>
    <row r="234" spans="1:11" x14ac:dyDescent="0.25">
      <c r="A234" s="5">
        <v>272</v>
      </c>
      <c r="B234" s="5" t="s">
        <v>1262</v>
      </c>
      <c r="C234" s="5" t="s">
        <v>1263</v>
      </c>
      <c r="D234" s="5" t="s">
        <v>924</v>
      </c>
      <c r="E234" s="5">
        <v>1</v>
      </c>
      <c r="F234" s="5">
        <v>1</v>
      </c>
      <c r="G234" s="5" t="str">
        <f t="shared" si="3"/>
        <v>No</v>
      </c>
      <c r="H234" s="5">
        <v>1</v>
      </c>
      <c r="I234" s="5">
        <v>1</v>
      </c>
      <c r="J234" s="5">
        <v>1</v>
      </c>
      <c r="K234" s="5">
        <v>1</v>
      </c>
    </row>
    <row r="235" spans="1:11" x14ac:dyDescent="0.25">
      <c r="A235" s="5">
        <v>235</v>
      </c>
      <c r="B235" s="5" t="s">
        <v>1264</v>
      </c>
      <c r="C235" s="5" t="s">
        <v>1265</v>
      </c>
      <c r="D235" s="5" t="s">
        <v>924</v>
      </c>
      <c r="E235" s="5">
        <v>1</v>
      </c>
      <c r="F235" s="5">
        <v>1</v>
      </c>
      <c r="G235" s="5" t="str">
        <f t="shared" si="3"/>
        <v>No</v>
      </c>
      <c r="H235" s="5">
        <v>1</v>
      </c>
      <c r="I235" s="5">
        <v>1</v>
      </c>
      <c r="J235" s="5">
        <v>1</v>
      </c>
      <c r="K235" s="5">
        <v>1</v>
      </c>
    </row>
    <row r="236" spans="1:11" x14ac:dyDescent="0.25">
      <c r="A236" s="5">
        <v>236</v>
      </c>
      <c r="B236" s="5" t="s">
        <v>329</v>
      </c>
      <c r="C236" s="5" t="s">
        <v>330</v>
      </c>
      <c r="D236" s="5" t="s">
        <v>925</v>
      </c>
      <c r="E236" s="5">
        <v>1.7</v>
      </c>
      <c r="F236" s="5">
        <v>4.2</v>
      </c>
      <c r="G236" s="5" t="str">
        <f t="shared" si="3"/>
        <v>No</v>
      </c>
      <c r="H236" s="5">
        <v>1</v>
      </c>
      <c r="I236" s="5">
        <v>1</v>
      </c>
      <c r="J236" s="5">
        <v>1</v>
      </c>
      <c r="K236" s="5">
        <v>1</v>
      </c>
    </row>
    <row r="237" spans="1:11" x14ac:dyDescent="0.25">
      <c r="A237" s="5">
        <v>237</v>
      </c>
      <c r="B237" s="5" t="s">
        <v>331</v>
      </c>
      <c r="C237" s="5" t="s">
        <v>332</v>
      </c>
      <c r="D237" s="5" t="s">
        <v>924</v>
      </c>
      <c r="E237" s="5">
        <v>1</v>
      </c>
      <c r="F237" s="5">
        <v>1</v>
      </c>
      <c r="G237" s="5" t="str">
        <f t="shared" si="3"/>
        <v>No</v>
      </c>
      <c r="H237" s="5">
        <v>1</v>
      </c>
      <c r="I237" s="5">
        <v>1</v>
      </c>
      <c r="J237" s="5">
        <v>1</v>
      </c>
      <c r="K237" s="5">
        <v>1</v>
      </c>
    </row>
    <row r="238" spans="1:11" x14ac:dyDescent="0.25">
      <c r="A238" s="5">
        <v>238</v>
      </c>
      <c r="B238" s="5" t="s">
        <v>1266</v>
      </c>
      <c r="C238" s="5" t="s">
        <v>1267</v>
      </c>
      <c r="D238" s="5" t="s">
        <v>924</v>
      </c>
      <c r="E238" s="5">
        <v>1</v>
      </c>
      <c r="F238" s="5">
        <v>1</v>
      </c>
      <c r="G238" s="5" t="str">
        <f t="shared" si="3"/>
        <v>No</v>
      </c>
      <c r="H238" s="5">
        <v>1</v>
      </c>
      <c r="I238" s="5">
        <v>1</v>
      </c>
      <c r="J238" s="5">
        <v>1</v>
      </c>
      <c r="K238" s="5">
        <v>1</v>
      </c>
    </row>
    <row r="239" spans="1:11" x14ac:dyDescent="0.25">
      <c r="A239" s="5">
        <v>239</v>
      </c>
      <c r="B239" s="5">
        <v>239</v>
      </c>
      <c r="C239" s="5" t="s">
        <v>1268</v>
      </c>
      <c r="D239" s="5" t="s">
        <v>924</v>
      </c>
      <c r="E239" s="5">
        <v>1</v>
      </c>
      <c r="F239" s="5">
        <v>1</v>
      </c>
      <c r="G239" s="5" t="str">
        <f t="shared" si="3"/>
        <v>Yes</v>
      </c>
      <c r="H239" s="5">
        <v>1</v>
      </c>
      <c r="I239" s="5">
        <v>1</v>
      </c>
      <c r="J239" s="5">
        <v>5.7</v>
      </c>
      <c r="K239" s="5">
        <v>2.9</v>
      </c>
    </row>
    <row r="240" spans="1:11" x14ac:dyDescent="0.25">
      <c r="A240" s="5">
        <v>241</v>
      </c>
      <c r="B240" s="5" t="s">
        <v>340</v>
      </c>
      <c r="C240" s="5" t="s">
        <v>341</v>
      </c>
      <c r="D240" s="5" t="s">
        <v>924</v>
      </c>
      <c r="E240" s="5">
        <v>1</v>
      </c>
      <c r="F240" s="5">
        <v>1</v>
      </c>
      <c r="G240" s="5" t="str">
        <f t="shared" si="3"/>
        <v>No</v>
      </c>
      <c r="H240" s="5">
        <v>1</v>
      </c>
      <c r="I240" s="5">
        <v>1</v>
      </c>
      <c r="J240" s="5">
        <v>1</v>
      </c>
      <c r="K240" s="5">
        <v>1</v>
      </c>
    </row>
    <row r="241" spans="1:11" x14ac:dyDescent="0.25">
      <c r="A241" s="5">
        <v>250</v>
      </c>
      <c r="B241" s="5" t="s">
        <v>342</v>
      </c>
      <c r="C241" s="5" t="s">
        <v>343</v>
      </c>
      <c r="D241" s="5" t="s">
        <v>924</v>
      </c>
      <c r="E241" s="5">
        <v>1</v>
      </c>
      <c r="F241" s="5">
        <v>1</v>
      </c>
      <c r="G241" s="5" t="str">
        <f t="shared" si="3"/>
        <v>No</v>
      </c>
      <c r="H241" s="5">
        <v>1</v>
      </c>
      <c r="I241" s="5">
        <v>1</v>
      </c>
      <c r="J241" s="5">
        <v>1</v>
      </c>
      <c r="K241" s="5">
        <v>1</v>
      </c>
    </row>
    <row r="242" spans="1:11" x14ac:dyDescent="0.25">
      <c r="A242" s="5">
        <v>251</v>
      </c>
      <c r="B242" s="5" t="s">
        <v>1269</v>
      </c>
      <c r="C242" s="5" t="s">
        <v>1270</v>
      </c>
      <c r="D242" s="5" t="s">
        <v>924</v>
      </c>
      <c r="E242" s="5">
        <v>1</v>
      </c>
      <c r="F242" s="5">
        <v>1</v>
      </c>
      <c r="G242" s="5" t="str">
        <f t="shared" si="3"/>
        <v>No</v>
      </c>
      <c r="H242" s="5">
        <v>1</v>
      </c>
      <c r="I242" s="5">
        <v>1</v>
      </c>
      <c r="J242" s="5">
        <v>1</v>
      </c>
      <c r="K242" s="5">
        <v>1</v>
      </c>
    </row>
    <row r="243" spans="1:11" x14ac:dyDescent="0.25">
      <c r="A243" s="5">
        <v>252</v>
      </c>
      <c r="B243" s="5" t="s">
        <v>1271</v>
      </c>
      <c r="C243" s="5" t="s">
        <v>1272</v>
      </c>
      <c r="D243" s="5" t="s">
        <v>924</v>
      </c>
      <c r="E243" s="5">
        <v>1</v>
      </c>
      <c r="F243" s="5">
        <v>1</v>
      </c>
      <c r="G243" s="5" t="str">
        <f t="shared" si="3"/>
        <v>No</v>
      </c>
      <c r="H243" s="5">
        <v>1</v>
      </c>
      <c r="I243" s="5">
        <v>1</v>
      </c>
      <c r="J243" s="5">
        <v>1</v>
      </c>
      <c r="K243" s="5">
        <v>1</v>
      </c>
    </row>
    <row r="244" spans="1:11" x14ac:dyDescent="0.25">
      <c r="A244" s="5">
        <v>253</v>
      </c>
      <c r="B244" s="5" t="s">
        <v>1273</v>
      </c>
      <c r="C244" s="5" t="s">
        <v>1274</v>
      </c>
      <c r="D244" s="5" t="s">
        <v>924</v>
      </c>
      <c r="E244" s="5">
        <v>1</v>
      </c>
      <c r="F244" s="5">
        <v>1</v>
      </c>
      <c r="G244" s="5" t="str">
        <f t="shared" si="3"/>
        <v>No</v>
      </c>
      <c r="H244" s="5">
        <v>1</v>
      </c>
      <c r="I244" s="5">
        <v>1</v>
      </c>
      <c r="J244" s="5">
        <v>1</v>
      </c>
      <c r="K244" s="5">
        <v>1</v>
      </c>
    </row>
    <row r="245" spans="1:11" x14ac:dyDescent="0.25">
      <c r="A245" s="5">
        <v>352</v>
      </c>
      <c r="B245" s="5">
        <v>352</v>
      </c>
      <c r="C245" s="5" t="s">
        <v>1275</v>
      </c>
      <c r="D245" s="5" t="s">
        <v>924</v>
      </c>
      <c r="E245" s="5">
        <v>1</v>
      </c>
      <c r="F245" s="5">
        <v>1</v>
      </c>
      <c r="G245" s="5" t="str">
        <f t="shared" si="3"/>
        <v>No</v>
      </c>
      <c r="H245" s="5">
        <v>1</v>
      </c>
      <c r="I245" s="5">
        <v>1</v>
      </c>
      <c r="J245" s="5">
        <v>1</v>
      </c>
      <c r="K245" s="5">
        <v>1</v>
      </c>
    </row>
    <row r="246" spans="1:11" x14ac:dyDescent="0.25">
      <c r="A246" s="5">
        <v>254</v>
      </c>
      <c r="B246" s="5" t="s">
        <v>353</v>
      </c>
      <c r="C246" s="5" t="s">
        <v>354</v>
      </c>
      <c r="D246" s="5" t="s">
        <v>924</v>
      </c>
      <c r="E246" s="5">
        <v>1</v>
      </c>
      <c r="F246" s="5">
        <v>1</v>
      </c>
      <c r="G246" s="5" t="str">
        <f t="shared" si="3"/>
        <v>No</v>
      </c>
      <c r="H246" s="5">
        <v>1</v>
      </c>
      <c r="I246" s="5">
        <v>1</v>
      </c>
      <c r="J246" s="5">
        <v>1</v>
      </c>
      <c r="K246" s="5">
        <v>1</v>
      </c>
    </row>
    <row r="247" spans="1:11" x14ac:dyDescent="0.25">
      <c r="A247" s="5">
        <v>255</v>
      </c>
      <c r="B247" s="5" t="s">
        <v>1276</v>
      </c>
      <c r="C247" s="5" t="s">
        <v>1277</v>
      </c>
      <c r="D247" s="5" t="s">
        <v>924</v>
      </c>
      <c r="E247" s="5">
        <v>1</v>
      </c>
      <c r="F247" s="5">
        <v>1</v>
      </c>
      <c r="G247" s="5" t="str">
        <f t="shared" si="3"/>
        <v>No</v>
      </c>
      <c r="H247" s="5">
        <v>1</v>
      </c>
      <c r="I247" s="5">
        <v>1</v>
      </c>
      <c r="J247" s="5">
        <v>1</v>
      </c>
      <c r="K247" s="5">
        <v>1</v>
      </c>
    </row>
    <row r="248" spans="1:11" x14ac:dyDescent="0.25">
      <c r="A248" s="5">
        <v>256</v>
      </c>
      <c r="B248" s="5" t="s">
        <v>1278</v>
      </c>
      <c r="C248" s="5" t="s">
        <v>1279</v>
      </c>
      <c r="D248" s="5" t="s">
        <v>924</v>
      </c>
      <c r="E248" s="5">
        <v>1</v>
      </c>
      <c r="F248" s="5">
        <v>1</v>
      </c>
      <c r="G248" s="5" t="str">
        <f t="shared" si="3"/>
        <v>No</v>
      </c>
      <c r="H248" s="5">
        <v>1</v>
      </c>
      <c r="I248" s="5">
        <v>1</v>
      </c>
      <c r="J248" s="5">
        <v>1</v>
      </c>
      <c r="K248" s="5">
        <v>1</v>
      </c>
    </row>
    <row r="249" spans="1:11" x14ac:dyDescent="0.25">
      <c r="A249" s="5">
        <v>276</v>
      </c>
      <c r="B249" s="5" t="s">
        <v>1280</v>
      </c>
      <c r="C249" s="5" t="s">
        <v>1281</v>
      </c>
      <c r="D249" s="5" t="s">
        <v>924</v>
      </c>
      <c r="E249" s="5">
        <v>1</v>
      </c>
      <c r="F249" s="5">
        <v>1</v>
      </c>
      <c r="G249" s="5" t="str">
        <f t="shared" si="3"/>
        <v>No</v>
      </c>
      <c r="H249" s="5">
        <v>1</v>
      </c>
      <c r="I249" s="5">
        <v>1</v>
      </c>
      <c r="J249" s="5">
        <v>1</v>
      </c>
      <c r="K249" s="5">
        <v>1</v>
      </c>
    </row>
    <row r="250" spans="1:11" x14ac:dyDescent="0.25">
      <c r="A250" s="5">
        <v>277</v>
      </c>
      <c r="B250" s="5" t="s">
        <v>1282</v>
      </c>
      <c r="C250" s="5" t="s">
        <v>1283</v>
      </c>
      <c r="D250" s="5" t="s">
        <v>924</v>
      </c>
      <c r="E250" s="5">
        <v>1</v>
      </c>
      <c r="F250" s="5">
        <v>1</v>
      </c>
      <c r="G250" s="5" t="str">
        <f t="shared" si="3"/>
        <v>No</v>
      </c>
      <c r="H250" s="5">
        <v>1</v>
      </c>
      <c r="I250" s="5">
        <v>1</v>
      </c>
      <c r="J250" s="5">
        <v>1</v>
      </c>
      <c r="K250" s="5">
        <v>1</v>
      </c>
    </row>
    <row r="251" spans="1:11" x14ac:dyDescent="0.25">
      <c r="A251" s="5">
        <v>278</v>
      </c>
      <c r="B251" s="5" t="s">
        <v>372</v>
      </c>
      <c r="C251" s="5" t="s">
        <v>373</v>
      </c>
      <c r="D251" s="5" t="s">
        <v>924</v>
      </c>
      <c r="E251" s="5">
        <v>1</v>
      </c>
      <c r="F251" s="5">
        <v>1</v>
      </c>
      <c r="G251" s="5" t="str">
        <f t="shared" si="3"/>
        <v>No</v>
      </c>
      <c r="H251" s="5">
        <v>1</v>
      </c>
      <c r="I251" s="5">
        <v>1</v>
      </c>
      <c r="J251" s="5">
        <v>1</v>
      </c>
      <c r="K251" s="5">
        <v>1</v>
      </c>
    </row>
    <row r="252" spans="1:11" x14ac:dyDescent="0.25">
      <c r="A252" s="5">
        <v>279</v>
      </c>
      <c r="B252" s="5" t="s">
        <v>374</v>
      </c>
      <c r="C252" s="5" t="s">
        <v>375</v>
      </c>
      <c r="D252" s="5" t="s">
        <v>924</v>
      </c>
      <c r="E252" s="5">
        <v>1</v>
      </c>
      <c r="F252" s="5">
        <v>1</v>
      </c>
      <c r="G252" s="5" t="str">
        <f t="shared" si="3"/>
        <v>No</v>
      </c>
      <c r="H252" s="5">
        <v>1</v>
      </c>
      <c r="I252" s="5">
        <v>1</v>
      </c>
      <c r="J252" s="5">
        <v>1</v>
      </c>
      <c r="K252" s="5">
        <v>1</v>
      </c>
    </row>
    <row r="253" spans="1:11" x14ac:dyDescent="0.25">
      <c r="A253" s="5">
        <v>280</v>
      </c>
      <c r="B253" s="5" t="s">
        <v>379</v>
      </c>
      <c r="C253" s="5" t="s">
        <v>380</v>
      </c>
      <c r="D253" s="5" t="s">
        <v>924</v>
      </c>
      <c r="E253" s="5">
        <v>1</v>
      </c>
      <c r="F253" s="5">
        <v>1</v>
      </c>
      <c r="G253" s="5" t="str">
        <f t="shared" si="3"/>
        <v>No</v>
      </c>
      <c r="H253" s="5">
        <v>1</v>
      </c>
      <c r="I253" s="5">
        <v>1</v>
      </c>
      <c r="J253" s="5">
        <v>1</v>
      </c>
      <c r="K253" s="5">
        <v>1</v>
      </c>
    </row>
    <row r="254" spans="1:11" x14ac:dyDescent="0.25">
      <c r="A254" s="5">
        <v>281</v>
      </c>
      <c r="B254" s="5" t="s">
        <v>381</v>
      </c>
      <c r="C254" s="5" t="s">
        <v>382</v>
      </c>
      <c r="D254" s="5" t="s">
        <v>924</v>
      </c>
      <c r="E254" s="5">
        <v>1</v>
      </c>
      <c r="F254" s="5">
        <v>1</v>
      </c>
      <c r="G254" s="5" t="str">
        <f t="shared" si="3"/>
        <v>No</v>
      </c>
      <c r="H254" s="5">
        <v>1</v>
      </c>
      <c r="I254" s="5">
        <v>1</v>
      </c>
      <c r="J254" s="5">
        <v>1</v>
      </c>
      <c r="K254" s="5">
        <v>1</v>
      </c>
    </row>
    <row r="255" spans="1:11" x14ac:dyDescent="0.25">
      <c r="A255" s="5">
        <v>282</v>
      </c>
      <c r="B255" s="5" t="s">
        <v>383</v>
      </c>
      <c r="C255" s="5" t="s">
        <v>384</v>
      </c>
      <c r="D255" s="5" t="s">
        <v>924</v>
      </c>
      <c r="E255" s="5">
        <v>1</v>
      </c>
      <c r="F255" s="5">
        <v>1</v>
      </c>
      <c r="G255" s="5" t="str">
        <f t="shared" si="3"/>
        <v>Yes</v>
      </c>
      <c r="H255" s="5">
        <v>5.4</v>
      </c>
      <c r="I255" s="5">
        <v>1.3</v>
      </c>
      <c r="J255" s="5">
        <v>1</v>
      </c>
      <c r="K255" s="5">
        <v>1</v>
      </c>
    </row>
    <row r="256" spans="1:11" x14ac:dyDescent="0.25">
      <c r="A256" s="5">
        <v>283</v>
      </c>
      <c r="B256" s="5" t="s">
        <v>386</v>
      </c>
      <c r="C256" s="5" t="s">
        <v>1284</v>
      </c>
      <c r="D256" s="5" t="s">
        <v>924</v>
      </c>
      <c r="E256" s="5">
        <v>1</v>
      </c>
      <c r="F256" s="5">
        <v>1</v>
      </c>
      <c r="G256" s="5" t="str">
        <f t="shared" si="3"/>
        <v>Yes</v>
      </c>
      <c r="H256" s="5">
        <v>5.4</v>
      </c>
      <c r="I256" s="5">
        <v>1.3</v>
      </c>
      <c r="J256" s="5">
        <v>1</v>
      </c>
      <c r="K256" s="5">
        <v>1</v>
      </c>
    </row>
    <row r="257" spans="1:11" x14ac:dyDescent="0.25">
      <c r="A257" s="5">
        <v>284</v>
      </c>
      <c r="B257" s="5" t="s">
        <v>388</v>
      </c>
      <c r="C257" s="5" t="s">
        <v>1285</v>
      </c>
      <c r="D257" s="5" t="s">
        <v>924</v>
      </c>
      <c r="E257" s="5">
        <v>1</v>
      </c>
      <c r="F257" s="5">
        <v>1</v>
      </c>
      <c r="G257" s="5" t="str">
        <f t="shared" si="3"/>
        <v>Yes</v>
      </c>
      <c r="H257" s="5">
        <v>5.4</v>
      </c>
      <c r="I257" s="5">
        <v>1.3</v>
      </c>
      <c r="J257" s="5">
        <v>1</v>
      </c>
      <c r="K257" s="5">
        <v>1</v>
      </c>
    </row>
    <row r="258" spans="1:11" x14ac:dyDescent="0.25">
      <c r="A258" s="5">
        <v>285</v>
      </c>
      <c r="B258" s="5" t="s">
        <v>390</v>
      </c>
      <c r="C258" s="5" t="s">
        <v>1286</v>
      </c>
      <c r="D258" s="5" t="s">
        <v>924</v>
      </c>
      <c r="E258" s="5">
        <v>1</v>
      </c>
      <c r="F258" s="5">
        <v>1</v>
      </c>
      <c r="G258" s="5" t="str">
        <f t="shared" si="3"/>
        <v>Yes</v>
      </c>
      <c r="H258" s="5">
        <v>5.4</v>
      </c>
      <c r="I258" s="5">
        <v>1.3</v>
      </c>
      <c r="J258" s="5">
        <v>1</v>
      </c>
      <c r="K258" s="5">
        <v>1</v>
      </c>
    </row>
    <row r="259" spans="1:11" x14ac:dyDescent="0.25">
      <c r="A259" s="5">
        <v>286</v>
      </c>
      <c r="B259" s="5" t="s">
        <v>392</v>
      </c>
      <c r="C259" s="5" t="s">
        <v>393</v>
      </c>
      <c r="D259" s="5" t="s">
        <v>924</v>
      </c>
      <c r="E259" s="5">
        <v>1</v>
      </c>
      <c r="F259" s="5">
        <v>1</v>
      </c>
      <c r="G259" s="5" t="str">
        <f t="shared" ref="G259:G322" si="4">IF(SUM(H259:K259)=4, "No","Yes")</f>
        <v>No</v>
      </c>
      <c r="H259" s="5">
        <v>1</v>
      </c>
      <c r="I259" s="5">
        <v>1</v>
      </c>
      <c r="J259" s="5">
        <v>1</v>
      </c>
      <c r="K259" s="5">
        <v>1</v>
      </c>
    </row>
    <row r="260" spans="1:11" x14ac:dyDescent="0.25">
      <c r="A260" s="5">
        <v>287</v>
      </c>
      <c r="B260" s="5" t="s">
        <v>394</v>
      </c>
      <c r="C260" s="5" t="s">
        <v>395</v>
      </c>
      <c r="D260" s="5" t="s">
        <v>924</v>
      </c>
      <c r="E260" s="5">
        <v>1</v>
      </c>
      <c r="F260" s="5">
        <v>1</v>
      </c>
      <c r="G260" s="5" t="str">
        <f t="shared" si="4"/>
        <v>No</v>
      </c>
      <c r="H260" s="5">
        <v>1</v>
      </c>
      <c r="I260" s="5">
        <v>1</v>
      </c>
      <c r="J260" s="5">
        <v>1</v>
      </c>
      <c r="K260" s="5">
        <v>1</v>
      </c>
    </row>
    <row r="261" spans="1:11" x14ac:dyDescent="0.25">
      <c r="A261" s="5">
        <v>288</v>
      </c>
      <c r="B261" s="5" t="s">
        <v>1287</v>
      </c>
      <c r="C261" s="5" t="s">
        <v>1288</v>
      </c>
      <c r="D261" s="5" t="s">
        <v>924</v>
      </c>
      <c r="E261" s="5">
        <v>1</v>
      </c>
      <c r="F261" s="5">
        <v>1</v>
      </c>
      <c r="G261" s="5" t="str">
        <f t="shared" si="4"/>
        <v>No</v>
      </c>
      <c r="H261" s="5">
        <v>1</v>
      </c>
      <c r="I261" s="5">
        <v>1</v>
      </c>
      <c r="J261" s="5">
        <v>1</v>
      </c>
      <c r="K261" s="5">
        <v>1</v>
      </c>
    </row>
    <row r="262" spans="1:11" x14ac:dyDescent="0.25">
      <c r="A262" s="5">
        <v>297</v>
      </c>
      <c r="B262" s="5" t="s">
        <v>407</v>
      </c>
      <c r="C262" s="5" t="s">
        <v>1289</v>
      </c>
      <c r="D262" s="5" t="s">
        <v>924</v>
      </c>
      <c r="E262" s="5">
        <v>1</v>
      </c>
      <c r="F262" s="5">
        <v>1</v>
      </c>
      <c r="G262" s="5" t="str">
        <f t="shared" si="4"/>
        <v>No</v>
      </c>
      <c r="H262" s="5">
        <v>1</v>
      </c>
      <c r="I262" s="5">
        <v>1</v>
      </c>
      <c r="J262" s="5">
        <v>1</v>
      </c>
      <c r="K262" s="5">
        <v>1</v>
      </c>
    </row>
    <row r="263" spans="1:11" x14ac:dyDescent="0.25">
      <c r="A263" s="5">
        <v>289</v>
      </c>
      <c r="B263" s="5" t="s">
        <v>396</v>
      </c>
      <c r="C263" s="5" t="s">
        <v>397</v>
      </c>
      <c r="D263" s="5" t="s">
        <v>924</v>
      </c>
      <c r="E263" s="5">
        <v>1</v>
      </c>
      <c r="F263" s="5">
        <v>1</v>
      </c>
      <c r="G263" s="5" t="str">
        <f t="shared" si="4"/>
        <v>No</v>
      </c>
      <c r="H263" s="5">
        <v>1</v>
      </c>
      <c r="I263" s="5">
        <v>1</v>
      </c>
      <c r="J263" s="5">
        <v>1</v>
      </c>
      <c r="K263" s="5">
        <v>1</v>
      </c>
    </row>
    <row r="264" spans="1:11" x14ac:dyDescent="0.25">
      <c r="A264" s="5">
        <v>290</v>
      </c>
      <c r="B264" s="5" t="s">
        <v>398</v>
      </c>
      <c r="C264" s="5" t="s">
        <v>399</v>
      </c>
      <c r="D264" s="5" t="s">
        <v>924</v>
      </c>
      <c r="E264" s="5">
        <v>1</v>
      </c>
      <c r="F264" s="5">
        <v>1</v>
      </c>
      <c r="G264" s="5" t="str">
        <f t="shared" si="4"/>
        <v>No</v>
      </c>
      <c r="H264" s="5">
        <v>1</v>
      </c>
      <c r="I264" s="5">
        <v>1</v>
      </c>
      <c r="J264" s="5">
        <v>1</v>
      </c>
      <c r="K264" s="5">
        <v>1</v>
      </c>
    </row>
    <row r="265" spans="1:11" x14ac:dyDescent="0.25">
      <c r="A265" s="5">
        <v>291</v>
      </c>
      <c r="B265" s="5" t="s">
        <v>1290</v>
      </c>
      <c r="C265" s="5" t="s">
        <v>1291</v>
      </c>
      <c r="D265" s="5" t="s">
        <v>924</v>
      </c>
      <c r="E265" s="5">
        <v>1</v>
      </c>
      <c r="F265" s="5">
        <v>1</v>
      </c>
      <c r="G265" s="5" t="str">
        <f t="shared" si="4"/>
        <v>No</v>
      </c>
      <c r="H265" s="5">
        <v>1</v>
      </c>
      <c r="I265" s="5">
        <v>1</v>
      </c>
      <c r="J265" s="5">
        <v>1</v>
      </c>
      <c r="K265" s="5">
        <v>1</v>
      </c>
    </row>
    <row r="266" spans="1:11" x14ac:dyDescent="0.25">
      <c r="A266" s="5">
        <v>292</v>
      </c>
      <c r="B266" s="5" t="s">
        <v>400</v>
      </c>
      <c r="C266" s="5" t="s">
        <v>1292</v>
      </c>
      <c r="D266" s="5" t="s">
        <v>924</v>
      </c>
      <c r="E266" s="5">
        <v>1</v>
      </c>
      <c r="F266" s="5">
        <v>1</v>
      </c>
      <c r="G266" s="5" t="str">
        <f t="shared" si="4"/>
        <v>No</v>
      </c>
      <c r="H266" s="5">
        <v>1</v>
      </c>
      <c r="I266" s="5">
        <v>1</v>
      </c>
      <c r="J266" s="5">
        <v>1</v>
      </c>
      <c r="K266" s="5">
        <v>1</v>
      </c>
    </row>
    <row r="267" spans="1:11" x14ac:dyDescent="0.25">
      <c r="A267" s="5">
        <v>69</v>
      </c>
      <c r="B267" s="5" t="s">
        <v>1293</v>
      </c>
      <c r="C267" s="5" t="s">
        <v>1294</v>
      </c>
      <c r="D267" s="5" t="s">
        <v>924</v>
      </c>
      <c r="E267" s="5">
        <v>1</v>
      </c>
      <c r="F267" s="5">
        <v>1</v>
      </c>
      <c r="G267" s="5" t="str">
        <f t="shared" si="4"/>
        <v>No</v>
      </c>
      <c r="H267" s="5">
        <v>1</v>
      </c>
      <c r="I267" s="5">
        <v>1</v>
      </c>
      <c r="J267" s="5">
        <v>1</v>
      </c>
      <c r="K267" s="5">
        <v>1</v>
      </c>
    </row>
    <row r="268" spans="1:11" x14ac:dyDescent="0.25">
      <c r="A268" s="5">
        <v>240</v>
      </c>
      <c r="B268" s="5" t="s">
        <v>1295</v>
      </c>
      <c r="C268" s="5" t="s">
        <v>1296</v>
      </c>
      <c r="D268" s="5" t="s">
        <v>924</v>
      </c>
      <c r="E268" s="5">
        <v>1</v>
      </c>
      <c r="F268" s="5">
        <v>1</v>
      </c>
      <c r="G268" s="5" t="str">
        <f t="shared" si="4"/>
        <v>Yes</v>
      </c>
      <c r="H268" s="5">
        <v>1</v>
      </c>
      <c r="I268" s="5">
        <v>1</v>
      </c>
      <c r="J268" s="5">
        <v>6.1</v>
      </c>
      <c r="K268" s="5">
        <v>3</v>
      </c>
    </row>
    <row r="269" spans="1:11" x14ac:dyDescent="0.25">
      <c r="A269" s="5">
        <v>293</v>
      </c>
      <c r="B269" s="5" t="s">
        <v>402</v>
      </c>
      <c r="C269" s="5" t="s">
        <v>403</v>
      </c>
      <c r="D269" s="5" t="s">
        <v>924</v>
      </c>
      <c r="E269" s="5">
        <v>1</v>
      </c>
      <c r="F269" s="5">
        <v>1</v>
      </c>
      <c r="G269" s="5" t="str">
        <f t="shared" si="4"/>
        <v>No</v>
      </c>
      <c r="H269" s="5">
        <v>1</v>
      </c>
      <c r="I269" s="5">
        <v>1</v>
      </c>
      <c r="J269" s="5">
        <v>1</v>
      </c>
      <c r="K269" s="5">
        <v>1</v>
      </c>
    </row>
    <row r="270" spans="1:11" x14ac:dyDescent="0.25">
      <c r="A270" s="5">
        <v>294</v>
      </c>
      <c r="B270" s="5" t="s">
        <v>1297</v>
      </c>
      <c r="C270" s="5" t="s">
        <v>1298</v>
      </c>
      <c r="D270" s="5" t="s">
        <v>924</v>
      </c>
      <c r="E270" s="5">
        <v>1</v>
      </c>
      <c r="F270" s="5">
        <v>1</v>
      </c>
      <c r="G270" s="5" t="str">
        <f t="shared" si="4"/>
        <v>No</v>
      </c>
      <c r="H270" s="5">
        <v>1</v>
      </c>
      <c r="I270" s="5">
        <v>1</v>
      </c>
      <c r="J270" s="5">
        <v>1</v>
      </c>
      <c r="K270" s="5">
        <v>1</v>
      </c>
    </row>
    <row r="271" spans="1:11" x14ac:dyDescent="0.25">
      <c r="A271" s="5">
        <v>570</v>
      </c>
      <c r="B271" s="5" t="s">
        <v>1299</v>
      </c>
      <c r="C271" s="5" t="s">
        <v>1300</v>
      </c>
      <c r="D271" s="5" t="s">
        <v>924</v>
      </c>
      <c r="E271" s="5">
        <v>1</v>
      </c>
      <c r="F271" s="5">
        <v>1</v>
      </c>
      <c r="G271" s="5" t="str">
        <f t="shared" si="4"/>
        <v>No</v>
      </c>
      <c r="H271" s="5">
        <v>1</v>
      </c>
      <c r="I271" s="5">
        <v>1</v>
      </c>
      <c r="J271" s="5">
        <v>1</v>
      </c>
      <c r="K271" s="5">
        <v>1</v>
      </c>
    </row>
    <row r="272" spans="1:11" x14ac:dyDescent="0.25">
      <c r="A272" s="5">
        <v>295</v>
      </c>
      <c r="B272" s="5" t="s">
        <v>1301</v>
      </c>
      <c r="C272" s="5" t="s">
        <v>1302</v>
      </c>
      <c r="D272" s="5" t="s">
        <v>924</v>
      </c>
      <c r="E272" s="5">
        <v>1</v>
      </c>
      <c r="F272" s="5">
        <v>1</v>
      </c>
      <c r="G272" s="5" t="str">
        <f t="shared" si="4"/>
        <v>No</v>
      </c>
      <c r="H272" s="5">
        <v>1</v>
      </c>
      <c r="I272" s="5">
        <v>1</v>
      </c>
      <c r="J272" s="5">
        <v>1</v>
      </c>
      <c r="K272" s="5">
        <v>1</v>
      </c>
    </row>
    <row r="273" spans="1:11" x14ac:dyDescent="0.25">
      <c r="A273" s="5">
        <v>300</v>
      </c>
      <c r="B273" s="5" t="s">
        <v>415</v>
      </c>
      <c r="C273" s="5" t="s">
        <v>416</v>
      </c>
      <c r="D273" s="5" t="s">
        <v>924</v>
      </c>
      <c r="E273" s="5">
        <v>1</v>
      </c>
      <c r="F273" s="5">
        <v>1</v>
      </c>
      <c r="G273" s="5" t="str">
        <f t="shared" si="4"/>
        <v>No</v>
      </c>
      <c r="H273" s="5">
        <v>1</v>
      </c>
      <c r="I273" s="5">
        <v>1</v>
      </c>
      <c r="J273" s="5">
        <v>1</v>
      </c>
      <c r="K273" s="5">
        <v>1</v>
      </c>
    </row>
    <row r="274" spans="1:11" x14ac:dyDescent="0.25">
      <c r="A274" s="5">
        <v>301</v>
      </c>
      <c r="B274" s="5" t="s">
        <v>417</v>
      </c>
      <c r="C274" s="5" t="s">
        <v>418</v>
      </c>
      <c r="D274" s="5" t="s">
        <v>924</v>
      </c>
      <c r="E274" s="5">
        <v>1</v>
      </c>
      <c r="F274" s="5">
        <v>1</v>
      </c>
      <c r="G274" s="5" t="str">
        <f t="shared" si="4"/>
        <v>No</v>
      </c>
      <c r="H274" s="5">
        <v>1</v>
      </c>
      <c r="I274" s="5">
        <v>1</v>
      </c>
      <c r="J274" s="5">
        <v>1</v>
      </c>
      <c r="K274" s="5">
        <v>1</v>
      </c>
    </row>
    <row r="275" spans="1:11" x14ac:dyDescent="0.25">
      <c r="A275" s="5">
        <v>302</v>
      </c>
      <c r="B275" s="5" t="s">
        <v>419</v>
      </c>
      <c r="C275" s="5" t="s">
        <v>420</v>
      </c>
      <c r="D275" s="5" t="s">
        <v>924</v>
      </c>
      <c r="E275" s="5">
        <v>1</v>
      </c>
      <c r="F275" s="5">
        <v>1</v>
      </c>
      <c r="G275" s="5" t="str">
        <f t="shared" si="4"/>
        <v>No</v>
      </c>
      <c r="H275" s="5">
        <v>1</v>
      </c>
      <c r="I275" s="5">
        <v>1</v>
      </c>
      <c r="J275" s="5">
        <v>1</v>
      </c>
      <c r="K275" s="5">
        <v>1</v>
      </c>
    </row>
    <row r="276" spans="1:11" x14ac:dyDescent="0.25">
      <c r="A276" s="5">
        <v>157</v>
      </c>
      <c r="B276" s="5" t="s">
        <v>421</v>
      </c>
      <c r="C276" s="5" t="s">
        <v>1303</v>
      </c>
      <c r="D276" s="5" t="s">
        <v>924</v>
      </c>
      <c r="E276" s="5">
        <v>1</v>
      </c>
      <c r="F276" s="5">
        <v>1</v>
      </c>
      <c r="G276" s="5" t="str">
        <f t="shared" si="4"/>
        <v>No</v>
      </c>
      <c r="H276" s="5">
        <v>1</v>
      </c>
      <c r="I276" s="5">
        <v>1</v>
      </c>
      <c r="J276" s="5">
        <v>1</v>
      </c>
      <c r="K276" s="5">
        <v>1</v>
      </c>
    </row>
    <row r="277" spans="1:11" x14ac:dyDescent="0.25">
      <c r="A277" s="5">
        <v>303</v>
      </c>
      <c r="B277" s="5" t="s">
        <v>1304</v>
      </c>
      <c r="C277" s="5" t="s">
        <v>1305</v>
      </c>
      <c r="D277" s="5" t="s">
        <v>924</v>
      </c>
      <c r="E277" s="5">
        <v>1</v>
      </c>
      <c r="F277" s="5">
        <v>1</v>
      </c>
      <c r="G277" s="5" t="str">
        <f t="shared" si="4"/>
        <v>No</v>
      </c>
      <c r="H277" s="5">
        <v>1</v>
      </c>
      <c r="I277" s="5">
        <v>1</v>
      </c>
      <c r="J277" s="5">
        <v>1</v>
      </c>
      <c r="K277" s="5">
        <v>1</v>
      </c>
    </row>
    <row r="278" spans="1:11" x14ac:dyDescent="0.25">
      <c r="A278" s="5">
        <v>304</v>
      </c>
      <c r="B278" s="5" t="s">
        <v>1306</v>
      </c>
      <c r="C278" s="5" t="s">
        <v>1307</v>
      </c>
      <c r="D278" s="5" t="s">
        <v>924</v>
      </c>
      <c r="E278" s="5">
        <v>1</v>
      </c>
      <c r="F278" s="5">
        <v>1</v>
      </c>
      <c r="G278" s="5" t="str">
        <f t="shared" si="4"/>
        <v>No</v>
      </c>
      <c r="H278" s="5">
        <v>1</v>
      </c>
      <c r="I278" s="5">
        <v>1</v>
      </c>
      <c r="J278" s="5">
        <v>1</v>
      </c>
      <c r="K278" s="5">
        <v>1</v>
      </c>
    </row>
    <row r="279" spans="1:11" x14ac:dyDescent="0.25">
      <c r="A279" s="5">
        <v>305</v>
      </c>
      <c r="B279" s="5" t="s">
        <v>435</v>
      </c>
      <c r="C279" s="5" t="s">
        <v>436</v>
      </c>
      <c r="D279" s="5" t="s">
        <v>924</v>
      </c>
      <c r="E279" s="5">
        <v>1</v>
      </c>
      <c r="F279" s="5">
        <v>1</v>
      </c>
      <c r="G279" s="5" t="str">
        <f t="shared" si="4"/>
        <v>Yes</v>
      </c>
      <c r="H279" s="5">
        <v>11</v>
      </c>
      <c r="I279" s="5">
        <v>5.8</v>
      </c>
      <c r="J279" s="5">
        <v>1</v>
      </c>
      <c r="K279" s="5">
        <v>1</v>
      </c>
    </row>
    <row r="280" spans="1:11" x14ac:dyDescent="0.25">
      <c r="A280" s="5">
        <v>306</v>
      </c>
      <c r="B280" s="5" t="s">
        <v>1308</v>
      </c>
      <c r="C280" s="5" t="s">
        <v>1309</v>
      </c>
      <c r="D280" s="5" t="s">
        <v>924</v>
      </c>
      <c r="E280" s="5">
        <v>1</v>
      </c>
      <c r="F280" s="5">
        <v>1</v>
      </c>
      <c r="G280" s="5" t="str">
        <f t="shared" si="4"/>
        <v>No</v>
      </c>
      <c r="H280" s="5">
        <v>1</v>
      </c>
      <c r="I280" s="5">
        <v>1</v>
      </c>
      <c r="J280" s="5">
        <v>1</v>
      </c>
      <c r="K280" s="5">
        <v>1</v>
      </c>
    </row>
    <row r="281" spans="1:11" x14ac:dyDescent="0.25">
      <c r="A281" s="5">
        <v>311</v>
      </c>
      <c r="B281" s="5" t="s">
        <v>440</v>
      </c>
      <c r="C281" s="5" t="s">
        <v>441</v>
      </c>
      <c r="D281" s="5" t="s">
        <v>924</v>
      </c>
      <c r="E281" s="5">
        <v>1</v>
      </c>
      <c r="F281" s="5">
        <v>1</v>
      </c>
      <c r="G281" s="5" t="str">
        <f t="shared" si="4"/>
        <v>No</v>
      </c>
      <c r="H281" s="5">
        <v>1</v>
      </c>
      <c r="I281" s="5">
        <v>1</v>
      </c>
      <c r="J281" s="5">
        <v>1</v>
      </c>
      <c r="K281" s="5">
        <v>1</v>
      </c>
    </row>
    <row r="282" spans="1:11" x14ac:dyDescent="0.25">
      <c r="A282" s="5">
        <v>312</v>
      </c>
      <c r="B282" s="5" t="s">
        <v>442</v>
      </c>
      <c r="C282" s="5" t="s">
        <v>443</v>
      </c>
      <c r="D282" s="5" t="s">
        <v>924</v>
      </c>
      <c r="E282" s="5">
        <v>1</v>
      </c>
      <c r="F282" s="5">
        <v>1</v>
      </c>
      <c r="G282" s="5" t="str">
        <f t="shared" si="4"/>
        <v>No</v>
      </c>
      <c r="H282" s="5">
        <v>1</v>
      </c>
      <c r="I282" s="5">
        <v>1</v>
      </c>
      <c r="J282" s="5">
        <v>1</v>
      </c>
      <c r="K282" s="5">
        <v>1</v>
      </c>
    </row>
    <row r="283" spans="1:11" x14ac:dyDescent="0.25">
      <c r="A283" s="5">
        <v>314</v>
      </c>
      <c r="B283" s="5" t="s">
        <v>1310</v>
      </c>
      <c r="C283" s="5" t="s">
        <v>1311</v>
      </c>
      <c r="D283" s="5" t="s">
        <v>924</v>
      </c>
      <c r="E283" s="5">
        <v>1</v>
      </c>
      <c r="F283" s="5">
        <v>1</v>
      </c>
      <c r="G283" s="5" t="str">
        <f t="shared" si="4"/>
        <v>No</v>
      </c>
      <c r="H283" s="5">
        <v>1</v>
      </c>
      <c r="I283" s="5">
        <v>1</v>
      </c>
      <c r="J283" s="5">
        <v>1</v>
      </c>
      <c r="K283" s="5">
        <v>1</v>
      </c>
    </row>
    <row r="284" spans="1:11" x14ac:dyDescent="0.25">
      <c r="A284" s="5">
        <v>315</v>
      </c>
      <c r="B284" s="5" t="s">
        <v>1312</v>
      </c>
      <c r="C284" s="5" t="s">
        <v>1313</v>
      </c>
      <c r="D284" s="5" t="s">
        <v>924</v>
      </c>
      <c r="E284" s="5">
        <v>1</v>
      </c>
      <c r="F284" s="5">
        <v>1</v>
      </c>
      <c r="G284" s="5" t="str">
        <f t="shared" si="4"/>
        <v>No</v>
      </c>
      <c r="H284" s="5">
        <v>1</v>
      </c>
      <c r="I284" s="5">
        <v>1</v>
      </c>
      <c r="J284" s="5">
        <v>1</v>
      </c>
      <c r="K284" s="5">
        <v>1</v>
      </c>
    </row>
    <row r="285" spans="1:11" x14ac:dyDescent="0.25">
      <c r="A285" s="5">
        <v>316</v>
      </c>
      <c r="B285" s="5" t="s">
        <v>444</v>
      </c>
      <c r="C285" s="5" t="s">
        <v>1314</v>
      </c>
      <c r="D285" s="5" t="s">
        <v>924</v>
      </c>
      <c r="E285" s="5">
        <v>1</v>
      </c>
      <c r="F285" s="5">
        <v>1</v>
      </c>
      <c r="G285" s="5" t="str">
        <f t="shared" si="4"/>
        <v>Yes</v>
      </c>
      <c r="H285" s="5">
        <v>1</v>
      </c>
      <c r="I285" s="5">
        <v>1</v>
      </c>
      <c r="J285" s="5">
        <v>3.9</v>
      </c>
      <c r="K285" s="5">
        <v>2.1</v>
      </c>
    </row>
    <row r="286" spans="1:11" x14ac:dyDescent="0.25">
      <c r="A286" s="5">
        <v>320</v>
      </c>
      <c r="B286" s="5" t="s">
        <v>1315</v>
      </c>
      <c r="C286" s="5" t="s">
        <v>1316</v>
      </c>
      <c r="D286" s="5" t="s">
        <v>924</v>
      </c>
      <c r="E286" s="5">
        <v>1</v>
      </c>
      <c r="F286" s="5">
        <v>1</v>
      </c>
      <c r="G286" s="5" t="str">
        <f t="shared" si="4"/>
        <v>No</v>
      </c>
      <c r="H286" s="5">
        <v>1</v>
      </c>
      <c r="I286" s="5">
        <v>1</v>
      </c>
      <c r="J286" s="5">
        <v>1</v>
      </c>
      <c r="K286" s="5">
        <v>1</v>
      </c>
    </row>
    <row r="287" spans="1:11" x14ac:dyDescent="0.25">
      <c r="A287" s="5">
        <v>319</v>
      </c>
      <c r="B287" s="5" t="s">
        <v>1317</v>
      </c>
      <c r="C287" s="5" t="s">
        <v>1318</v>
      </c>
      <c r="D287" s="5" t="s">
        <v>924</v>
      </c>
      <c r="E287" s="5">
        <v>1</v>
      </c>
      <c r="F287" s="5">
        <v>1</v>
      </c>
      <c r="G287" s="5" t="str">
        <f t="shared" si="4"/>
        <v>No</v>
      </c>
      <c r="H287" s="5">
        <v>1</v>
      </c>
      <c r="I287" s="5">
        <v>1</v>
      </c>
      <c r="J287" s="5">
        <v>1</v>
      </c>
      <c r="K287" s="5">
        <v>1</v>
      </c>
    </row>
    <row r="288" spans="1:11" x14ac:dyDescent="0.25">
      <c r="A288" s="5">
        <v>638</v>
      </c>
      <c r="B288" s="5" t="s">
        <v>1319</v>
      </c>
      <c r="C288" s="5" t="s">
        <v>1320</v>
      </c>
      <c r="D288" s="5" t="s">
        <v>924</v>
      </c>
      <c r="E288" s="5">
        <v>1</v>
      </c>
      <c r="F288" s="5">
        <v>1</v>
      </c>
      <c r="G288" s="5" t="str">
        <f t="shared" si="4"/>
        <v>No</v>
      </c>
      <c r="H288" s="5">
        <v>1</v>
      </c>
      <c r="I288" s="5">
        <v>1</v>
      </c>
      <c r="J288" s="5">
        <v>1</v>
      </c>
      <c r="K288" s="5">
        <v>1</v>
      </c>
    </row>
    <row r="289" spans="1:11" x14ac:dyDescent="0.25">
      <c r="A289" s="5">
        <v>321</v>
      </c>
      <c r="B289" s="5" t="s">
        <v>446</v>
      </c>
      <c r="C289" s="5" t="s">
        <v>447</v>
      </c>
      <c r="D289" s="5" t="s">
        <v>924</v>
      </c>
      <c r="E289" s="5">
        <v>1</v>
      </c>
      <c r="F289" s="5">
        <v>1</v>
      </c>
      <c r="G289" s="5" t="str">
        <f t="shared" si="4"/>
        <v>No</v>
      </c>
      <c r="H289" s="5">
        <v>1</v>
      </c>
      <c r="I289" s="5">
        <v>1</v>
      </c>
      <c r="J289" s="5">
        <v>1</v>
      </c>
      <c r="K289" s="5">
        <v>1</v>
      </c>
    </row>
    <row r="290" spans="1:11" x14ac:dyDescent="0.25">
      <c r="A290" s="5">
        <v>322</v>
      </c>
      <c r="B290" s="5" t="s">
        <v>1321</v>
      </c>
      <c r="C290" s="5" t="s">
        <v>1322</v>
      </c>
      <c r="D290" s="5" t="s">
        <v>924</v>
      </c>
      <c r="E290" s="5">
        <v>1</v>
      </c>
      <c r="F290" s="5">
        <v>1</v>
      </c>
      <c r="G290" s="5" t="str">
        <f t="shared" si="4"/>
        <v>No</v>
      </c>
      <c r="H290" s="5">
        <v>1</v>
      </c>
      <c r="I290" s="5">
        <v>1</v>
      </c>
      <c r="J290" s="5">
        <v>1</v>
      </c>
      <c r="K290" s="5">
        <v>1</v>
      </c>
    </row>
    <row r="291" spans="1:11" x14ac:dyDescent="0.25">
      <c r="A291" s="5">
        <v>323</v>
      </c>
      <c r="B291" s="5" t="s">
        <v>1323</v>
      </c>
      <c r="C291" s="5" t="s">
        <v>1324</v>
      </c>
      <c r="D291" s="5" t="s">
        <v>924</v>
      </c>
      <c r="E291" s="5">
        <v>1</v>
      </c>
      <c r="F291" s="5">
        <v>1</v>
      </c>
      <c r="G291" s="5" t="str">
        <f t="shared" si="4"/>
        <v>No</v>
      </c>
      <c r="H291" s="5">
        <v>1</v>
      </c>
      <c r="I291" s="5">
        <v>1</v>
      </c>
      <c r="J291" s="5">
        <v>1</v>
      </c>
      <c r="K291" s="5">
        <v>1</v>
      </c>
    </row>
    <row r="292" spans="1:11" x14ac:dyDescent="0.25">
      <c r="A292" s="5">
        <v>327</v>
      </c>
      <c r="B292" s="5" t="s">
        <v>465</v>
      </c>
      <c r="C292" s="5" t="s">
        <v>466</v>
      </c>
      <c r="D292" s="5" t="s">
        <v>924</v>
      </c>
      <c r="E292" s="5">
        <v>1</v>
      </c>
      <c r="F292" s="5">
        <v>1</v>
      </c>
      <c r="G292" s="5" t="str">
        <f t="shared" si="4"/>
        <v>No</v>
      </c>
      <c r="H292" s="5">
        <v>1</v>
      </c>
      <c r="I292" s="5">
        <v>1</v>
      </c>
      <c r="J292" s="5">
        <v>1</v>
      </c>
      <c r="K292" s="5">
        <v>1</v>
      </c>
    </row>
    <row r="293" spans="1:11" x14ac:dyDescent="0.25">
      <c r="A293" s="5">
        <v>329</v>
      </c>
      <c r="B293" s="5" t="s">
        <v>467</v>
      </c>
      <c r="C293" s="5" t="s">
        <v>468</v>
      </c>
      <c r="D293" s="5" t="s">
        <v>924</v>
      </c>
      <c r="E293" s="5">
        <v>1</v>
      </c>
      <c r="F293" s="5">
        <v>1</v>
      </c>
      <c r="G293" s="5" t="str">
        <f t="shared" si="4"/>
        <v>Yes</v>
      </c>
      <c r="H293" s="5">
        <v>7.2</v>
      </c>
      <c r="I293" s="5">
        <v>2.5</v>
      </c>
      <c r="J293" s="5">
        <v>1</v>
      </c>
      <c r="K293" s="5">
        <v>1</v>
      </c>
    </row>
    <row r="294" spans="1:11" x14ac:dyDescent="0.25">
      <c r="A294" s="5">
        <v>330</v>
      </c>
      <c r="B294" s="5" t="s">
        <v>1325</v>
      </c>
      <c r="C294" s="5" t="s">
        <v>1326</v>
      </c>
      <c r="D294" s="5" t="s">
        <v>924</v>
      </c>
      <c r="E294" s="5">
        <v>1</v>
      </c>
      <c r="F294" s="5">
        <v>1</v>
      </c>
      <c r="G294" s="5" t="str">
        <f t="shared" si="4"/>
        <v>No</v>
      </c>
      <c r="H294" s="5">
        <v>1</v>
      </c>
      <c r="I294" s="5">
        <v>1</v>
      </c>
      <c r="J294" s="5">
        <v>1</v>
      </c>
      <c r="K294" s="5">
        <v>1</v>
      </c>
    </row>
    <row r="295" spans="1:11" x14ac:dyDescent="0.25">
      <c r="A295" s="5">
        <v>331</v>
      </c>
      <c r="B295" s="5" t="s">
        <v>1327</v>
      </c>
      <c r="C295" s="5" t="s">
        <v>1328</v>
      </c>
      <c r="D295" s="5" t="s">
        <v>924</v>
      </c>
      <c r="E295" s="5">
        <v>1</v>
      </c>
      <c r="F295" s="5">
        <v>1</v>
      </c>
      <c r="G295" s="5" t="str">
        <f t="shared" si="4"/>
        <v>No</v>
      </c>
      <c r="H295" s="5">
        <v>1</v>
      </c>
      <c r="I295" s="5">
        <v>1</v>
      </c>
      <c r="J295" s="5">
        <v>1</v>
      </c>
      <c r="K295" s="5">
        <v>1</v>
      </c>
    </row>
    <row r="296" spans="1:11" x14ac:dyDescent="0.25">
      <c r="A296" s="5">
        <v>332</v>
      </c>
      <c r="B296" s="5" t="s">
        <v>1329</v>
      </c>
      <c r="C296" s="5" t="s">
        <v>1330</v>
      </c>
      <c r="D296" s="5" t="s">
        <v>924</v>
      </c>
      <c r="E296" s="5">
        <v>1</v>
      </c>
      <c r="F296" s="5">
        <v>1</v>
      </c>
      <c r="G296" s="5" t="str">
        <f t="shared" si="4"/>
        <v>No</v>
      </c>
      <c r="H296" s="5">
        <v>1</v>
      </c>
      <c r="I296" s="5">
        <v>1</v>
      </c>
      <c r="J296" s="5">
        <v>1</v>
      </c>
      <c r="K296" s="5">
        <v>1</v>
      </c>
    </row>
    <row r="297" spans="1:11" x14ac:dyDescent="0.25">
      <c r="A297" s="5">
        <v>298</v>
      </c>
      <c r="B297" s="5" t="s">
        <v>409</v>
      </c>
      <c r="C297" s="5" t="s">
        <v>410</v>
      </c>
      <c r="D297" s="5" t="s">
        <v>924</v>
      </c>
      <c r="E297" s="5">
        <v>1</v>
      </c>
      <c r="F297" s="5">
        <v>1</v>
      </c>
      <c r="G297" s="5" t="str">
        <f t="shared" si="4"/>
        <v>No</v>
      </c>
      <c r="H297" s="5">
        <v>1</v>
      </c>
      <c r="I297" s="5">
        <v>1</v>
      </c>
      <c r="J297" s="5">
        <v>1</v>
      </c>
      <c r="K297" s="5">
        <v>1</v>
      </c>
    </row>
    <row r="298" spans="1:11" x14ac:dyDescent="0.25">
      <c r="A298" s="5">
        <v>334</v>
      </c>
      <c r="B298" s="5" t="s">
        <v>469</v>
      </c>
      <c r="C298" s="5" t="s">
        <v>470</v>
      </c>
      <c r="D298" s="5" t="s">
        <v>924</v>
      </c>
      <c r="E298" s="5">
        <v>1</v>
      </c>
      <c r="F298" s="5">
        <v>1</v>
      </c>
      <c r="G298" s="5" t="str">
        <f t="shared" si="4"/>
        <v>No</v>
      </c>
      <c r="H298" s="5">
        <v>1</v>
      </c>
      <c r="I298" s="5">
        <v>1</v>
      </c>
      <c r="J298" s="5">
        <v>1</v>
      </c>
      <c r="K298" s="5">
        <v>1</v>
      </c>
    </row>
    <row r="299" spans="1:11" x14ac:dyDescent="0.25">
      <c r="A299" s="5">
        <v>335</v>
      </c>
      <c r="B299" s="5" t="s">
        <v>1331</v>
      </c>
      <c r="C299" s="5" t="s">
        <v>1332</v>
      </c>
      <c r="D299" s="5" t="s">
        <v>924</v>
      </c>
      <c r="E299" s="5">
        <v>1</v>
      </c>
      <c r="F299" s="5">
        <v>1</v>
      </c>
      <c r="G299" s="5" t="str">
        <f t="shared" si="4"/>
        <v>No</v>
      </c>
      <c r="H299" s="5">
        <v>1</v>
      </c>
      <c r="I299" s="5">
        <v>1</v>
      </c>
      <c r="J299" s="5">
        <v>1</v>
      </c>
      <c r="K299" s="5">
        <v>1</v>
      </c>
    </row>
    <row r="300" spans="1:11" x14ac:dyDescent="0.25">
      <c r="A300" s="5">
        <v>336</v>
      </c>
      <c r="B300" s="5" t="s">
        <v>1333</v>
      </c>
      <c r="C300" s="5" t="s">
        <v>1334</v>
      </c>
      <c r="D300" s="5" t="s">
        <v>924</v>
      </c>
      <c r="E300" s="5">
        <v>1</v>
      </c>
      <c r="F300" s="5">
        <v>1</v>
      </c>
      <c r="G300" s="5" t="str">
        <f t="shared" si="4"/>
        <v>No</v>
      </c>
      <c r="H300" s="5">
        <v>1</v>
      </c>
      <c r="I300" s="5">
        <v>1</v>
      </c>
      <c r="J300" s="5">
        <v>1</v>
      </c>
      <c r="K300" s="5">
        <v>1</v>
      </c>
    </row>
    <row r="301" spans="1:11" x14ac:dyDescent="0.25">
      <c r="A301" s="5">
        <v>337</v>
      </c>
      <c r="B301" s="5" t="s">
        <v>471</v>
      </c>
      <c r="C301" s="5" t="s">
        <v>1335</v>
      </c>
      <c r="D301" s="5" t="s">
        <v>924</v>
      </c>
      <c r="E301" s="5">
        <v>1</v>
      </c>
      <c r="F301" s="5">
        <v>1</v>
      </c>
      <c r="G301" s="5" t="str">
        <f t="shared" si="4"/>
        <v>No</v>
      </c>
      <c r="H301" s="5">
        <v>1</v>
      </c>
      <c r="I301" s="5">
        <v>1</v>
      </c>
      <c r="J301" s="5">
        <v>1</v>
      </c>
      <c r="K301" s="5">
        <v>1</v>
      </c>
    </row>
    <row r="302" spans="1:11" x14ac:dyDescent="0.25">
      <c r="A302" s="5">
        <v>299</v>
      </c>
      <c r="B302" s="5" t="s">
        <v>411</v>
      </c>
      <c r="C302" s="5" t="s">
        <v>412</v>
      </c>
      <c r="D302" s="5" t="s">
        <v>924</v>
      </c>
      <c r="E302" s="5">
        <v>1</v>
      </c>
      <c r="F302" s="5">
        <v>1</v>
      </c>
      <c r="G302" s="5" t="str">
        <f t="shared" si="4"/>
        <v>No</v>
      </c>
      <c r="H302" s="5">
        <v>1</v>
      </c>
      <c r="I302" s="5">
        <v>1</v>
      </c>
      <c r="J302" s="5">
        <v>1</v>
      </c>
      <c r="K302" s="5">
        <v>1</v>
      </c>
    </row>
    <row r="303" spans="1:11" x14ac:dyDescent="0.25">
      <c r="A303" s="5">
        <v>338</v>
      </c>
      <c r="B303" s="5" t="s">
        <v>473</v>
      </c>
      <c r="C303" s="5" t="s">
        <v>1336</v>
      </c>
      <c r="D303" s="5" t="s">
        <v>924</v>
      </c>
      <c r="E303" s="5">
        <v>1</v>
      </c>
      <c r="F303" s="5">
        <v>1</v>
      </c>
      <c r="G303" s="5" t="str">
        <f t="shared" si="4"/>
        <v>No</v>
      </c>
      <c r="H303" s="5">
        <v>1</v>
      </c>
      <c r="I303" s="5">
        <v>1</v>
      </c>
      <c r="J303" s="5">
        <v>1</v>
      </c>
      <c r="K303" s="5">
        <v>1</v>
      </c>
    </row>
    <row r="304" spans="1:11" x14ac:dyDescent="0.25">
      <c r="A304" s="5">
        <v>339</v>
      </c>
      <c r="B304" s="5" t="s">
        <v>475</v>
      </c>
      <c r="C304" s="5" t="s">
        <v>476</v>
      </c>
      <c r="D304" s="5" t="s">
        <v>924</v>
      </c>
      <c r="E304" s="5">
        <v>1</v>
      </c>
      <c r="F304" s="5">
        <v>1</v>
      </c>
      <c r="G304" s="5" t="str">
        <f t="shared" si="4"/>
        <v>No</v>
      </c>
      <c r="H304" s="5">
        <v>1</v>
      </c>
      <c r="I304" s="5">
        <v>1</v>
      </c>
      <c r="J304" s="5">
        <v>1</v>
      </c>
      <c r="K304" s="5">
        <v>1</v>
      </c>
    </row>
    <row r="305" spans="1:11" x14ac:dyDescent="0.25">
      <c r="A305" s="5">
        <v>340</v>
      </c>
      <c r="B305" s="5" t="s">
        <v>1337</v>
      </c>
      <c r="C305" s="5" t="s">
        <v>1338</v>
      </c>
      <c r="D305" s="5" t="s">
        <v>924</v>
      </c>
      <c r="E305" s="5">
        <v>1</v>
      </c>
      <c r="F305" s="5">
        <v>1</v>
      </c>
      <c r="G305" s="5" t="str">
        <f t="shared" si="4"/>
        <v>No</v>
      </c>
      <c r="H305" s="5">
        <v>1</v>
      </c>
      <c r="I305" s="5">
        <v>1</v>
      </c>
      <c r="J305" s="5">
        <v>1</v>
      </c>
      <c r="K305" s="5">
        <v>1</v>
      </c>
    </row>
    <row r="306" spans="1:11" x14ac:dyDescent="0.25">
      <c r="A306" s="5">
        <v>341</v>
      </c>
      <c r="B306" s="5" t="s">
        <v>1339</v>
      </c>
      <c r="C306" s="5" t="s">
        <v>1340</v>
      </c>
      <c r="D306" s="5" t="s">
        <v>924</v>
      </c>
      <c r="E306" s="5">
        <v>1</v>
      </c>
      <c r="F306" s="5">
        <v>1</v>
      </c>
      <c r="G306" s="5" t="str">
        <f t="shared" si="4"/>
        <v>No</v>
      </c>
      <c r="H306" s="5">
        <v>1</v>
      </c>
      <c r="I306" s="5">
        <v>1</v>
      </c>
      <c r="J306" s="5">
        <v>1</v>
      </c>
      <c r="K306" s="5">
        <v>1</v>
      </c>
    </row>
    <row r="307" spans="1:11" x14ac:dyDescent="0.25">
      <c r="A307" s="5">
        <v>342</v>
      </c>
      <c r="B307" s="5" t="s">
        <v>1341</v>
      </c>
      <c r="C307" s="5" t="s">
        <v>1342</v>
      </c>
      <c r="D307" s="5" t="s">
        <v>924</v>
      </c>
      <c r="E307" s="5">
        <v>1</v>
      </c>
      <c r="F307" s="5">
        <v>1</v>
      </c>
      <c r="G307" s="5" t="str">
        <f t="shared" si="4"/>
        <v>No</v>
      </c>
      <c r="H307" s="5">
        <v>1</v>
      </c>
      <c r="I307" s="5">
        <v>1</v>
      </c>
      <c r="J307" s="5">
        <v>1</v>
      </c>
      <c r="K307" s="5">
        <v>1</v>
      </c>
    </row>
    <row r="308" spans="1:11" x14ac:dyDescent="0.25">
      <c r="A308" s="5">
        <v>343</v>
      </c>
      <c r="B308" s="5" t="s">
        <v>1343</v>
      </c>
      <c r="C308" s="5" t="s">
        <v>1344</v>
      </c>
      <c r="D308" s="5" t="s">
        <v>924</v>
      </c>
      <c r="E308" s="5">
        <v>1</v>
      </c>
      <c r="F308" s="5">
        <v>1</v>
      </c>
      <c r="G308" s="5" t="str">
        <f t="shared" si="4"/>
        <v>No</v>
      </c>
      <c r="H308" s="5">
        <v>1</v>
      </c>
      <c r="I308" s="5">
        <v>1</v>
      </c>
      <c r="J308" s="5">
        <v>1</v>
      </c>
      <c r="K308" s="5">
        <v>1</v>
      </c>
    </row>
    <row r="309" spans="1:11" x14ac:dyDescent="0.25">
      <c r="A309" s="5">
        <v>344</v>
      </c>
      <c r="B309" s="5" t="s">
        <v>1345</v>
      </c>
      <c r="C309" s="5" t="s">
        <v>1346</v>
      </c>
      <c r="D309" s="5" t="s">
        <v>924</v>
      </c>
      <c r="E309" s="5">
        <v>1</v>
      </c>
      <c r="F309" s="5">
        <v>1</v>
      </c>
      <c r="G309" s="5" t="str">
        <f t="shared" si="4"/>
        <v>No</v>
      </c>
      <c r="H309" s="5">
        <v>1</v>
      </c>
      <c r="I309" s="5">
        <v>1</v>
      </c>
      <c r="J309" s="5">
        <v>1</v>
      </c>
      <c r="K309" s="5">
        <v>1</v>
      </c>
    </row>
    <row r="310" spans="1:11" x14ac:dyDescent="0.25">
      <c r="A310" s="5">
        <v>345</v>
      </c>
      <c r="B310" s="5" t="s">
        <v>1347</v>
      </c>
      <c r="C310" s="5" t="s">
        <v>1348</v>
      </c>
      <c r="D310" s="5" t="s">
        <v>924</v>
      </c>
      <c r="E310" s="5">
        <v>1</v>
      </c>
      <c r="F310" s="5">
        <v>1</v>
      </c>
      <c r="G310" s="5" t="str">
        <f t="shared" si="4"/>
        <v>No</v>
      </c>
      <c r="H310" s="5">
        <v>1</v>
      </c>
      <c r="I310" s="5">
        <v>1</v>
      </c>
      <c r="J310" s="5">
        <v>1</v>
      </c>
      <c r="K310" s="5">
        <v>1</v>
      </c>
    </row>
    <row r="311" spans="1:11" x14ac:dyDescent="0.25">
      <c r="A311" s="5">
        <v>346</v>
      </c>
      <c r="B311" s="5" t="s">
        <v>457</v>
      </c>
      <c r="C311" s="5" t="s">
        <v>458</v>
      </c>
      <c r="D311" s="5" t="s">
        <v>924</v>
      </c>
      <c r="E311" s="5">
        <v>1</v>
      </c>
      <c r="F311" s="5">
        <v>1</v>
      </c>
      <c r="G311" s="5" t="str">
        <f t="shared" si="4"/>
        <v>No</v>
      </c>
      <c r="H311" s="5">
        <v>1</v>
      </c>
      <c r="I311" s="5">
        <v>1</v>
      </c>
      <c r="J311" s="5">
        <v>1</v>
      </c>
      <c r="K311" s="5">
        <v>1</v>
      </c>
    </row>
    <row r="312" spans="1:11" x14ac:dyDescent="0.25">
      <c r="A312" s="5">
        <v>347</v>
      </c>
      <c r="B312" s="5" t="s">
        <v>1349</v>
      </c>
      <c r="C312" s="5" t="s">
        <v>1350</v>
      </c>
      <c r="D312" s="5" t="s">
        <v>924</v>
      </c>
      <c r="E312" s="5">
        <v>1</v>
      </c>
      <c r="F312" s="5">
        <v>1</v>
      </c>
      <c r="G312" s="5" t="str">
        <f t="shared" si="4"/>
        <v>No</v>
      </c>
      <c r="H312" s="5">
        <v>1</v>
      </c>
      <c r="I312" s="5">
        <v>1</v>
      </c>
      <c r="J312" s="5">
        <v>1</v>
      </c>
      <c r="K312" s="5">
        <v>1</v>
      </c>
    </row>
    <row r="313" spans="1:11" x14ac:dyDescent="0.25">
      <c r="A313" s="5">
        <v>348</v>
      </c>
      <c r="B313" s="5" t="s">
        <v>477</v>
      </c>
      <c r="C313" s="5" t="s">
        <v>478</v>
      </c>
      <c r="D313" s="5" t="s">
        <v>924</v>
      </c>
      <c r="E313" s="5">
        <v>1</v>
      </c>
      <c r="F313" s="5">
        <v>1</v>
      </c>
      <c r="G313" s="5" t="str">
        <f t="shared" si="4"/>
        <v>No</v>
      </c>
      <c r="H313" s="5">
        <v>1</v>
      </c>
      <c r="I313" s="5">
        <v>1</v>
      </c>
      <c r="J313" s="5">
        <v>1</v>
      </c>
      <c r="K313" s="5">
        <v>1</v>
      </c>
    </row>
    <row r="314" spans="1:11" x14ac:dyDescent="0.25">
      <c r="A314" s="5">
        <v>349</v>
      </c>
      <c r="B314" s="5">
        <v>349</v>
      </c>
      <c r="C314" s="5" t="s">
        <v>1351</v>
      </c>
      <c r="D314" s="5" t="s">
        <v>924</v>
      </c>
      <c r="E314" s="5">
        <v>1</v>
      </c>
      <c r="F314" s="5">
        <v>1</v>
      </c>
      <c r="G314" s="5" t="str">
        <f t="shared" si="4"/>
        <v>No</v>
      </c>
      <c r="H314" s="5">
        <v>1</v>
      </c>
      <c r="I314" s="5">
        <v>1</v>
      </c>
      <c r="J314" s="5">
        <v>1</v>
      </c>
      <c r="K314" s="5">
        <v>1</v>
      </c>
    </row>
    <row r="315" spans="1:11" x14ac:dyDescent="0.25">
      <c r="A315" s="5">
        <v>350</v>
      </c>
      <c r="B315" s="5">
        <v>350</v>
      </c>
      <c r="C315" s="5" t="s">
        <v>1352</v>
      </c>
      <c r="D315" s="5" t="s">
        <v>924</v>
      </c>
      <c r="E315" s="5">
        <v>1</v>
      </c>
      <c r="F315" s="5">
        <v>1</v>
      </c>
      <c r="G315" s="5" t="str">
        <f t="shared" si="4"/>
        <v>No</v>
      </c>
      <c r="H315" s="5">
        <v>1</v>
      </c>
      <c r="I315" s="5">
        <v>1</v>
      </c>
      <c r="J315" s="5">
        <v>1</v>
      </c>
      <c r="K315" s="5">
        <v>1</v>
      </c>
    </row>
    <row r="316" spans="1:11" x14ac:dyDescent="0.25">
      <c r="A316" s="5">
        <v>359</v>
      </c>
      <c r="B316" s="5" t="s">
        <v>480</v>
      </c>
      <c r="C316" s="5" t="s">
        <v>481</v>
      </c>
      <c r="D316" s="5" t="s">
        <v>924</v>
      </c>
      <c r="E316" s="5">
        <v>1</v>
      </c>
      <c r="F316" s="5">
        <v>1</v>
      </c>
      <c r="G316" s="5" t="str">
        <f t="shared" si="4"/>
        <v>No</v>
      </c>
      <c r="H316" s="5">
        <v>1</v>
      </c>
      <c r="I316" s="5">
        <v>1</v>
      </c>
      <c r="J316" s="5">
        <v>1</v>
      </c>
      <c r="K316" s="5">
        <v>1</v>
      </c>
    </row>
    <row r="317" spans="1:11" x14ac:dyDescent="0.25">
      <c r="A317" s="5">
        <v>360</v>
      </c>
      <c r="B317" s="5" t="s">
        <v>1353</v>
      </c>
      <c r="C317" s="5" t="s">
        <v>1354</v>
      </c>
      <c r="D317" s="5" t="s">
        <v>924</v>
      </c>
      <c r="E317" s="5">
        <v>1</v>
      </c>
      <c r="F317" s="5">
        <v>1</v>
      </c>
      <c r="G317" s="5" t="str">
        <f t="shared" si="4"/>
        <v>No</v>
      </c>
      <c r="H317" s="5">
        <v>1</v>
      </c>
      <c r="I317" s="5">
        <v>1</v>
      </c>
      <c r="J317" s="5">
        <v>1</v>
      </c>
      <c r="K317" s="5">
        <v>1</v>
      </c>
    </row>
    <row r="318" spans="1:11" x14ac:dyDescent="0.25">
      <c r="A318" s="5">
        <v>361</v>
      </c>
      <c r="B318" s="5" t="s">
        <v>1355</v>
      </c>
      <c r="C318" s="5" t="s">
        <v>1356</v>
      </c>
      <c r="D318" s="5" t="s">
        <v>924</v>
      </c>
      <c r="E318" s="5">
        <v>1</v>
      </c>
      <c r="F318" s="5">
        <v>1</v>
      </c>
      <c r="G318" s="5" t="str">
        <f t="shared" si="4"/>
        <v>No</v>
      </c>
      <c r="H318" s="5">
        <v>1</v>
      </c>
      <c r="I318" s="5">
        <v>1</v>
      </c>
      <c r="J318" s="5">
        <v>1</v>
      </c>
      <c r="K318" s="5">
        <v>1</v>
      </c>
    </row>
    <row r="319" spans="1:11" x14ac:dyDescent="0.25">
      <c r="A319" s="5">
        <v>362</v>
      </c>
      <c r="B319" s="5" t="s">
        <v>1357</v>
      </c>
      <c r="C319" s="5" t="s">
        <v>1358</v>
      </c>
      <c r="D319" s="5" t="s">
        <v>924</v>
      </c>
      <c r="E319" s="5">
        <v>1</v>
      </c>
      <c r="F319" s="5">
        <v>1</v>
      </c>
      <c r="G319" s="5" t="str">
        <f t="shared" si="4"/>
        <v>No</v>
      </c>
      <c r="H319" s="5">
        <v>1</v>
      </c>
      <c r="I319" s="5">
        <v>1</v>
      </c>
      <c r="J319" s="5">
        <v>1</v>
      </c>
      <c r="K319" s="5">
        <v>1</v>
      </c>
    </row>
    <row r="320" spans="1:11" x14ac:dyDescent="0.25">
      <c r="A320" s="5">
        <v>363</v>
      </c>
      <c r="B320" s="5" t="s">
        <v>1359</v>
      </c>
      <c r="C320" s="5" t="s">
        <v>1360</v>
      </c>
      <c r="D320" s="5" t="s">
        <v>924</v>
      </c>
      <c r="E320" s="5">
        <v>1</v>
      </c>
      <c r="F320" s="5">
        <v>1</v>
      </c>
      <c r="G320" s="5" t="str">
        <f t="shared" si="4"/>
        <v>No</v>
      </c>
      <c r="H320" s="5">
        <v>1</v>
      </c>
      <c r="I320" s="5">
        <v>1</v>
      </c>
      <c r="J320" s="5">
        <v>1</v>
      </c>
      <c r="K320" s="5">
        <v>1</v>
      </c>
    </row>
    <row r="321" spans="1:11" x14ac:dyDescent="0.25">
      <c r="A321" s="5">
        <v>428</v>
      </c>
      <c r="B321" s="5" t="s">
        <v>799</v>
      </c>
      <c r="C321" s="5" t="s">
        <v>800</v>
      </c>
      <c r="D321" s="5" t="s">
        <v>924</v>
      </c>
      <c r="E321" s="5">
        <v>1</v>
      </c>
      <c r="F321" s="5">
        <v>1</v>
      </c>
      <c r="G321" s="5" t="str">
        <f t="shared" si="4"/>
        <v>No</v>
      </c>
      <c r="H321" s="5">
        <v>1</v>
      </c>
      <c r="I321" s="5">
        <v>1</v>
      </c>
      <c r="J321" s="5">
        <v>1</v>
      </c>
      <c r="K321" s="5">
        <v>1</v>
      </c>
    </row>
    <row r="322" spans="1:11" x14ac:dyDescent="0.25">
      <c r="A322" s="5">
        <v>364</v>
      </c>
      <c r="B322" s="5" t="s">
        <v>482</v>
      </c>
      <c r="C322" s="5" t="s">
        <v>483</v>
      </c>
      <c r="D322" s="5" t="s">
        <v>924</v>
      </c>
      <c r="E322" s="5">
        <v>1</v>
      </c>
      <c r="F322" s="5">
        <v>1</v>
      </c>
      <c r="G322" s="5" t="str">
        <f t="shared" si="4"/>
        <v>No</v>
      </c>
      <c r="H322" s="5">
        <v>1</v>
      </c>
      <c r="I322" s="5">
        <v>1</v>
      </c>
      <c r="J322" s="5">
        <v>1</v>
      </c>
      <c r="K322" s="5">
        <v>1</v>
      </c>
    </row>
    <row r="323" spans="1:11" x14ac:dyDescent="0.25">
      <c r="A323" s="5">
        <v>365</v>
      </c>
      <c r="B323" s="5">
        <v>365</v>
      </c>
      <c r="C323" s="5" t="s">
        <v>1361</v>
      </c>
      <c r="D323" s="5" t="s">
        <v>924</v>
      </c>
      <c r="E323" s="5">
        <v>1</v>
      </c>
      <c r="F323" s="5">
        <v>1</v>
      </c>
      <c r="G323" s="5" t="str">
        <f t="shared" ref="G323:G386" si="5">IF(SUM(H323:K323)=4, "No","Yes")</f>
        <v>No</v>
      </c>
      <c r="H323" s="5">
        <v>1</v>
      </c>
      <c r="I323" s="5">
        <v>1</v>
      </c>
      <c r="J323" s="5">
        <v>1</v>
      </c>
      <c r="K323" s="5">
        <v>1</v>
      </c>
    </row>
    <row r="324" spans="1:11" x14ac:dyDescent="0.25">
      <c r="A324" s="5"/>
      <c r="B324" s="5" t="s">
        <v>482</v>
      </c>
      <c r="C324" s="5" t="s">
        <v>1363</v>
      </c>
      <c r="D324" s="5" t="s">
        <v>924</v>
      </c>
      <c r="E324" s="5">
        <v>1</v>
      </c>
      <c r="F324" s="5">
        <v>1</v>
      </c>
      <c r="G324" s="5" t="str">
        <f t="shared" si="5"/>
        <v>No</v>
      </c>
      <c r="H324" s="5">
        <v>1</v>
      </c>
      <c r="I324" s="5">
        <v>1</v>
      </c>
      <c r="J324" s="5">
        <v>1</v>
      </c>
      <c r="K324" s="5">
        <v>1</v>
      </c>
    </row>
    <row r="325" spans="1:11" x14ac:dyDescent="0.25">
      <c r="A325" s="5">
        <v>366</v>
      </c>
      <c r="B325" s="5" t="s">
        <v>484</v>
      </c>
      <c r="C325" s="5" t="s">
        <v>485</v>
      </c>
      <c r="D325" s="5" t="s">
        <v>924</v>
      </c>
      <c r="E325" s="5">
        <v>1</v>
      </c>
      <c r="F325" s="5">
        <v>1</v>
      </c>
      <c r="G325" s="5" t="str">
        <f t="shared" si="5"/>
        <v>No</v>
      </c>
      <c r="H325" s="5">
        <v>1</v>
      </c>
      <c r="I325" s="5">
        <v>1</v>
      </c>
      <c r="J325" s="5">
        <v>1</v>
      </c>
      <c r="K325" s="5">
        <v>1</v>
      </c>
    </row>
    <row r="326" spans="1:11" x14ac:dyDescent="0.25">
      <c r="A326" s="5">
        <v>367</v>
      </c>
      <c r="B326" s="5" t="s">
        <v>1364</v>
      </c>
      <c r="C326" s="5" t="s">
        <v>1365</v>
      </c>
      <c r="D326" s="5" t="s">
        <v>924</v>
      </c>
      <c r="E326" s="5">
        <v>1</v>
      </c>
      <c r="F326" s="5">
        <v>1</v>
      </c>
      <c r="G326" s="5" t="str">
        <f t="shared" si="5"/>
        <v>No</v>
      </c>
      <c r="H326" s="5">
        <v>1</v>
      </c>
      <c r="I326" s="5">
        <v>1</v>
      </c>
      <c r="J326" s="5">
        <v>1</v>
      </c>
      <c r="K326" s="5">
        <v>1</v>
      </c>
    </row>
    <row r="327" spans="1:11" x14ac:dyDescent="0.25">
      <c r="A327" s="5">
        <v>639</v>
      </c>
      <c r="B327" s="5" t="s">
        <v>1366</v>
      </c>
      <c r="C327" s="5" t="s">
        <v>1367</v>
      </c>
      <c r="D327" s="5" t="s">
        <v>924</v>
      </c>
      <c r="E327" s="5">
        <v>1</v>
      </c>
      <c r="F327" s="5">
        <v>1</v>
      </c>
      <c r="G327" s="5" t="str">
        <f t="shared" si="5"/>
        <v>No</v>
      </c>
      <c r="H327" s="5">
        <v>1</v>
      </c>
      <c r="I327" s="5">
        <v>1</v>
      </c>
      <c r="J327" s="5">
        <v>1</v>
      </c>
      <c r="K327" s="5">
        <v>1</v>
      </c>
    </row>
    <row r="328" spans="1:11" x14ac:dyDescent="0.25">
      <c r="A328" s="5">
        <v>368</v>
      </c>
      <c r="B328" s="5">
        <v>368</v>
      </c>
      <c r="C328" s="5" t="s">
        <v>1368</v>
      </c>
      <c r="D328" s="5" t="s">
        <v>924</v>
      </c>
      <c r="E328" s="5">
        <v>1</v>
      </c>
      <c r="F328" s="5">
        <v>1</v>
      </c>
      <c r="G328" s="5" t="str">
        <f t="shared" si="5"/>
        <v>No</v>
      </c>
      <c r="H328" s="5">
        <v>1</v>
      </c>
      <c r="I328" s="5">
        <v>1</v>
      </c>
      <c r="J328" s="5">
        <v>1</v>
      </c>
      <c r="K328" s="5">
        <v>1</v>
      </c>
    </row>
    <row r="329" spans="1:11" x14ac:dyDescent="0.25">
      <c r="A329" s="5">
        <v>369</v>
      </c>
      <c r="B329" s="5" t="s">
        <v>1369</v>
      </c>
      <c r="C329" s="5" t="s">
        <v>1370</v>
      </c>
      <c r="D329" s="5" t="s">
        <v>924</v>
      </c>
      <c r="E329" s="5">
        <v>1</v>
      </c>
      <c r="F329" s="5">
        <v>1</v>
      </c>
      <c r="G329" s="5" t="str">
        <f t="shared" si="5"/>
        <v>No</v>
      </c>
      <c r="H329" s="5">
        <v>1</v>
      </c>
      <c r="I329" s="5">
        <v>1</v>
      </c>
      <c r="J329" s="5">
        <v>1</v>
      </c>
      <c r="K329" s="5">
        <v>1</v>
      </c>
    </row>
    <row r="330" spans="1:11" x14ac:dyDescent="0.25">
      <c r="A330" s="5">
        <v>370</v>
      </c>
      <c r="B330" s="5" t="s">
        <v>1371</v>
      </c>
      <c r="C330" s="5" t="s">
        <v>1372</v>
      </c>
      <c r="D330" s="5" t="s">
        <v>924</v>
      </c>
      <c r="E330" s="5">
        <v>1</v>
      </c>
      <c r="F330" s="5">
        <v>1</v>
      </c>
      <c r="G330" s="5" t="str">
        <f t="shared" si="5"/>
        <v>No</v>
      </c>
      <c r="H330" s="5">
        <v>1</v>
      </c>
      <c r="I330" s="5">
        <v>1</v>
      </c>
      <c r="J330" s="5">
        <v>1</v>
      </c>
      <c r="K330" s="5">
        <v>1</v>
      </c>
    </row>
    <row r="331" spans="1:11" x14ac:dyDescent="0.25">
      <c r="A331" s="5">
        <v>640</v>
      </c>
      <c r="B331" s="5" t="s">
        <v>1373</v>
      </c>
      <c r="C331" s="5" t="s">
        <v>1374</v>
      </c>
      <c r="D331" s="5" t="s">
        <v>924</v>
      </c>
      <c r="E331" s="5">
        <v>1</v>
      </c>
      <c r="F331" s="5">
        <v>1</v>
      </c>
      <c r="G331" s="5" t="str">
        <f t="shared" si="5"/>
        <v>No</v>
      </c>
      <c r="H331" s="5">
        <v>1</v>
      </c>
      <c r="I331" s="5">
        <v>1</v>
      </c>
      <c r="J331" s="5">
        <v>1</v>
      </c>
      <c r="K331" s="5">
        <v>1</v>
      </c>
    </row>
    <row r="332" spans="1:11" x14ac:dyDescent="0.25">
      <c r="A332" s="5">
        <v>371</v>
      </c>
      <c r="B332" s="5" t="s">
        <v>1375</v>
      </c>
      <c r="C332" s="5" t="s">
        <v>1376</v>
      </c>
      <c r="D332" s="5" t="s">
        <v>924</v>
      </c>
      <c r="E332" s="5">
        <v>1</v>
      </c>
      <c r="F332" s="5">
        <v>1</v>
      </c>
      <c r="G332" s="5" t="str">
        <f t="shared" si="5"/>
        <v>No</v>
      </c>
      <c r="H332" s="5">
        <v>1</v>
      </c>
      <c r="I332" s="5">
        <v>1</v>
      </c>
      <c r="J332" s="5">
        <v>1</v>
      </c>
      <c r="K332" s="5">
        <v>1</v>
      </c>
    </row>
    <row r="333" spans="1:11" x14ac:dyDescent="0.25">
      <c r="A333" s="5">
        <v>641</v>
      </c>
      <c r="B333" s="5" t="s">
        <v>1377</v>
      </c>
      <c r="C333" s="5" t="s">
        <v>1378</v>
      </c>
      <c r="D333" s="5" t="s">
        <v>924</v>
      </c>
      <c r="E333" s="5">
        <v>1</v>
      </c>
      <c r="F333" s="5">
        <v>1</v>
      </c>
      <c r="G333" s="5" t="str">
        <f t="shared" si="5"/>
        <v>No</v>
      </c>
      <c r="H333" s="5">
        <v>1</v>
      </c>
      <c r="I333" s="5">
        <v>1</v>
      </c>
      <c r="J333" s="5">
        <v>1</v>
      </c>
      <c r="K333" s="5">
        <v>1</v>
      </c>
    </row>
    <row r="334" spans="1:11" x14ac:dyDescent="0.25">
      <c r="A334" s="5">
        <v>372</v>
      </c>
      <c r="B334" s="5" t="s">
        <v>1379</v>
      </c>
      <c r="C334" s="5" t="s">
        <v>1380</v>
      </c>
      <c r="D334" s="5" t="s">
        <v>924</v>
      </c>
      <c r="E334" s="5">
        <v>1</v>
      </c>
      <c r="F334" s="5">
        <v>1</v>
      </c>
      <c r="G334" s="5" t="str">
        <f t="shared" si="5"/>
        <v>No</v>
      </c>
      <c r="H334" s="5">
        <v>1</v>
      </c>
      <c r="I334" s="5">
        <v>1</v>
      </c>
      <c r="J334" s="5">
        <v>1</v>
      </c>
      <c r="K334" s="5">
        <v>1</v>
      </c>
    </row>
    <row r="335" spans="1:11" x14ac:dyDescent="0.25">
      <c r="A335" s="5">
        <v>642</v>
      </c>
      <c r="B335" s="5" t="s">
        <v>1381</v>
      </c>
      <c r="C335" s="5" t="s">
        <v>1382</v>
      </c>
      <c r="D335" s="5" t="s">
        <v>924</v>
      </c>
      <c r="E335" s="5">
        <v>1</v>
      </c>
      <c r="F335" s="5">
        <v>1</v>
      </c>
      <c r="G335" s="5" t="str">
        <f t="shared" si="5"/>
        <v>No</v>
      </c>
      <c r="H335" s="5">
        <v>1</v>
      </c>
      <c r="I335" s="5">
        <v>1</v>
      </c>
      <c r="J335" s="5">
        <v>1</v>
      </c>
      <c r="K335" s="5">
        <v>1</v>
      </c>
    </row>
    <row r="336" spans="1:11" x14ac:dyDescent="0.25">
      <c r="A336" s="5">
        <v>643</v>
      </c>
      <c r="B336" s="5" t="s">
        <v>1383</v>
      </c>
      <c r="C336" s="5" t="s">
        <v>1384</v>
      </c>
      <c r="D336" s="5" t="s">
        <v>924</v>
      </c>
      <c r="E336" s="5">
        <v>1</v>
      </c>
      <c r="F336" s="5">
        <v>1</v>
      </c>
      <c r="G336" s="5" t="str">
        <f t="shared" si="5"/>
        <v>No</v>
      </c>
      <c r="H336" s="5">
        <v>1</v>
      </c>
      <c r="I336" s="5">
        <v>1</v>
      </c>
      <c r="J336" s="5">
        <v>1</v>
      </c>
      <c r="K336" s="5">
        <v>1</v>
      </c>
    </row>
    <row r="337" spans="1:11" x14ac:dyDescent="0.25">
      <c r="A337" s="5">
        <v>644</v>
      </c>
      <c r="B337" s="5" t="s">
        <v>1385</v>
      </c>
      <c r="C337" s="5" t="s">
        <v>1386</v>
      </c>
      <c r="D337" s="5" t="s">
        <v>924</v>
      </c>
      <c r="E337" s="5">
        <v>1</v>
      </c>
      <c r="F337" s="5">
        <v>1</v>
      </c>
      <c r="G337" s="5" t="str">
        <f t="shared" si="5"/>
        <v>No</v>
      </c>
      <c r="H337" s="5">
        <v>1</v>
      </c>
      <c r="I337" s="5">
        <v>1</v>
      </c>
      <c r="J337" s="5">
        <v>1</v>
      </c>
      <c r="K337" s="5">
        <v>1</v>
      </c>
    </row>
    <row r="338" spans="1:11" x14ac:dyDescent="0.25">
      <c r="A338" s="5">
        <v>373</v>
      </c>
      <c r="B338" s="5" t="s">
        <v>1387</v>
      </c>
      <c r="C338" s="5" t="s">
        <v>1388</v>
      </c>
      <c r="D338" s="5" t="s">
        <v>924</v>
      </c>
      <c r="E338" s="5">
        <v>1</v>
      </c>
      <c r="F338" s="5">
        <v>1</v>
      </c>
      <c r="G338" s="5" t="str">
        <f t="shared" si="5"/>
        <v>No</v>
      </c>
      <c r="H338" s="5">
        <v>1</v>
      </c>
      <c r="I338" s="5">
        <v>1</v>
      </c>
      <c r="J338" s="5">
        <v>1</v>
      </c>
      <c r="K338" s="5">
        <v>1</v>
      </c>
    </row>
    <row r="339" spans="1:11" x14ac:dyDescent="0.25">
      <c r="A339" s="5">
        <v>376</v>
      </c>
      <c r="B339" s="5" t="s">
        <v>1389</v>
      </c>
      <c r="C339" s="5" t="s">
        <v>1390</v>
      </c>
      <c r="D339" s="5" t="s">
        <v>924</v>
      </c>
      <c r="E339" s="5">
        <v>1</v>
      </c>
      <c r="F339" s="5">
        <v>1</v>
      </c>
      <c r="G339" s="5" t="str">
        <f t="shared" si="5"/>
        <v>No</v>
      </c>
      <c r="H339" s="5">
        <v>1</v>
      </c>
      <c r="I339" s="5">
        <v>1</v>
      </c>
      <c r="J339" s="5">
        <v>1</v>
      </c>
      <c r="K339" s="5">
        <v>1</v>
      </c>
    </row>
    <row r="340" spans="1:11" x14ac:dyDescent="0.25">
      <c r="A340" s="5">
        <v>377</v>
      </c>
      <c r="B340" s="5" t="s">
        <v>486</v>
      </c>
      <c r="C340" s="5" t="s">
        <v>487</v>
      </c>
      <c r="D340" s="5" t="s">
        <v>924</v>
      </c>
      <c r="E340" s="5">
        <v>1</v>
      </c>
      <c r="F340" s="5">
        <v>1</v>
      </c>
      <c r="G340" s="5" t="str">
        <f t="shared" si="5"/>
        <v>No</v>
      </c>
      <c r="H340" s="5">
        <v>1</v>
      </c>
      <c r="I340" s="5">
        <v>1</v>
      </c>
      <c r="J340" s="5">
        <v>1</v>
      </c>
      <c r="K340" s="5">
        <v>1</v>
      </c>
    </row>
    <row r="341" spans="1:11" x14ac:dyDescent="0.25">
      <c r="A341" s="5">
        <v>378</v>
      </c>
      <c r="B341" s="5" t="s">
        <v>1391</v>
      </c>
      <c r="C341" s="5" t="s">
        <v>1392</v>
      </c>
      <c r="D341" s="5" t="s">
        <v>924</v>
      </c>
      <c r="E341" s="5">
        <v>1</v>
      </c>
      <c r="F341" s="5">
        <v>1</v>
      </c>
      <c r="G341" s="5" t="str">
        <f t="shared" si="5"/>
        <v>No</v>
      </c>
      <c r="H341" s="5">
        <v>1</v>
      </c>
      <c r="I341" s="5">
        <v>1</v>
      </c>
      <c r="J341" s="5">
        <v>1</v>
      </c>
      <c r="K341" s="5">
        <v>1</v>
      </c>
    </row>
    <row r="342" spans="1:11" x14ac:dyDescent="0.25">
      <c r="A342" s="5">
        <v>379</v>
      </c>
      <c r="B342" s="5" t="s">
        <v>1393</v>
      </c>
      <c r="C342" s="5" t="s">
        <v>1394</v>
      </c>
      <c r="D342" s="5" t="s">
        <v>924</v>
      </c>
      <c r="E342" s="5">
        <v>1</v>
      </c>
      <c r="F342" s="5">
        <v>1</v>
      </c>
      <c r="G342" s="5" t="str">
        <f t="shared" si="5"/>
        <v>No</v>
      </c>
      <c r="H342" s="5">
        <v>1</v>
      </c>
      <c r="I342" s="5">
        <v>1</v>
      </c>
      <c r="J342" s="5">
        <v>1</v>
      </c>
      <c r="K342" s="5">
        <v>1</v>
      </c>
    </row>
    <row r="343" spans="1:11" x14ac:dyDescent="0.25">
      <c r="A343" s="5">
        <v>380</v>
      </c>
      <c r="B343" s="5" t="s">
        <v>1395</v>
      </c>
      <c r="C343" s="5" t="s">
        <v>1396</v>
      </c>
      <c r="D343" s="5" t="s">
        <v>924</v>
      </c>
      <c r="E343" s="5">
        <v>1</v>
      </c>
      <c r="F343" s="5">
        <v>1</v>
      </c>
      <c r="G343" s="5" t="str">
        <f t="shared" si="5"/>
        <v>No</v>
      </c>
      <c r="H343" s="5">
        <v>1</v>
      </c>
      <c r="I343" s="5">
        <v>1</v>
      </c>
      <c r="J343" s="5">
        <v>1</v>
      </c>
      <c r="K343" s="5">
        <v>1</v>
      </c>
    </row>
    <row r="344" spans="1:11" x14ac:dyDescent="0.25">
      <c r="A344" s="5">
        <v>381</v>
      </c>
      <c r="B344" s="5" t="s">
        <v>491</v>
      </c>
      <c r="C344" s="5" t="s">
        <v>492</v>
      </c>
      <c r="D344" s="5" t="s">
        <v>924</v>
      </c>
      <c r="E344" s="5">
        <v>1</v>
      </c>
      <c r="F344" s="5">
        <v>1</v>
      </c>
      <c r="G344" s="5" t="str">
        <f t="shared" si="5"/>
        <v>No</v>
      </c>
      <c r="H344" s="5">
        <v>1</v>
      </c>
      <c r="I344" s="5">
        <v>1</v>
      </c>
      <c r="J344" s="5">
        <v>1</v>
      </c>
      <c r="K344" s="5">
        <v>1</v>
      </c>
    </row>
    <row r="345" spans="1:11" x14ac:dyDescent="0.25">
      <c r="A345" s="5">
        <v>382</v>
      </c>
      <c r="B345" s="5" t="s">
        <v>1397</v>
      </c>
      <c r="C345" s="5" t="s">
        <v>1398</v>
      </c>
      <c r="D345" s="5" t="s">
        <v>924</v>
      </c>
      <c r="E345" s="5">
        <v>1</v>
      </c>
      <c r="F345" s="5">
        <v>1</v>
      </c>
      <c r="G345" s="5" t="str">
        <f t="shared" si="5"/>
        <v>No</v>
      </c>
      <c r="H345" s="5">
        <v>1</v>
      </c>
      <c r="I345" s="5">
        <v>1</v>
      </c>
      <c r="J345" s="5">
        <v>1</v>
      </c>
      <c r="K345" s="5">
        <v>1</v>
      </c>
    </row>
    <row r="346" spans="1:11" x14ac:dyDescent="0.25">
      <c r="A346" s="5">
        <v>383</v>
      </c>
      <c r="B346" s="5" t="s">
        <v>1399</v>
      </c>
      <c r="C346" s="5" t="s">
        <v>1400</v>
      </c>
      <c r="D346" s="5" t="s">
        <v>924</v>
      </c>
      <c r="E346" s="5">
        <v>1</v>
      </c>
      <c r="F346" s="5">
        <v>1</v>
      </c>
      <c r="G346" s="5" t="str">
        <f t="shared" si="5"/>
        <v>No</v>
      </c>
      <c r="H346" s="5">
        <v>1</v>
      </c>
      <c r="I346" s="5">
        <v>1</v>
      </c>
      <c r="J346" s="5">
        <v>1</v>
      </c>
      <c r="K346" s="5">
        <v>1</v>
      </c>
    </row>
    <row r="347" spans="1:11" x14ac:dyDescent="0.25">
      <c r="A347" s="5">
        <v>384</v>
      </c>
      <c r="B347" s="5" t="s">
        <v>1401</v>
      </c>
      <c r="C347" s="5" t="s">
        <v>1402</v>
      </c>
      <c r="D347" s="5" t="s">
        <v>924</v>
      </c>
      <c r="E347" s="5">
        <v>1</v>
      </c>
      <c r="F347" s="5">
        <v>1</v>
      </c>
      <c r="G347" s="5" t="str">
        <f t="shared" si="5"/>
        <v>No</v>
      </c>
      <c r="H347" s="5">
        <v>1</v>
      </c>
      <c r="I347" s="5">
        <v>1</v>
      </c>
      <c r="J347" s="5">
        <v>1</v>
      </c>
      <c r="K347" s="5">
        <v>1</v>
      </c>
    </row>
    <row r="348" spans="1:11" x14ac:dyDescent="0.25">
      <c r="A348" s="5">
        <v>385</v>
      </c>
      <c r="B348" s="5" t="s">
        <v>1403</v>
      </c>
      <c r="C348" s="5" t="s">
        <v>1404</v>
      </c>
      <c r="D348" s="5" t="s">
        <v>924</v>
      </c>
      <c r="E348" s="5">
        <v>1</v>
      </c>
      <c r="F348" s="5">
        <v>1</v>
      </c>
      <c r="G348" s="5" t="str">
        <f t="shared" si="5"/>
        <v>No</v>
      </c>
      <c r="H348" s="5">
        <v>1</v>
      </c>
      <c r="I348" s="5">
        <v>1</v>
      </c>
      <c r="J348" s="5">
        <v>1</v>
      </c>
      <c r="K348" s="5">
        <v>1</v>
      </c>
    </row>
    <row r="349" spans="1:11" x14ac:dyDescent="0.25">
      <c r="A349" s="5">
        <v>386</v>
      </c>
      <c r="B349" s="5" t="s">
        <v>1405</v>
      </c>
      <c r="C349" s="5" t="s">
        <v>1406</v>
      </c>
      <c r="D349" s="5" t="s">
        <v>924</v>
      </c>
      <c r="E349" s="5">
        <v>1</v>
      </c>
      <c r="F349" s="5">
        <v>1</v>
      </c>
      <c r="G349" s="5" t="str">
        <f t="shared" si="5"/>
        <v>No</v>
      </c>
      <c r="H349" s="5">
        <v>1</v>
      </c>
      <c r="I349" s="5">
        <v>1</v>
      </c>
      <c r="J349" s="5">
        <v>1</v>
      </c>
      <c r="K349" s="5">
        <v>1</v>
      </c>
    </row>
    <row r="350" spans="1:11" x14ac:dyDescent="0.25">
      <c r="A350" s="5">
        <v>387</v>
      </c>
      <c r="B350" s="5" t="s">
        <v>1407</v>
      </c>
      <c r="C350" s="5" t="s">
        <v>1408</v>
      </c>
      <c r="D350" s="5" t="s">
        <v>924</v>
      </c>
      <c r="E350" s="5">
        <v>1</v>
      </c>
      <c r="F350" s="5">
        <v>1</v>
      </c>
      <c r="G350" s="5" t="str">
        <f t="shared" si="5"/>
        <v>No</v>
      </c>
      <c r="H350" s="5">
        <v>1</v>
      </c>
      <c r="I350" s="5">
        <v>1</v>
      </c>
      <c r="J350" s="5">
        <v>1</v>
      </c>
      <c r="K350" s="5">
        <v>1</v>
      </c>
    </row>
    <row r="351" spans="1:11" x14ac:dyDescent="0.25">
      <c r="A351" s="5">
        <v>388</v>
      </c>
      <c r="B351" s="5" t="s">
        <v>1409</v>
      </c>
      <c r="C351" s="5" t="s">
        <v>1410</v>
      </c>
      <c r="D351" s="5" t="s">
        <v>924</v>
      </c>
      <c r="E351" s="5">
        <v>1</v>
      </c>
      <c r="F351" s="5">
        <v>1</v>
      </c>
      <c r="G351" s="5" t="str">
        <f t="shared" si="5"/>
        <v>No</v>
      </c>
      <c r="H351" s="5">
        <v>1</v>
      </c>
      <c r="I351" s="5">
        <v>1</v>
      </c>
      <c r="J351" s="5">
        <v>1</v>
      </c>
      <c r="K351" s="5">
        <v>1</v>
      </c>
    </row>
    <row r="352" spans="1:11" x14ac:dyDescent="0.25">
      <c r="A352" s="5">
        <v>389</v>
      </c>
      <c r="B352" s="5" t="s">
        <v>496</v>
      </c>
      <c r="C352" s="5" t="s">
        <v>497</v>
      </c>
      <c r="D352" s="5" t="s">
        <v>924</v>
      </c>
      <c r="E352" s="5">
        <v>1</v>
      </c>
      <c r="F352" s="5">
        <v>1</v>
      </c>
      <c r="G352" s="5" t="str">
        <f t="shared" si="5"/>
        <v>No</v>
      </c>
      <c r="H352" s="5">
        <v>1</v>
      </c>
      <c r="I352" s="5">
        <v>1</v>
      </c>
      <c r="J352" s="5">
        <v>1</v>
      </c>
      <c r="K352" s="5">
        <v>1</v>
      </c>
    </row>
    <row r="353" spans="1:11" x14ac:dyDescent="0.25">
      <c r="A353" s="5">
        <v>177</v>
      </c>
      <c r="B353" s="5" t="s">
        <v>498</v>
      </c>
      <c r="C353" s="5" t="s">
        <v>499</v>
      </c>
      <c r="D353" s="5" t="s">
        <v>924</v>
      </c>
      <c r="E353" s="5">
        <v>1</v>
      </c>
      <c r="F353" s="5">
        <v>1</v>
      </c>
      <c r="G353" s="5" t="str">
        <f t="shared" si="5"/>
        <v>No</v>
      </c>
      <c r="H353" s="5">
        <v>1</v>
      </c>
      <c r="I353" s="5">
        <v>1</v>
      </c>
      <c r="J353" s="5">
        <v>1</v>
      </c>
      <c r="K353" s="5">
        <v>1</v>
      </c>
    </row>
    <row r="354" spans="1:11" x14ac:dyDescent="0.25">
      <c r="A354" s="5">
        <v>178</v>
      </c>
      <c r="B354" s="5" t="s">
        <v>1411</v>
      </c>
      <c r="C354" s="5" t="s">
        <v>1412</v>
      </c>
      <c r="D354" s="5" t="s">
        <v>924</v>
      </c>
      <c r="E354" s="5">
        <v>1</v>
      </c>
      <c r="F354" s="5">
        <v>1</v>
      </c>
      <c r="G354" s="5" t="str">
        <f t="shared" si="5"/>
        <v>No</v>
      </c>
      <c r="H354" s="5">
        <v>1</v>
      </c>
      <c r="I354" s="5">
        <v>1</v>
      </c>
      <c r="J354" s="5">
        <v>1</v>
      </c>
      <c r="K354" s="5">
        <v>1</v>
      </c>
    </row>
    <row r="355" spans="1:11" x14ac:dyDescent="0.25">
      <c r="A355" s="5">
        <v>179</v>
      </c>
      <c r="B355" s="5" t="s">
        <v>500</v>
      </c>
      <c r="C355" s="5" t="s">
        <v>501</v>
      </c>
      <c r="D355" s="5" t="s">
        <v>925</v>
      </c>
      <c r="E355" s="5">
        <v>1.7</v>
      </c>
      <c r="F355" s="5">
        <v>4.2</v>
      </c>
      <c r="G355" s="5" t="str">
        <f t="shared" si="5"/>
        <v>No</v>
      </c>
      <c r="H355" s="5">
        <v>1</v>
      </c>
      <c r="I355" s="5">
        <v>1</v>
      </c>
      <c r="J355" s="5">
        <v>1</v>
      </c>
      <c r="K355" s="5">
        <v>1</v>
      </c>
    </row>
    <row r="356" spans="1:11" x14ac:dyDescent="0.25">
      <c r="A356" s="5">
        <v>180</v>
      </c>
      <c r="B356" s="5" t="s">
        <v>502</v>
      </c>
      <c r="C356" s="5" t="s">
        <v>503</v>
      </c>
      <c r="D356" s="5" t="s">
        <v>925</v>
      </c>
      <c r="E356" s="5">
        <v>1.7</v>
      </c>
      <c r="F356" s="5">
        <v>4.2</v>
      </c>
      <c r="G356" s="5" t="str">
        <f t="shared" si="5"/>
        <v>No</v>
      </c>
      <c r="H356" s="5">
        <v>1</v>
      </c>
      <c r="I356" s="5">
        <v>1</v>
      </c>
      <c r="J356" s="5">
        <v>1</v>
      </c>
      <c r="K356" s="5">
        <v>1</v>
      </c>
    </row>
    <row r="357" spans="1:11" x14ac:dyDescent="0.25">
      <c r="A357" s="5">
        <v>390</v>
      </c>
      <c r="B357" s="5" t="s">
        <v>504</v>
      </c>
      <c r="C357" s="5" t="s">
        <v>505</v>
      </c>
      <c r="D357" s="5" t="s">
        <v>924</v>
      </c>
      <c r="E357" s="5">
        <v>1</v>
      </c>
      <c r="F357" s="5">
        <v>1</v>
      </c>
      <c r="G357" s="5" t="str">
        <f t="shared" si="5"/>
        <v>No</v>
      </c>
      <c r="H357" s="5">
        <v>1</v>
      </c>
      <c r="I357" s="5">
        <v>1</v>
      </c>
      <c r="J357" s="5">
        <v>1</v>
      </c>
      <c r="K357" s="5">
        <v>1</v>
      </c>
    </row>
    <row r="358" spans="1:11" x14ac:dyDescent="0.25">
      <c r="A358" s="5">
        <v>391</v>
      </c>
      <c r="B358" s="5" t="s">
        <v>506</v>
      </c>
      <c r="C358" s="5" t="s">
        <v>507</v>
      </c>
      <c r="D358" s="5" t="s">
        <v>924</v>
      </c>
      <c r="E358" s="5">
        <v>1</v>
      </c>
      <c r="F358" s="5">
        <v>1</v>
      </c>
      <c r="G358" s="5" t="str">
        <f t="shared" si="5"/>
        <v>No</v>
      </c>
      <c r="H358" s="5">
        <v>1</v>
      </c>
      <c r="I358" s="5">
        <v>1</v>
      </c>
      <c r="J358" s="5">
        <v>1</v>
      </c>
      <c r="K358" s="5">
        <v>1</v>
      </c>
    </row>
    <row r="359" spans="1:11" x14ac:dyDescent="0.25">
      <c r="A359" s="5">
        <v>181</v>
      </c>
      <c r="B359" s="5" t="s">
        <v>508</v>
      </c>
      <c r="C359" s="5" t="s">
        <v>1413</v>
      </c>
      <c r="D359" s="5" t="s">
        <v>924</v>
      </c>
      <c r="E359" s="5">
        <v>1</v>
      </c>
      <c r="F359" s="5">
        <v>1</v>
      </c>
      <c r="G359" s="5" t="str">
        <f t="shared" si="5"/>
        <v>No</v>
      </c>
      <c r="H359" s="5">
        <v>1</v>
      </c>
      <c r="I359" s="5">
        <v>1</v>
      </c>
      <c r="J359" s="5">
        <v>1</v>
      </c>
      <c r="K359" s="5">
        <v>1</v>
      </c>
    </row>
    <row r="360" spans="1:11" x14ac:dyDescent="0.25">
      <c r="A360" s="5">
        <v>182</v>
      </c>
      <c r="B360" s="5" t="s">
        <v>510</v>
      </c>
      <c r="C360" s="5" t="s">
        <v>511</v>
      </c>
      <c r="D360" s="5" t="s">
        <v>924</v>
      </c>
      <c r="E360" s="5">
        <v>1</v>
      </c>
      <c r="F360" s="5">
        <v>1</v>
      </c>
      <c r="G360" s="5" t="str">
        <f t="shared" si="5"/>
        <v>No</v>
      </c>
      <c r="H360" s="5">
        <v>1</v>
      </c>
      <c r="I360" s="5">
        <v>1</v>
      </c>
      <c r="J360" s="5">
        <v>1</v>
      </c>
      <c r="K360" s="5">
        <v>1</v>
      </c>
    </row>
    <row r="361" spans="1:11" x14ac:dyDescent="0.25">
      <c r="A361" s="5">
        <v>392</v>
      </c>
      <c r="B361" s="5" t="s">
        <v>1414</v>
      </c>
      <c r="C361" s="5" t="s">
        <v>1415</v>
      </c>
      <c r="D361" s="5" t="s">
        <v>924</v>
      </c>
      <c r="E361" s="5">
        <v>1</v>
      </c>
      <c r="F361" s="5">
        <v>1</v>
      </c>
      <c r="G361" s="5" t="str">
        <f t="shared" si="5"/>
        <v>No</v>
      </c>
      <c r="H361" s="5">
        <v>1</v>
      </c>
      <c r="I361" s="5">
        <v>1</v>
      </c>
      <c r="J361" s="5">
        <v>1</v>
      </c>
      <c r="K361" s="5">
        <v>1</v>
      </c>
    </row>
    <row r="362" spans="1:11" x14ac:dyDescent="0.25">
      <c r="A362" s="5">
        <v>393</v>
      </c>
      <c r="B362" s="5" t="s">
        <v>1416</v>
      </c>
      <c r="C362" s="5" t="s">
        <v>1417</v>
      </c>
      <c r="D362" s="5" t="s">
        <v>924</v>
      </c>
      <c r="E362" s="5">
        <v>1</v>
      </c>
      <c r="F362" s="5">
        <v>1</v>
      </c>
      <c r="G362" s="5" t="str">
        <f t="shared" si="5"/>
        <v>No</v>
      </c>
      <c r="H362" s="5">
        <v>1</v>
      </c>
      <c r="I362" s="5">
        <v>1</v>
      </c>
      <c r="J362" s="5">
        <v>1</v>
      </c>
      <c r="K362" s="5">
        <v>1</v>
      </c>
    </row>
    <row r="363" spans="1:11" x14ac:dyDescent="0.25">
      <c r="A363" s="5">
        <v>394</v>
      </c>
      <c r="B363" s="5" t="s">
        <v>1418</v>
      </c>
      <c r="C363" s="5" t="s">
        <v>1419</v>
      </c>
      <c r="D363" s="5" t="s">
        <v>924</v>
      </c>
      <c r="E363" s="5">
        <v>1</v>
      </c>
      <c r="F363" s="5">
        <v>1</v>
      </c>
      <c r="G363" s="5" t="str">
        <f t="shared" si="5"/>
        <v>No</v>
      </c>
      <c r="H363" s="5">
        <v>1</v>
      </c>
      <c r="I363" s="5">
        <v>1</v>
      </c>
      <c r="J363" s="5">
        <v>1</v>
      </c>
      <c r="K363" s="5">
        <v>1</v>
      </c>
    </row>
    <row r="364" spans="1:11" x14ac:dyDescent="0.25">
      <c r="A364" s="5">
        <v>395</v>
      </c>
      <c r="B364" s="5" t="s">
        <v>512</v>
      </c>
      <c r="C364" s="5" t="s">
        <v>513</v>
      </c>
      <c r="D364" s="5" t="s">
        <v>924</v>
      </c>
      <c r="E364" s="5">
        <v>1</v>
      </c>
      <c r="F364" s="5">
        <v>1</v>
      </c>
      <c r="G364" s="5" t="str">
        <f t="shared" si="5"/>
        <v>No</v>
      </c>
      <c r="H364" s="5">
        <v>1</v>
      </c>
      <c r="I364" s="5">
        <v>1</v>
      </c>
      <c r="J364" s="5">
        <v>1</v>
      </c>
      <c r="K364" s="5">
        <v>1</v>
      </c>
    </row>
    <row r="365" spans="1:11" x14ac:dyDescent="0.25">
      <c r="A365" s="5">
        <v>396</v>
      </c>
      <c r="B365" s="5" t="s">
        <v>1420</v>
      </c>
      <c r="C365" s="5" t="s">
        <v>1421</v>
      </c>
      <c r="D365" s="5" t="s">
        <v>924</v>
      </c>
      <c r="E365" s="5">
        <v>1</v>
      </c>
      <c r="F365" s="5">
        <v>1</v>
      </c>
      <c r="G365" s="5" t="str">
        <f t="shared" si="5"/>
        <v>No</v>
      </c>
      <c r="H365" s="5">
        <v>1</v>
      </c>
      <c r="I365" s="5">
        <v>1</v>
      </c>
      <c r="J365" s="5">
        <v>1</v>
      </c>
      <c r="K365" s="5">
        <v>1</v>
      </c>
    </row>
    <row r="366" spans="1:11" x14ac:dyDescent="0.25">
      <c r="A366" s="5">
        <v>397</v>
      </c>
      <c r="B366" s="5" t="s">
        <v>514</v>
      </c>
      <c r="C366" s="5" t="s">
        <v>515</v>
      </c>
      <c r="D366" s="5" t="s">
        <v>924</v>
      </c>
      <c r="E366" s="5">
        <v>1</v>
      </c>
      <c r="F366" s="5">
        <v>1</v>
      </c>
      <c r="G366" s="5" t="str">
        <f t="shared" si="5"/>
        <v>No</v>
      </c>
      <c r="H366" s="5">
        <v>1</v>
      </c>
      <c r="I366" s="5">
        <v>1</v>
      </c>
      <c r="J366" s="5">
        <v>1</v>
      </c>
      <c r="K366" s="5">
        <v>1</v>
      </c>
    </row>
    <row r="367" spans="1:11" x14ac:dyDescent="0.25">
      <c r="A367" s="5">
        <v>398</v>
      </c>
      <c r="B367" s="5" t="s">
        <v>516</v>
      </c>
      <c r="C367" s="5" t="s">
        <v>517</v>
      </c>
      <c r="D367" s="5" t="s">
        <v>924</v>
      </c>
      <c r="E367" s="5">
        <v>1</v>
      </c>
      <c r="F367" s="5">
        <v>1</v>
      </c>
      <c r="G367" s="5" t="str">
        <f t="shared" si="5"/>
        <v>No</v>
      </c>
      <c r="H367" s="5">
        <v>1</v>
      </c>
      <c r="I367" s="5">
        <v>1</v>
      </c>
      <c r="J367" s="5">
        <v>1</v>
      </c>
      <c r="K367" s="5">
        <v>1</v>
      </c>
    </row>
    <row r="368" spans="1:11" x14ac:dyDescent="0.25">
      <c r="A368" s="5">
        <v>399</v>
      </c>
      <c r="B368" s="5" t="s">
        <v>1422</v>
      </c>
      <c r="C368" s="5" t="s">
        <v>1423</v>
      </c>
      <c r="D368" s="5" t="s">
        <v>924</v>
      </c>
      <c r="E368" s="5">
        <v>1</v>
      </c>
      <c r="F368" s="5">
        <v>1</v>
      </c>
      <c r="G368" s="5" t="str">
        <f t="shared" si="5"/>
        <v>No</v>
      </c>
      <c r="H368" s="5">
        <v>1</v>
      </c>
      <c r="I368" s="5">
        <v>1</v>
      </c>
      <c r="J368" s="5">
        <v>1</v>
      </c>
      <c r="K368" s="5">
        <v>1</v>
      </c>
    </row>
    <row r="369" spans="1:11" x14ac:dyDescent="0.25">
      <c r="A369" s="5">
        <v>400</v>
      </c>
      <c r="B369" s="5" t="s">
        <v>1424</v>
      </c>
      <c r="C369" s="5" t="s">
        <v>1425</v>
      </c>
      <c r="D369" s="5" t="s">
        <v>924</v>
      </c>
      <c r="E369" s="5">
        <v>1</v>
      </c>
      <c r="F369" s="5">
        <v>1</v>
      </c>
      <c r="G369" s="5" t="str">
        <f t="shared" si="5"/>
        <v>No</v>
      </c>
      <c r="H369" s="5">
        <v>1</v>
      </c>
      <c r="I369" s="5">
        <v>1</v>
      </c>
      <c r="J369" s="5">
        <v>1</v>
      </c>
      <c r="K369" s="5">
        <v>1</v>
      </c>
    </row>
    <row r="370" spans="1:11" x14ac:dyDescent="0.25">
      <c r="A370" s="5">
        <v>589</v>
      </c>
      <c r="B370" s="5" t="s">
        <v>518</v>
      </c>
      <c r="C370" s="5" t="s">
        <v>519</v>
      </c>
      <c r="D370" s="5" t="s">
        <v>924</v>
      </c>
      <c r="E370" s="5">
        <v>1</v>
      </c>
      <c r="F370" s="5">
        <v>1</v>
      </c>
      <c r="G370" s="5" t="str">
        <f t="shared" si="5"/>
        <v>No</v>
      </c>
      <c r="H370" s="5">
        <v>1</v>
      </c>
      <c r="I370" s="5">
        <v>1</v>
      </c>
      <c r="J370" s="5">
        <v>1</v>
      </c>
      <c r="K370" s="5">
        <v>1</v>
      </c>
    </row>
    <row r="371" spans="1:11" x14ac:dyDescent="0.25">
      <c r="A371" s="5">
        <v>446</v>
      </c>
      <c r="B371" s="5" t="s">
        <v>520</v>
      </c>
      <c r="C371" s="5" t="s">
        <v>521</v>
      </c>
      <c r="D371" s="5" t="s">
        <v>924</v>
      </c>
      <c r="E371" s="5">
        <v>1</v>
      </c>
      <c r="F371" s="5">
        <v>1</v>
      </c>
      <c r="G371" s="5" t="str">
        <f t="shared" si="5"/>
        <v>No</v>
      </c>
      <c r="H371" s="5">
        <v>1</v>
      </c>
      <c r="I371" s="5">
        <v>1</v>
      </c>
      <c r="J371" s="5">
        <v>1</v>
      </c>
      <c r="K371" s="5">
        <v>1</v>
      </c>
    </row>
    <row r="372" spans="1:11" x14ac:dyDescent="0.25">
      <c r="A372" s="5">
        <v>124</v>
      </c>
      <c r="B372" s="5" t="s">
        <v>522</v>
      </c>
      <c r="C372" s="5" t="s">
        <v>523</v>
      </c>
      <c r="D372" s="5" t="s">
        <v>924</v>
      </c>
      <c r="E372" s="5">
        <v>1</v>
      </c>
      <c r="F372" s="5">
        <v>1</v>
      </c>
      <c r="G372" s="5" t="str">
        <f t="shared" si="5"/>
        <v>No</v>
      </c>
      <c r="H372" s="5">
        <v>1</v>
      </c>
      <c r="I372" s="5">
        <v>1</v>
      </c>
      <c r="J372" s="5">
        <v>1</v>
      </c>
      <c r="K372" s="5">
        <v>1</v>
      </c>
    </row>
    <row r="373" spans="1:11" x14ac:dyDescent="0.25">
      <c r="A373" s="5">
        <v>485</v>
      </c>
      <c r="B373" s="5" t="s">
        <v>1426</v>
      </c>
      <c r="C373" s="5" t="s">
        <v>1427</v>
      </c>
      <c r="D373" s="5" t="s">
        <v>924</v>
      </c>
      <c r="E373" s="5">
        <v>1</v>
      </c>
      <c r="F373" s="5">
        <v>1</v>
      </c>
      <c r="G373" s="5" t="str">
        <f t="shared" si="5"/>
        <v>No</v>
      </c>
      <c r="H373" s="5">
        <v>1</v>
      </c>
      <c r="I373" s="5">
        <v>1</v>
      </c>
      <c r="J373" s="5">
        <v>1</v>
      </c>
      <c r="K373" s="5">
        <v>1</v>
      </c>
    </row>
    <row r="374" spans="1:11" x14ac:dyDescent="0.25">
      <c r="A374" s="5">
        <v>486</v>
      </c>
      <c r="B374" s="5" t="s">
        <v>1428</v>
      </c>
      <c r="C374" s="5" t="s">
        <v>1429</v>
      </c>
      <c r="D374" s="5" t="s">
        <v>924</v>
      </c>
      <c r="E374" s="5">
        <v>1</v>
      </c>
      <c r="F374" s="5">
        <v>1</v>
      </c>
      <c r="G374" s="5" t="str">
        <f t="shared" si="5"/>
        <v>No</v>
      </c>
      <c r="H374" s="5">
        <v>1</v>
      </c>
      <c r="I374" s="5">
        <v>1</v>
      </c>
      <c r="J374" s="5">
        <v>1</v>
      </c>
      <c r="K374" s="5">
        <v>1</v>
      </c>
    </row>
    <row r="375" spans="1:11" x14ac:dyDescent="0.25">
      <c r="A375" s="5">
        <v>487</v>
      </c>
      <c r="B375" s="5" t="s">
        <v>1430</v>
      </c>
      <c r="C375" s="5" t="s">
        <v>1431</v>
      </c>
      <c r="D375" s="5" t="s">
        <v>924</v>
      </c>
      <c r="E375" s="5">
        <v>1</v>
      </c>
      <c r="F375" s="5">
        <v>1</v>
      </c>
      <c r="G375" s="5" t="str">
        <f t="shared" si="5"/>
        <v>No</v>
      </c>
      <c r="H375" s="5">
        <v>1</v>
      </c>
      <c r="I375" s="5">
        <v>1</v>
      </c>
      <c r="J375" s="5">
        <v>1</v>
      </c>
      <c r="K375" s="5">
        <v>1</v>
      </c>
    </row>
    <row r="376" spans="1:11" x14ac:dyDescent="0.25">
      <c r="A376" s="5">
        <v>489</v>
      </c>
      <c r="B376" s="5">
        <v>489</v>
      </c>
      <c r="C376" s="5" t="s">
        <v>1432</v>
      </c>
      <c r="D376" s="5" t="s">
        <v>924</v>
      </c>
      <c r="E376" s="5">
        <v>1</v>
      </c>
      <c r="F376" s="5">
        <v>1</v>
      </c>
      <c r="G376" s="5" t="str">
        <f t="shared" si="5"/>
        <v>No</v>
      </c>
      <c r="H376" s="5">
        <v>1</v>
      </c>
      <c r="I376" s="5">
        <v>1</v>
      </c>
      <c r="J376" s="5">
        <v>1</v>
      </c>
      <c r="K376" s="5">
        <v>1</v>
      </c>
    </row>
    <row r="377" spans="1:11" x14ac:dyDescent="0.25">
      <c r="A377" s="5">
        <v>490</v>
      </c>
      <c r="B377" s="5" t="s">
        <v>560</v>
      </c>
      <c r="C377" s="5" t="s">
        <v>561</v>
      </c>
      <c r="D377" s="5" t="s">
        <v>924</v>
      </c>
      <c r="E377" s="5">
        <v>1</v>
      </c>
      <c r="F377" s="5">
        <v>1</v>
      </c>
      <c r="G377" s="5" t="str">
        <f t="shared" si="5"/>
        <v>No</v>
      </c>
      <c r="H377" s="5">
        <v>1</v>
      </c>
      <c r="I377" s="5">
        <v>1</v>
      </c>
      <c r="J377" s="5">
        <v>1</v>
      </c>
      <c r="K377" s="5">
        <v>1</v>
      </c>
    </row>
    <row r="378" spans="1:11" x14ac:dyDescent="0.25">
      <c r="A378" s="5">
        <v>491</v>
      </c>
      <c r="B378" s="5" t="s">
        <v>558</v>
      </c>
      <c r="C378" s="5" t="s">
        <v>559</v>
      </c>
      <c r="D378" s="5" t="s">
        <v>924</v>
      </c>
      <c r="E378" s="5">
        <v>1</v>
      </c>
      <c r="F378" s="5">
        <v>1</v>
      </c>
      <c r="G378" s="5" t="str">
        <f t="shared" si="5"/>
        <v>No</v>
      </c>
      <c r="H378" s="5">
        <v>1</v>
      </c>
      <c r="I378" s="5">
        <v>1</v>
      </c>
      <c r="J378" s="5">
        <v>1</v>
      </c>
      <c r="K378" s="5">
        <v>1</v>
      </c>
    </row>
    <row r="379" spans="1:11" x14ac:dyDescent="0.25">
      <c r="A379" s="5">
        <v>492</v>
      </c>
      <c r="B379" s="5" t="s">
        <v>1433</v>
      </c>
      <c r="C379" s="5" t="s">
        <v>1434</v>
      </c>
      <c r="D379" s="5" t="s">
        <v>924</v>
      </c>
      <c r="E379" s="5">
        <v>1</v>
      </c>
      <c r="F379" s="5">
        <v>1</v>
      </c>
      <c r="G379" s="5" t="str">
        <f t="shared" si="5"/>
        <v>No</v>
      </c>
      <c r="H379" s="5">
        <v>1</v>
      </c>
      <c r="I379" s="5">
        <v>1</v>
      </c>
      <c r="J379" s="5">
        <v>1</v>
      </c>
      <c r="K379" s="5">
        <v>1</v>
      </c>
    </row>
    <row r="380" spans="1:11" x14ac:dyDescent="0.25">
      <c r="A380" s="5">
        <v>493</v>
      </c>
      <c r="B380" s="5" t="s">
        <v>1435</v>
      </c>
      <c r="C380" s="5" t="s">
        <v>1436</v>
      </c>
      <c r="D380" s="5" t="s">
        <v>924</v>
      </c>
      <c r="E380" s="5">
        <v>1</v>
      </c>
      <c r="F380" s="5">
        <v>1</v>
      </c>
      <c r="G380" s="5" t="str">
        <f t="shared" si="5"/>
        <v>No</v>
      </c>
      <c r="H380" s="5">
        <v>1</v>
      </c>
      <c r="I380" s="5">
        <v>1</v>
      </c>
      <c r="J380" s="5">
        <v>1</v>
      </c>
      <c r="K380" s="5">
        <v>1</v>
      </c>
    </row>
    <row r="381" spans="1:11" x14ac:dyDescent="0.25">
      <c r="A381" s="5">
        <v>494</v>
      </c>
      <c r="B381" s="5" t="s">
        <v>1437</v>
      </c>
      <c r="C381" s="5" t="s">
        <v>1438</v>
      </c>
      <c r="D381" s="5" t="s">
        <v>924</v>
      </c>
      <c r="E381" s="5">
        <v>1</v>
      </c>
      <c r="F381" s="5">
        <v>1</v>
      </c>
      <c r="G381" s="5" t="str">
        <f t="shared" si="5"/>
        <v>No</v>
      </c>
      <c r="H381" s="5">
        <v>1</v>
      </c>
      <c r="I381" s="5">
        <v>1</v>
      </c>
      <c r="J381" s="5">
        <v>1</v>
      </c>
      <c r="K381" s="5">
        <v>1</v>
      </c>
    </row>
    <row r="382" spans="1:11" x14ac:dyDescent="0.25">
      <c r="A382" s="5">
        <v>495</v>
      </c>
      <c r="B382" s="5" t="s">
        <v>1439</v>
      </c>
      <c r="C382" s="5" t="s">
        <v>1440</v>
      </c>
      <c r="D382" s="5" t="s">
        <v>924</v>
      </c>
      <c r="E382" s="5">
        <v>1</v>
      </c>
      <c r="F382" s="5">
        <v>1</v>
      </c>
      <c r="G382" s="5" t="str">
        <f t="shared" si="5"/>
        <v>No</v>
      </c>
      <c r="H382" s="5">
        <v>1</v>
      </c>
      <c r="I382" s="5">
        <v>1</v>
      </c>
      <c r="J382" s="5">
        <v>1</v>
      </c>
      <c r="K382" s="5">
        <v>1</v>
      </c>
    </row>
    <row r="383" spans="1:11" x14ac:dyDescent="0.25">
      <c r="A383" s="5">
        <v>496</v>
      </c>
      <c r="B383" s="5" t="s">
        <v>1441</v>
      </c>
      <c r="C383" s="5" t="s">
        <v>1442</v>
      </c>
      <c r="D383" s="5" t="s">
        <v>924</v>
      </c>
      <c r="E383" s="5">
        <v>1</v>
      </c>
      <c r="F383" s="5">
        <v>1</v>
      </c>
      <c r="G383" s="5" t="str">
        <f t="shared" si="5"/>
        <v>No</v>
      </c>
      <c r="H383" s="5">
        <v>1</v>
      </c>
      <c r="I383" s="5">
        <v>1</v>
      </c>
      <c r="J383" s="5">
        <v>1</v>
      </c>
      <c r="K383" s="5">
        <v>1</v>
      </c>
    </row>
    <row r="384" spans="1:11" x14ac:dyDescent="0.25">
      <c r="A384" s="5">
        <v>497</v>
      </c>
      <c r="B384" s="5" t="s">
        <v>562</v>
      </c>
      <c r="C384" s="5" t="s">
        <v>563</v>
      </c>
      <c r="D384" s="5" t="s">
        <v>924</v>
      </c>
      <c r="E384" s="5">
        <v>1</v>
      </c>
      <c r="F384" s="5">
        <v>1</v>
      </c>
      <c r="G384" s="5" t="str">
        <f t="shared" si="5"/>
        <v>No</v>
      </c>
      <c r="H384" s="5">
        <v>1</v>
      </c>
      <c r="I384" s="5">
        <v>1</v>
      </c>
      <c r="J384" s="5">
        <v>1</v>
      </c>
      <c r="K384" s="5">
        <v>1</v>
      </c>
    </row>
    <row r="385" spans="1:11" x14ac:dyDescent="0.25">
      <c r="A385" s="5">
        <v>498</v>
      </c>
      <c r="B385" s="5" t="s">
        <v>1443</v>
      </c>
      <c r="C385" s="5" t="s">
        <v>1444</v>
      </c>
      <c r="D385" s="5" t="s">
        <v>924</v>
      </c>
      <c r="E385" s="5">
        <v>1</v>
      </c>
      <c r="F385" s="5">
        <v>1</v>
      </c>
      <c r="G385" s="5" t="str">
        <f t="shared" si="5"/>
        <v>No</v>
      </c>
      <c r="H385" s="5">
        <v>1</v>
      </c>
      <c r="I385" s="5">
        <v>1</v>
      </c>
      <c r="J385" s="5">
        <v>1</v>
      </c>
      <c r="K385" s="5">
        <v>1</v>
      </c>
    </row>
    <row r="386" spans="1:11" x14ac:dyDescent="0.25">
      <c r="A386" s="5">
        <v>499</v>
      </c>
      <c r="B386" s="5" t="s">
        <v>1445</v>
      </c>
      <c r="C386" s="5" t="s">
        <v>1446</v>
      </c>
      <c r="D386" s="5" t="s">
        <v>924</v>
      </c>
      <c r="E386" s="5">
        <v>1</v>
      </c>
      <c r="F386" s="5">
        <v>1</v>
      </c>
      <c r="G386" s="5" t="str">
        <f t="shared" si="5"/>
        <v>No</v>
      </c>
      <c r="H386" s="5">
        <v>1</v>
      </c>
      <c r="I386" s="5">
        <v>1</v>
      </c>
      <c r="J386" s="5">
        <v>1</v>
      </c>
      <c r="K386" s="5">
        <v>1</v>
      </c>
    </row>
    <row r="387" spans="1:11" x14ac:dyDescent="0.25">
      <c r="A387" s="5">
        <v>500</v>
      </c>
      <c r="B387" s="5" t="s">
        <v>1447</v>
      </c>
      <c r="C387" s="5" t="s">
        <v>1448</v>
      </c>
      <c r="D387" s="5" t="s">
        <v>924</v>
      </c>
      <c r="E387" s="5">
        <v>1</v>
      </c>
      <c r="F387" s="5">
        <v>1</v>
      </c>
      <c r="G387" s="5" t="str">
        <f t="shared" ref="G387:G450" si="6">IF(SUM(H387:K387)=4, "No","Yes")</f>
        <v>No</v>
      </c>
      <c r="H387" s="5">
        <v>1</v>
      </c>
      <c r="I387" s="5">
        <v>1</v>
      </c>
      <c r="J387" s="5">
        <v>1</v>
      </c>
      <c r="K387" s="5">
        <v>1</v>
      </c>
    </row>
    <row r="388" spans="1:11" x14ac:dyDescent="0.25">
      <c r="A388" s="5">
        <v>501</v>
      </c>
      <c r="B388" s="5" t="s">
        <v>1449</v>
      </c>
      <c r="C388" s="5" t="s">
        <v>1450</v>
      </c>
      <c r="D388" s="5" t="s">
        <v>924</v>
      </c>
      <c r="E388" s="5">
        <v>1</v>
      </c>
      <c r="F388" s="5">
        <v>1</v>
      </c>
      <c r="G388" s="5" t="str">
        <f t="shared" si="6"/>
        <v>No</v>
      </c>
      <c r="H388" s="5">
        <v>1</v>
      </c>
      <c r="I388" s="5">
        <v>1</v>
      </c>
      <c r="J388" s="5">
        <v>1</v>
      </c>
      <c r="K388" s="5">
        <v>1</v>
      </c>
    </row>
    <row r="389" spans="1:11" x14ac:dyDescent="0.25">
      <c r="A389" s="5">
        <v>502</v>
      </c>
      <c r="B389" s="5" t="s">
        <v>1451</v>
      </c>
      <c r="C389" s="5" t="s">
        <v>1452</v>
      </c>
      <c r="D389" s="5" t="s">
        <v>924</v>
      </c>
      <c r="E389" s="5">
        <v>1</v>
      </c>
      <c r="F389" s="5">
        <v>1</v>
      </c>
      <c r="G389" s="5" t="str">
        <f t="shared" si="6"/>
        <v>No</v>
      </c>
      <c r="H389" s="5">
        <v>1</v>
      </c>
      <c r="I389" s="5">
        <v>1</v>
      </c>
      <c r="J389" s="5">
        <v>1</v>
      </c>
      <c r="K389" s="5">
        <v>1</v>
      </c>
    </row>
    <row r="390" spans="1:11" x14ac:dyDescent="0.25">
      <c r="A390" s="5">
        <v>503</v>
      </c>
      <c r="B390" s="5" t="s">
        <v>564</v>
      </c>
      <c r="C390" s="5" t="s">
        <v>565</v>
      </c>
      <c r="D390" s="5" t="s">
        <v>924</v>
      </c>
      <c r="E390" s="5">
        <v>1</v>
      </c>
      <c r="F390" s="5">
        <v>1</v>
      </c>
      <c r="G390" s="5" t="str">
        <f t="shared" si="6"/>
        <v>No</v>
      </c>
      <c r="H390" s="5">
        <v>1</v>
      </c>
      <c r="I390" s="5">
        <v>1</v>
      </c>
      <c r="J390" s="5">
        <v>1</v>
      </c>
      <c r="K390" s="5">
        <v>1</v>
      </c>
    </row>
    <row r="391" spans="1:11" x14ac:dyDescent="0.25">
      <c r="A391" s="5">
        <v>506</v>
      </c>
      <c r="B391" s="5" t="s">
        <v>566</v>
      </c>
      <c r="C391" s="5" t="s">
        <v>567</v>
      </c>
      <c r="D391" s="5" t="s">
        <v>924</v>
      </c>
      <c r="E391" s="5">
        <v>1</v>
      </c>
      <c r="F391" s="5">
        <v>1</v>
      </c>
      <c r="G391" s="5" t="str">
        <f t="shared" si="6"/>
        <v>No</v>
      </c>
      <c r="H391" s="5">
        <v>1</v>
      </c>
      <c r="I391" s="5">
        <v>1</v>
      </c>
      <c r="J391" s="5">
        <v>1</v>
      </c>
      <c r="K391" s="5">
        <v>1</v>
      </c>
    </row>
    <row r="392" spans="1:11" x14ac:dyDescent="0.25">
      <c r="A392" s="5">
        <v>507</v>
      </c>
      <c r="B392" s="5" t="s">
        <v>568</v>
      </c>
      <c r="C392" s="5" t="s">
        <v>569</v>
      </c>
      <c r="D392" s="5" t="s">
        <v>924</v>
      </c>
      <c r="E392" s="5">
        <v>1</v>
      </c>
      <c r="F392" s="5">
        <v>1</v>
      </c>
      <c r="G392" s="5" t="str">
        <f t="shared" si="6"/>
        <v>No</v>
      </c>
      <c r="H392" s="5">
        <v>1</v>
      </c>
      <c r="I392" s="5">
        <v>1</v>
      </c>
      <c r="J392" s="5">
        <v>1</v>
      </c>
      <c r="K392" s="5">
        <v>1</v>
      </c>
    </row>
    <row r="393" spans="1:11" x14ac:dyDescent="0.25">
      <c r="A393" s="5">
        <v>504</v>
      </c>
      <c r="B393" s="5"/>
      <c r="C393" s="5" t="s">
        <v>1453</v>
      </c>
      <c r="D393" s="5" t="s">
        <v>924</v>
      </c>
      <c r="E393" s="5">
        <v>1</v>
      </c>
      <c r="F393" s="5">
        <v>1</v>
      </c>
      <c r="G393" s="5" t="str">
        <f t="shared" si="6"/>
        <v>No</v>
      </c>
      <c r="H393" s="5">
        <v>1</v>
      </c>
      <c r="I393" s="5">
        <v>1</v>
      </c>
      <c r="J393" s="5">
        <v>1</v>
      </c>
      <c r="K393" s="5">
        <v>1</v>
      </c>
    </row>
    <row r="394" spans="1:11" x14ac:dyDescent="0.25">
      <c r="A394" s="5">
        <v>508</v>
      </c>
      <c r="B394" s="5" t="s">
        <v>1454</v>
      </c>
      <c r="C394" s="5" t="s">
        <v>1455</v>
      </c>
      <c r="D394" s="5" t="s">
        <v>924</v>
      </c>
      <c r="E394" s="5">
        <v>1</v>
      </c>
      <c r="F394" s="5">
        <v>1</v>
      </c>
      <c r="G394" s="5" t="str">
        <f t="shared" si="6"/>
        <v>No</v>
      </c>
      <c r="H394" s="5">
        <v>1</v>
      </c>
      <c r="I394" s="5">
        <v>1</v>
      </c>
      <c r="J394" s="5">
        <v>1</v>
      </c>
      <c r="K394" s="5">
        <v>1</v>
      </c>
    </row>
    <row r="395" spans="1:11" x14ac:dyDescent="0.25">
      <c r="A395" s="5">
        <v>509</v>
      </c>
      <c r="B395" s="5" t="s">
        <v>1456</v>
      </c>
      <c r="C395" s="5" t="s">
        <v>1457</v>
      </c>
      <c r="D395" s="5" t="s">
        <v>924</v>
      </c>
      <c r="E395" s="5">
        <v>1</v>
      </c>
      <c r="F395" s="5">
        <v>1</v>
      </c>
      <c r="G395" s="5" t="str">
        <f t="shared" si="6"/>
        <v>No</v>
      </c>
      <c r="H395" s="5">
        <v>1</v>
      </c>
      <c r="I395" s="5">
        <v>1</v>
      </c>
      <c r="J395" s="5">
        <v>1</v>
      </c>
      <c r="K395" s="5">
        <v>1</v>
      </c>
    </row>
    <row r="396" spans="1:11" x14ac:dyDescent="0.25">
      <c r="A396" s="5">
        <v>510</v>
      </c>
      <c r="B396" s="5" t="s">
        <v>1458</v>
      </c>
      <c r="C396" s="5" t="s">
        <v>1459</v>
      </c>
      <c r="D396" s="5" t="s">
        <v>924</v>
      </c>
      <c r="E396" s="5">
        <v>1</v>
      </c>
      <c r="F396" s="5">
        <v>1</v>
      </c>
      <c r="G396" s="5" t="str">
        <f t="shared" si="6"/>
        <v>No</v>
      </c>
      <c r="H396" s="5">
        <v>1</v>
      </c>
      <c r="I396" s="5">
        <v>1</v>
      </c>
      <c r="J396" s="5">
        <v>1</v>
      </c>
      <c r="K396" s="5">
        <v>1</v>
      </c>
    </row>
    <row r="397" spans="1:11" x14ac:dyDescent="0.25">
      <c r="A397" s="5">
        <v>511</v>
      </c>
      <c r="B397" s="5" t="s">
        <v>1460</v>
      </c>
      <c r="C397" s="5" t="s">
        <v>1461</v>
      </c>
      <c r="D397" s="5" t="s">
        <v>924</v>
      </c>
      <c r="E397" s="5">
        <v>1</v>
      </c>
      <c r="F397" s="5">
        <v>1</v>
      </c>
      <c r="G397" s="5" t="str">
        <f t="shared" si="6"/>
        <v>No</v>
      </c>
      <c r="H397" s="5">
        <v>1</v>
      </c>
      <c r="I397" s="5">
        <v>1</v>
      </c>
      <c r="J397" s="5">
        <v>1</v>
      </c>
      <c r="K397" s="5">
        <v>1</v>
      </c>
    </row>
    <row r="398" spans="1:11" x14ac:dyDescent="0.25">
      <c r="A398" s="5">
        <v>636</v>
      </c>
      <c r="B398" s="5" t="s">
        <v>570</v>
      </c>
      <c r="C398" s="5" t="s">
        <v>571</v>
      </c>
      <c r="D398" s="5" t="s">
        <v>924</v>
      </c>
      <c r="E398" s="5">
        <v>1</v>
      </c>
      <c r="F398" s="5">
        <v>1</v>
      </c>
      <c r="G398" s="5" t="str">
        <f t="shared" si="6"/>
        <v>No</v>
      </c>
      <c r="H398" s="5">
        <v>1</v>
      </c>
      <c r="I398" s="5">
        <v>1</v>
      </c>
      <c r="J398" s="5">
        <v>1</v>
      </c>
      <c r="K398" s="5">
        <v>1</v>
      </c>
    </row>
    <row r="399" spans="1:11" x14ac:dyDescent="0.25">
      <c r="A399" s="5">
        <v>518</v>
      </c>
      <c r="B399" s="5">
        <v>518</v>
      </c>
      <c r="C399" s="5" t="s">
        <v>1462</v>
      </c>
      <c r="D399" s="5" t="s">
        <v>924</v>
      </c>
      <c r="E399" s="5">
        <v>1</v>
      </c>
      <c r="F399" s="5">
        <v>1</v>
      </c>
      <c r="G399" s="5" t="str">
        <f t="shared" si="6"/>
        <v>No</v>
      </c>
      <c r="H399" s="5">
        <v>1</v>
      </c>
      <c r="I399" s="5">
        <v>1</v>
      </c>
      <c r="J399" s="5">
        <v>1</v>
      </c>
      <c r="K399" s="5">
        <v>1</v>
      </c>
    </row>
    <row r="400" spans="1:11" x14ac:dyDescent="0.25">
      <c r="A400" s="5">
        <v>525</v>
      </c>
      <c r="B400" s="5" t="s">
        <v>572</v>
      </c>
      <c r="C400" s="5" t="s">
        <v>573</v>
      </c>
      <c r="D400" s="5" t="s">
        <v>924</v>
      </c>
      <c r="E400" s="5">
        <v>1</v>
      </c>
      <c r="F400" s="5">
        <v>1</v>
      </c>
      <c r="G400" s="5" t="str">
        <f t="shared" si="6"/>
        <v>No</v>
      </c>
      <c r="H400" s="5">
        <v>1</v>
      </c>
      <c r="I400" s="5">
        <v>1</v>
      </c>
      <c r="J400" s="5">
        <v>1</v>
      </c>
      <c r="K400" s="5">
        <v>1</v>
      </c>
    </row>
    <row r="401" spans="1:11" x14ac:dyDescent="0.25">
      <c r="A401" s="5">
        <v>447</v>
      </c>
      <c r="B401" s="5">
        <v>447</v>
      </c>
      <c r="C401" s="5" t="s">
        <v>1463</v>
      </c>
      <c r="D401" s="5" t="s">
        <v>924</v>
      </c>
      <c r="E401" s="5">
        <v>1</v>
      </c>
      <c r="F401" s="5">
        <v>1</v>
      </c>
      <c r="G401" s="5" t="str">
        <f t="shared" si="6"/>
        <v>No</v>
      </c>
      <c r="H401" s="5">
        <v>1</v>
      </c>
      <c r="I401" s="5">
        <v>1</v>
      </c>
      <c r="J401" s="5">
        <v>1</v>
      </c>
      <c r="K401" s="5">
        <v>1</v>
      </c>
    </row>
    <row r="402" spans="1:11" x14ac:dyDescent="0.25">
      <c r="A402" s="5">
        <v>448</v>
      </c>
      <c r="B402" s="5" t="s">
        <v>1464</v>
      </c>
      <c r="C402" s="5" t="s">
        <v>1465</v>
      </c>
      <c r="D402" s="5" t="s">
        <v>924</v>
      </c>
      <c r="E402" s="5">
        <v>1</v>
      </c>
      <c r="F402" s="5">
        <v>1</v>
      </c>
      <c r="G402" s="5" t="str">
        <f t="shared" si="6"/>
        <v>No</v>
      </c>
      <c r="H402" s="5">
        <v>1</v>
      </c>
      <c r="I402" s="5">
        <v>1</v>
      </c>
      <c r="J402" s="5">
        <v>1</v>
      </c>
      <c r="K402" s="5">
        <v>1</v>
      </c>
    </row>
    <row r="403" spans="1:11" x14ac:dyDescent="0.25">
      <c r="A403" s="5">
        <v>449</v>
      </c>
      <c r="B403" s="5" t="s">
        <v>1466</v>
      </c>
      <c r="C403" s="5" t="s">
        <v>1467</v>
      </c>
      <c r="D403" s="5" t="s">
        <v>924</v>
      </c>
      <c r="E403" s="5">
        <v>1</v>
      </c>
      <c r="F403" s="5">
        <v>1</v>
      </c>
      <c r="G403" s="5" t="str">
        <f t="shared" si="6"/>
        <v>No</v>
      </c>
      <c r="H403" s="5">
        <v>1</v>
      </c>
      <c r="I403" s="5">
        <v>1</v>
      </c>
      <c r="J403" s="5">
        <v>1</v>
      </c>
      <c r="K403" s="5">
        <v>1</v>
      </c>
    </row>
    <row r="404" spans="1:11" x14ac:dyDescent="0.25">
      <c r="A404" s="5">
        <v>450</v>
      </c>
      <c r="B404" s="5" t="s">
        <v>1468</v>
      </c>
      <c r="C404" s="5" t="s">
        <v>1469</v>
      </c>
      <c r="D404" s="5" t="s">
        <v>924</v>
      </c>
      <c r="E404" s="5">
        <v>1</v>
      </c>
      <c r="F404" s="5">
        <v>1</v>
      </c>
      <c r="G404" s="5" t="str">
        <f t="shared" si="6"/>
        <v>No</v>
      </c>
      <c r="H404" s="5">
        <v>1</v>
      </c>
      <c r="I404" s="5">
        <v>1</v>
      </c>
      <c r="J404" s="5">
        <v>1</v>
      </c>
      <c r="K404" s="5">
        <v>1</v>
      </c>
    </row>
    <row r="405" spans="1:11" x14ac:dyDescent="0.25">
      <c r="A405" s="5">
        <v>451</v>
      </c>
      <c r="B405" s="5" t="s">
        <v>1470</v>
      </c>
      <c r="C405" s="5" t="s">
        <v>1471</v>
      </c>
      <c r="D405" s="5" t="s">
        <v>924</v>
      </c>
      <c r="E405" s="5">
        <v>1</v>
      </c>
      <c r="F405" s="5">
        <v>1</v>
      </c>
      <c r="G405" s="5" t="str">
        <f t="shared" si="6"/>
        <v>No</v>
      </c>
      <c r="H405" s="5">
        <v>1</v>
      </c>
      <c r="I405" s="5">
        <v>1</v>
      </c>
      <c r="J405" s="5">
        <v>1</v>
      </c>
      <c r="K405" s="5">
        <v>1</v>
      </c>
    </row>
    <row r="406" spans="1:11" x14ac:dyDescent="0.25">
      <c r="A406" s="5">
        <v>452</v>
      </c>
      <c r="B406" s="5" t="s">
        <v>1472</v>
      </c>
      <c r="C406" s="5" t="s">
        <v>1473</v>
      </c>
      <c r="D406" s="5" t="s">
        <v>924</v>
      </c>
      <c r="E406" s="5">
        <v>1</v>
      </c>
      <c r="F406" s="5">
        <v>1</v>
      </c>
      <c r="G406" s="5" t="str">
        <f t="shared" si="6"/>
        <v>No</v>
      </c>
      <c r="H406" s="5">
        <v>1</v>
      </c>
      <c r="I406" s="5">
        <v>1</v>
      </c>
      <c r="J406" s="5">
        <v>1</v>
      </c>
      <c r="K406" s="5">
        <v>1</v>
      </c>
    </row>
    <row r="407" spans="1:11" x14ac:dyDescent="0.25">
      <c r="A407" s="5">
        <v>453</v>
      </c>
      <c r="B407" s="5" t="s">
        <v>1474</v>
      </c>
      <c r="C407" s="5" t="s">
        <v>1475</v>
      </c>
      <c r="D407" s="5" t="s">
        <v>924</v>
      </c>
      <c r="E407" s="5">
        <v>1</v>
      </c>
      <c r="F407" s="5">
        <v>1</v>
      </c>
      <c r="G407" s="5" t="str">
        <f t="shared" si="6"/>
        <v>No</v>
      </c>
      <c r="H407" s="5">
        <v>1</v>
      </c>
      <c r="I407" s="5">
        <v>1</v>
      </c>
      <c r="J407" s="5">
        <v>1</v>
      </c>
      <c r="K407" s="5">
        <v>1</v>
      </c>
    </row>
    <row r="408" spans="1:11" x14ac:dyDescent="0.25">
      <c r="A408" s="5">
        <v>454</v>
      </c>
      <c r="B408" s="5" t="s">
        <v>1476</v>
      </c>
      <c r="C408" s="5" t="s">
        <v>1477</v>
      </c>
      <c r="D408" s="5" t="s">
        <v>924</v>
      </c>
      <c r="E408" s="5">
        <v>1</v>
      </c>
      <c r="F408" s="5">
        <v>1</v>
      </c>
      <c r="G408" s="5" t="str">
        <f t="shared" si="6"/>
        <v>No</v>
      </c>
      <c r="H408" s="5">
        <v>1</v>
      </c>
      <c r="I408" s="5">
        <v>1</v>
      </c>
      <c r="J408" s="5">
        <v>1</v>
      </c>
      <c r="K408" s="5">
        <v>1</v>
      </c>
    </row>
    <row r="409" spans="1:11" x14ac:dyDescent="0.25">
      <c r="A409" s="5">
        <v>455</v>
      </c>
      <c r="B409" s="5" t="s">
        <v>1478</v>
      </c>
      <c r="C409" s="5" t="s">
        <v>1479</v>
      </c>
      <c r="D409" s="5" t="s">
        <v>924</v>
      </c>
      <c r="E409" s="5">
        <v>1</v>
      </c>
      <c r="F409" s="5">
        <v>1</v>
      </c>
      <c r="G409" s="5" t="str">
        <f t="shared" si="6"/>
        <v>No</v>
      </c>
      <c r="H409" s="5">
        <v>1</v>
      </c>
      <c r="I409" s="5">
        <v>1</v>
      </c>
      <c r="J409" s="5">
        <v>1</v>
      </c>
      <c r="K409" s="5">
        <v>1</v>
      </c>
    </row>
    <row r="410" spans="1:11" x14ac:dyDescent="0.25">
      <c r="A410" s="5">
        <v>456</v>
      </c>
      <c r="B410" s="5" t="s">
        <v>698</v>
      </c>
      <c r="C410" s="5" t="s">
        <v>1480</v>
      </c>
      <c r="D410" s="5" t="s">
        <v>924</v>
      </c>
      <c r="E410" s="5">
        <v>1</v>
      </c>
      <c r="F410" s="5">
        <v>1</v>
      </c>
      <c r="G410" s="5" t="str">
        <f t="shared" si="6"/>
        <v>Yes</v>
      </c>
      <c r="H410" s="5">
        <v>19</v>
      </c>
      <c r="I410" s="5">
        <v>13</v>
      </c>
      <c r="J410" s="5">
        <v>240</v>
      </c>
      <c r="K410" s="5">
        <v>11</v>
      </c>
    </row>
    <row r="411" spans="1:11" x14ac:dyDescent="0.25">
      <c r="A411" s="5">
        <v>645</v>
      </c>
      <c r="B411" s="5">
        <v>645</v>
      </c>
      <c r="C411" s="5" t="s">
        <v>702</v>
      </c>
      <c r="D411" s="5" t="s">
        <v>924</v>
      </c>
      <c r="E411" s="5">
        <v>1</v>
      </c>
      <c r="F411" s="5">
        <v>1</v>
      </c>
      <c r="G411" s="5" t="str">
        <f t="shared" si="6"/>
        <v>Yes</v>
      </c>
      <c r="H411" s="5">
        <v>26</v>
      </c>
      <c r="I411" s="5">
        <v>7.6</v>
      </c>
      <c r="J411" s="5">
        <v>310</v>
      </c>
      <c r="K411" s="5">
        <v>6.7</v>
      </c>
    </row>
    <row r="412" spans="1:11" x14ac:dyDescent="0.25">
      <c r="A412" s="5">
        <v>457</v>
      </c>
      <c r="B412" s="5" t="s">
        <v>1481</v>
      </c>
      <c r="C412" s="5" t="s">
        <v>1482</v>
      </c>
      <c r="D412" s="5" t="s">
        <v>924</v>
      </c>
      <c r="E412" s="5">
        <v>1</v>
      </c>
      <c r="F412" s="5">
        <v>1</v>
      </c>
      <c r="G412" s="5" t="str">
        <f t="shared" si="6"/>
        <v>No</v>
      </c>
      <c r="H412" s="5">
        <v>1</v>
      </c>
      <c r="I412" s="5">
        <v>1</v>
      </c>
      <c r="J412" s="5">
        <v>1</v>
      </c>
      <c r="K412" s="5">
        <v>1</v>
      </c>
    </row>
    <row r="413" spans="1:11" x14ac:dyDescent="0.25">
      <c r="A413" s="5">
        <v>458</v>
      </c>
      <c r="B413" s="5" t="s">
        <v>1483</v>
      </c>
      <c r="C413" s="5" t="s">
        <v>1484</v>
      </c>
      <c r="D413" s="5" t="s">
        <v>924</v>
      </c>
      <c r="E413" s="5">
        <v>1</v>
      </c>
      <c r="F413" s="5">
        <v>1</v>
      </c>
      <c r="G413" s="5" t="str">
        <f t="shared" si="6"/>
        <v>No</v>
      </c>
      <c r="H413" s="5">
        <v>1</v>
      </c>
      <c r="I413" s="5">
        <v>1</v>
      </c>
      <c r="J413" s="5">
        <v>1</v>
      </c>
      <c r="K413" s="5">
        <v>1</v>
      </c>
    </row>
    <row r="414" spans="1:11" x14ac:dyDescent="0.25">
      <c r="A414" s="5">
        <v>459</v>
      </c>
      <c r="B414" s="5" t="s">
        <v>1485</v>
      </c>
      <c r="C414" s="5" t="s">
        <v>1486</v>
      </c>
      <c r="D414" s="5" t="s">
        <v>924</v>
      </c>
      <c r="E414" s="5">
        <v>1</v>
      </c>
      <c r="F414" s="5">
        <v>1</v>
      </c>
      <c r="G414" s="5" t="str">
        <f t="shared" si="6"/>
        <v>No</v>
      </c>
      <c r="H414" s="5">
        <v>1</v>
      </c>
      <c r="I414" s="5">
        <v>1</v>
      </c>
      <c r="J414" s="5">
        <v>1</v>
      </c>
      <c r="K414" s="5">
        <v>1</v>
      </c>
    </row>
    <row r="415" spans="1:11" x14ac:dyDescent="0.25">
      <c r="A415" s="5">
        <v>460</v>
      </c>
      <c r="B415" s="5" t="s">
        <v>1487</v>
      </c>
      <c r="C415" s="5" t="s">
        <v>1488</v>
      </c>
      <c r="D415" s="5" t="s">
        <v>924</v>
      </c>
      <c r="E415" s="5">
        <v>1</v>
      </c>
      <c r="F415" s="5">
        <v>1</v>
      </c>
      <c r="G415" s="5" t="str">
        <f t="shared" si="6"/>
        <v>No</v>
      </c>
      <c r="H415" s="5">
        <v>1</v>
      </c>
      <c r="I415" s="5">
        <v>1</v>
      </c>
      <c r="J415" s="5">
        <v>1</v>
      </c>
      <c r="K415" s="5">
        <v>1</v>
      </c>
    </row>
    <row r="416" spans="1:11" x14ac:dyDescent="0.25">
      <c r="A416" s="5">
        <v>461</v>
      </c>
      <c r="B416" s="5" t="s">
        <v>1489</v>
      </c>
      <c r="C416" s="5" t="s">
        <v>1490</v>
      </c>
      <c r="D416" s="5" t="s">
        <v>924</v>
      </c>
      <c r="E416" s="5">
        <v>1</v>
      </c>
      <c r="F416" s="5">
        <v>1</v>
      </c>
      <c r="G416" s="5" t="str">
        <f t="shared" si="6"/>
        <v>No</v>
      </c>
      <c r="H416" s="5">
        <v>1</v>
      </c>
      <c r="I416" s="5">
        <v>1</v>
      </c>
      <c r="J416" s="5">
        <v>1</v>
      </c>
      <c r="K416" s="5">
        <v>1</v>
      </c>
    </row>
    <row r="417" spans="1:11" x14ac:dyDescent="0.25">
      <c r="A417" s="5">
        <v>462</v>
      </c>
      <c r="B417" s="5" t="s">
        <v>1491</v>
      </c>
      <c r="C417" s="5" t="s">
        <v>1492</v>
      </c>
      <c r="D417" s="5" t="s">
        <v>924</v>
      </c>
      <c r="E417" s="5">
        <v>1</v>
      </c>
      <c r="F417" s="5">
        <v>1</v>
      </c>
      <c r="G417" s="5" t="str">
        <f t="shared" si="6"/>
        <v>No</v>
      </c>
      <c r="H417" s="5">
        <v>1</v>
      </c>
      <c r="I417" s="5">
        <v>1</v>
      </c>
      <c r="J417" s="5">
        <v>1</v>
      </c>
      <c r="K417" s="5">
        <v>1</v>
      </c>
    </row>
    <row r="418" spans="1:11" x14ac:dyDescent="0.25">
      <c r="A418" s="5">
        <v>463</v>
      </c>
      <c r="B418" s="5" t="s">
        <v>673</v>
      </c>
      <c r="C418" s="5" t="s">
        <v>674</v>
      </c>
      <c r="D418" s="5" t="s">
        <v>924</v>
      </c>
      <c r="E418" s="5">
        <v>1</v>
      </c>
      <c r="F418" s="5">
        <v>1</v>
      </c>
      <c r="G418" s="5" t="str">
        <f t="shared" si="6"/>
        <v>Yes</v>
      </c>
      <c r="H418" s="5">
        <v>26</v>
      </c>
      <c r="I418" s="5">
        <v>7.6</v>
      </c>
      <c r="J418" s="5">
        <v>310</v>
      </c>
      <c r="K418" s="5">
        <v>6.7</v>
      </c>
    </row>
    <row r="419" spans="1:11" x14ac:dyDescent="0.25">
      <c r="A419" s="5">
        <v>464</v>
      </c>
      <c r="B419" s="5" t="s">
        <v>676</v>
      </c>
      <c r="C419" s="5" t="s">
        <v>677</v>
      </c>
      <c r="D419" s="5" t="s">
        <v>924</v>
      </c>
      <c r="E419" s="5">
        <v>1</v>
      </c>
      <c r="F419" s="5">
        <v>1</v>
      </c>
      <c r="G419" s="5" t="str">
        <f t="shared" si="6"/>
        <v>Yes</v>
      </c>
      <c r="H419" s="5">
        <v>26</v>
      </c>
      <c r="I419" s="5">
        <v>7.6</v>
      </c>
      <c r="J419" s="5">
        <v>310</v>
      </c>
      <c r="K419" s="5">
        <v>6.7</v>
      </c>
    </row>
    <row r="420" spans="1:11" x14ac:dyDescent="0.25">
      <c r="A420" s="5">
        <v>465</v>
      </c>
      <c r="B420" s="5" t="s">
        <v>1493</v>
      </c>
      <c r="C420" s="5" t="s">
        <v>1494</v>
      </c>
      <c r="D420" s="5" t="s">
        <v>924</v>
      </c>
      <c r="E420" s="5">
        <v>1</v>
      </c>
      <c r="F420" s="5">
        <v>1</v>
      </c>
      <c r="G420" s="5" t="str">
        <f t="shared" si="6"/>
        <v>Yes</v>
      </c>
      <c r="H420" s="5"/>
      <c r="I420" s="5"/>
      <c r="J420" s="5">
        <v>1</v>
      </c>
      <c r="K420" s="5">
        <v>1</v>
      </c>
    </row>
    <row r="421" spans="1:11" x14ac:dyDescent="0.25">
      <c r="A421" s="5">
        <v>466</v>
      </c>
      <c r="B421" s="5" t="s">
        <v>678</v>
      </c>
      <c r="C421" s="5" t="s">
        <v>679</v>
      </c>
      <c r="D421" s="5" t="s">
        <v>924</v>
      </c>
      <c r="E421" s="5">
        <v>1</v>
      </c>
      <c r="F421" s="5">
        <v>1</v>
      </c>
      <c r="G421" s="5" t="str">
        <f t="shared" si="6"/>
        <v>Yes</v>
      </c>
      <c r="H421" s="5">
        <v>26</v>
      </c>
      <c r="I421" s="5">
        <v>7.6</v>
      </c>
      <c r="J421" s="5">
        <v>310</v>
      </c>
      <c r="K421" s="5">
        <v>6.7</v>
      </c>
    </row>
    <row r="422" spans="1:11" x14ac:dyDescent="0.25">
      <c r="A422" s="5">
        <v>467</v>
      </c>
      <c r="B422" s="5" t="s">
        <v>680</v>
      </c>
      <c r="C422" s="5" t="s">
        <v>681</v>
      </c>
      <c r="D422" s="5" t="s">
        <v>924</v>
      </c>
      <c r="E422" s="5">
        <v>1</v>
      </c>
      <c r="F422" s="5">
        <v>1</v>
      </c>
      <c r="G422" s="5" t="str">
        <f t="shared" si="6"/>
        <v>Yes</v>
      </c>
      <c r="H422" s="5">
        <v>26</v>
      </c>
      <c r="I422" s="5">
        <v>7.6</v>
      </c>
      <c r="J422" s="5">
        <v>310</v>
      </c>
      <c r="K422" s="5">
        <v>6.7</v>
      </c>
    </row>
    <row r="423" spans="1:11" x14ac:dyDescent="0.25">
      <c r="A423" s="5">
        <v>468</v>
      </c>
      <c r="B423" s="5" t="s">
        <v>682</v>
      </c>
      <c r="C423" s="5" t="s">
        <v>683</v>
      </c>
      <c r="D423" s="5" t="s">
        <v>924</v>
      </c>
      <c r="E423" s="5">
        <v>1</v>
      </c>
      <c r="F423" s="5">
        <v>1</v>
      </c>
      <c r="G423" s="5" t="str">
        <f t="shared" si="6"/>
        <v>Yes</v>
      </c>
      <c r="H423" s="5">
        <v>26</v>
      </c>
      <c r="I423" s="5">
        <v>7.6</v>
      </c>
      <c r="J423" s="5">
        <v>310</v>
      </c>
      <c r="K423" s="5">
        <v>6.7</v>
      </c>
    </row>
    <row r="424" spans="1:11" x14ac:dyDescent="0.25">
      <c r="A424" s="5">
        <v>469</v>
      </c>
      <c r="B424" s="5" t="s">
        <v>684</v>
      </c>
      <c r="C424" s="5" t="s">
        <v>685</v>
      </c>
      <c r="D424" s="5" t="s">
        <v>924</v>
      </c>
      <c r="E424" s="5">
        <v>1</v>
      </c>
      <c r="F424" s="5">
        <v>1</v>
      </c>
      <c r="G424" s="5" t="str">
        <f t="shared" si="6"/>
        <v>Yes</v>
      </c>
      <c r="H424" s="5">
        <v>26</v>
      </c>
      <c r="I424" s="5">
        <v>7.6</v>
      </c>
      <c r="J424" s="5">
        <v>310</v>
      </c>
      <c r="K424" s="5">
        <v>6.7</v>
      </c>
    </row>
    <row r="425" spans="1:11" x14ac:dyDescent="0.25">
      <c r="A425" s="5">
        <v>470</v>
      </c>
      <c r="B425" s="5" t="s">
        <v>686</v>
      </c>
      <c r="C425" s="5" t="s">
        <v>687</v>
      </c>
      <c r="D425" s="5" t="s">
        <v>924</v>
      </c>
      <c r="E425" s="5">
        <v>1</v>
      </c>
      <c r="F425" s="5">
        <v>1</v>
      </c>
      <c r="G425" s="5" t="str">
        <f t="shared" si="6"/>
        <v>Yes</v>
      </c>
      <c r="H425" s="5">
        <v>26</v>
      </c>
      <c r="I425" s="5">
        <v>7.6</v>
      </c>
      <c r="J425" s="5">
        <v>310</v>
      </c>
      <c r="K425" s="5">
        <v>6.7</v>
      </c>
    </row>
    <row r="426" spans="1:11" x14ac:dyDescent="0.25">
      <c r="A426" s="5">
        <v>471</v>
      </c>
      <c r="B426" s="5" t="s">
        <v>1495</v>
      </c>
      <c r="C426" s="5" t="s">
        <v>1496</v>
      </c>
      <c r="D426" s="5" t="s">
        <v>924</v>
      </c>
      <c r="E426" s="5">
        <v>1</v>
      </c>
      <c r="F426" s="5">
        <v>1</v>
      </c>
      <c r="G426" s="5" t="str">
        <f t="shared" si="6"/>
        <v>No</v>
      </c>
      <c r="H426" s="5">
        <v>1</v>
      </c>
      <c r="I426" s="5">
        <v>1</v>
      </c>
      <c r="J426" s="5">
        <v>1</v>
      </c>
      <c r="K426" s="5">
        <v>1</v>
      </c>
    </row>
    <row r="427" spans="1:11" x14ac:dyDescent="0.25">
      <c r="A427" s="5">
        <v>472</v>
      </c>
      <c r="B427" s="5" t="s">
        <v>1497</v>
      </c>
      <c r="C427" s="5" t="s">
        <v>1498</v>
      </c>
      <c r="D427" s="5" t="s">
        <v>924</v>
      </c>
      <c r="E427" s="5">
        <v>1</v>
      </c>
      <c r="F427" s="5">
        <v>1</v>
      </c>
      <c r="G427" s="5" t="str">
        <f t="shared" si="6"/>
        <v>No</v>
      </c>
      <c r="H427" s="5">
        <v>1</v>
      </c>
      <c r="I427" s="5">
        <v>1</v>
      </c>
      <c r="J427" s="5">
        <v>1</v>
      </c>
      <c r="K427" s="5">
        <v>1</v>
      </c>
    </row>
    <row r="428" spans="1:11" x14ac:dyDescent="0.25">
      <c r="A428" s="5">
        <v>473</v>
      </c>
      <c r="B428" s="5" t="s">
        <v>1499</v>
      </c>
      <c r="C428" s="5" t="s">
        <v>1500</v>
      </c>
      <c r="D428" s="5" t="s">
        <v>924</v>
      </c>
      <c r="E428" s="5">
        <v>1</v>
      </c>
      <c r="F428" s="5">
        <v>1</v>
      </c>
      <c r="G428" s="5" t="str">
        <f t="shared" si="6"/>
        <v>No</v>
      </c>
      <c r="H428" s="5">
        <v>1</v>
      </c>
      <c r="I428" s="5">
        <v>1</v>
      </c>
      <c r="J428" s="5">
        <v>1</v>
      </c>
      <c r="K428" s="5">
        <v>1</v>
      </c>
    </row>
    <row r="429" spans="1:11" x14ac:dyDescent="0.25">
      <c r="A429" s="5">
        <v>474</v>
      </c>
      <c r="B429" s="5" t="s">
        <v>688</v>
      </c>
      <c r="C429" s="5" t="s">
        <v>689</v>
      </c>
      <c r="D429" s="5" t="s">
        <v>924</v>
      </c>
      <c r="E429" s="5">
        <v>1</v>
      </c>
      <c r="F429" s="5">
        <v>1</v>
      </c>
      <c r="G429" s="5" t="str">
        <f t="shared" si="6"/>
        <v>Yes</v>
      </c>
      <c r="H429" s="5">
        <v>26</v>
      </c>
      <c r="I429" s="5">
        <v>7.6</v>
      </c>
      <c r="J429" s="5">
        <v>310</v>
      </c>
      <c r="K429" s="5">
        <v>6.7</v>
      </c>
    </row>
    <row r="430" spans="1:11" x14ac:dyDescent="0.25">
      <c r="A430" s="5">
        <v>475</v>
      </c>
      <c r="B430" s="5" t="s">
        <v>690</v>
      </c>
      <c r="C430" s="5" t="s">
        <v>691</v>
      </c>
      <c r="D430" s="5" t="s">
        <v>924</v>
      </c>
      <c r="E430" s="5">
        <v>1</v>
      </c>
      <c r="F430" s="5">
        <v>1</v>
      </c>
      <c r="G430" s="5" t="str">
        <f t="shared" si="6"/>
        <v>Yes</v>
      </c>
      <c r="H430" s="5">
        <v>26</v>
      </c>
      <c r="I430" s="5">
        <v>7.6</v>
      </c>
      <c r="J430" s="5">
        <v>310</v>
      </c>
      <c r="K430" s="5">
        <v>6.7</v>
      </c>
    </row>
    <row r="431" spans="1:11" x14ac:dyDescent="0.25">
      <c r="A431" s="5">
        <v>476</v>
      </c>
      <c r="B431" s="5" t="s">
        <v>692</v>
      </c>
      <c r="C431" s="5" t="s">
        <v>693</v>
      </c>
      <c r="D431" s="5" t="s">
        <v>924</v>
      </c>
      <c r="E431" s="5">
        <v>1</v>
      </c>
      <c r="F431" s="5">
        <v>1</v>
      </c>
      <c r="G431" s="5" t="str">
        <f t="shared" si="6"/>
        <v>Yes</v>
      </c>
      <c r="H431" s="5">
        <v>26</v>
      </c>
      <c r="I431" s="5">
        <v>7.6</v>
      </c>
      <c r="J431" s="5">
        <v>310</v>
      </c>
      <c r="K431" s="5">
        <v>6.7</v>
      </c>
    </row>
    <row r="432" spans="1:11" x14ac:dyDescent="0.25">
      <c r="A432" s="5">
        <v>477</v>
      </c>
      <c r="B432" s="5" t="s">
        <v>694</v>
      </c>
      <c r="C432" s="5" t="s">
        <v>695</v>
      </c>
      <c r="D432" s="5" t="s">
        <v>924</v>
      </c>
      <c r="E432" s="5">
        <v>1</v>
      </c>
      <c r="F432" s="5">
        <v>1</v>
      </c>
      <c r="G432" s="5" t="str">
        <f t="shared" si="6"/>
        <v>Yes</v>
      </c>
      <c r="H432" s="5">
        <v>26</v>
      </c>
      <c r="I432" s="5">
        <v>7.6</v>
      </c>
      <c r="J432" s="5">
        <v>310</v>
      </c>
      <c r="K432" s="5">
        <v>6.7</v>
      </c>
    </row>
    <row r="433" spans="1:11" x14ac:dyDescent="0.25">
      <c r="A433" s="5">
        <v>478</v>
      </c>
      <c r="B433" s="5" t="s">
        <v>1501</v>
      </c>
      <c r="C433" s="5" t="s">
        <v>1502</v>
      </c>
      <c r="D433" s="5" t="s">
        <v>924</v>
      </c>
      <c r="E433" s="5">
        <v>1</v>
      </c>
      <c r="F433" s="5">
        <v>1</v>
      </c>
      <c r="G433" s="5" t="str">
        <f t="shared" si="6"/>
        <v>No</v>
      </c>
      <c r="H433" s="5">
        <v>1</v>
      </c>
      <c r="I433" s="5">
        <v>1</v>
      </c>
      <c r="J433" s="5">
        <v>1</v>
      </c>
      <c r="K433" s="5">
        <v>1</v>
      </c>
    </row>
    <row r="434" spans="1:11" x14ac:dyDescent="0.25">
      <c r="A434" s="5">
        <v>479</v>
      </c>
      <c r="B434" s="5" t="s">
        <v>1503</v>
      </c>
      <c r="C434" s="5" t="s">
        <v>1504</v>
      </c>
      <c r="D434" s="5" t="s">
        <v>924</v>
      </c>
      <c r="E434" s="5">
        <v>1</v>
      </c>
      <c r="F434" s="5">
        <v>1</v>
      </c>
      <c r="G434" s="5" t="str">
        <f t="shared" si="6"/>
        <v>No</v>
      </c>
      <c r="H434" s="5">
        <v>1</v>
      </c>
      <c r="I434" s="5">
        <v>1</v>
      </c>
      <c r="J434" s="5">
        <v>1</v>
      </c>
      <c r="K434" s="5">
        <v>1</v>
      </c>
    </row>
    <row r="435" spans="1:11" x14ac:dyDescent="0.25">
      <c r="A435" s="5">
        <v>480</v>
      </c>
      <c r="B435" s="5" t="s">
        <v>1505</v>
      </c>
      <c r="C435" s="5" t="s">
        <v>1506</v>
      </c>
      <c r="D435" s="5" t="s">
        <v>924</v>
      </c>
      <c r="E435" s="5">
        <v>1</v>
      </c>
      <c r="F435" s="5">
        <v>1</v>
      </c>
      <c r="G435" s="5" t="str">
        <f t="shared" si="6"/>
        <v>No</v>
      </c>
      <c r="H435" s="5">
        <v>1</v>
      </c>
      <c r="I435" s="5">
        <v>1</v>
      </c>
      <c r="J435" s="5">
        <v>1</v>
      </c>
      <c r="K435" s="5">
        <v>1</v>
      </c>
    </row>
    <row r="436" spans="1:11" x14ac:dyDescent="0.25">
      <c r="A436" s="5">
        <v>481</v>
      </c>
      <c r="B436" s="5" t="s">
        <v>696</v>
      </c>
      <c r="C436" s="5" t="s">
        <v>697</v>
      </c>
      <c r="D436" s="5" t="s">
        <v>924</v>
      </c>
      <c r="E436" s="5">
        <v>1</v>
      </c>
      <c r="F436" s="5">
        <v>1</v>
      </c>
      <c r="G436" s="5" t="str">
        <f t="shared" si="6"/>
        <v>Yes</v>
      </c>
      <c r="H436" s="5">
        <v>26</v>
      </c>
      <c r="I436" s="5">
        <v>7.6</v>
      </c>
      <c r="J436" s="5">
        <v>310</v>
      </c>
      <c r="K436" s="5">
        <v>6.7</v>
      </c>
    </row>
    <row r="437" spans="1:11" x14ac:dyDescent="0.25">
      <c r="A437" s="5">
        <v>482</v>
      </c>
      <c r="B437" s="5" t="s">
        <v>1507</v>
      </c>
      <c r="C437" s="5" t="s">
        <v>1508</v>
      </c>
      <c r="D437" s="5" t="s">
        <v>924</v>
      </c>
      <c r="E437" s="5">
        <v>1</v>
      </c>
      <c r="F437" s="5">
        <v>1</v>
      </c>
      <c r="G437" s="5" t="str">
        <f t="shared" si="6"/>
        <v>No</v>
      </c>
      <c r="H437" s="5">
        <v>1</v>
      </c>
      <c r="I437" s="5">
        <v>1</v>
      </c>
      <c r="J437" s="5">
        <v>1</v>
      </c>
      <c r="K437" s="5">
        <v>1</v>
      </c>
    </row>
    <row r="438" spans="1:11" x14ac:dyDescent="0.25">
      <c r="A438" s="5">
        <v>483</v>
      </c>
      <c r="B438" s="5" t="s">
        <v>1509</v>
      </c>
      <c r="C438" s="5" t="s">
        <v>1510</v>
      </c>
      <c r="D438" s="5" t="s">
        <v>924</v>
      </c>
      <c r="E438" s="5">
        <v>1</v>
      </c>
      <c r="F438" s="5">
        <v>1</v>
      </c>
      <c r="G438" s="5" t="str">
        <f t="shared" si="6"/>
        <v>No</v>
      </c>
      <c r="H438" s="5">
        <v>1</v>
      </c>
      <c r="I438" s="5">
        <v>1</v>
      </c>
      <c r="J438" s="5">
        <v>1</v>
      </c>
      <c r="K438" s="5">
        <v>1</v>
      </c>
    </row>
    <row r="439" spans="1:11" x14ac:dyDescent="0.25">
      <c r="A439" s="5">
        <v>484</v>
      </c>
      <c r="B439" s="5" t="s">
        <v>1511</v>
      </c>
      <c r="C439" s="5" t="s">
        <v>1512</v>
      </c>
      <c r="D439" s="5" t="s">
        <v>924</v>
      </c>
      <c r="E439" s="5">
        <v>1</v>
      </c>
      <c r="F439" s="5">
        <v>1</v>
      </c>
      <c r="G439" s="5" t="str">
        <f t="shared" si="6"/>
        <v>No</v>
      </c>
      <c r="H439" s="5">
        <v>1</v>
      </c>
      <c r="I439" s="5">
        <v>1</v>
      </c>
      <c r="J439" s="5">
        <v>1</v>
      </c>
      <c r="K439" s="5">
        <v>1</v>
      </c>
    </row>
    <row r="440" spans="1:11" x14ac:dyDescent="0.25">
      <c r="A440" s="5">
        <v>646</v>
      </c>
      <c r="B440" s="5">
        <v>646</v>
      </c>
      <c r="C440" s="5" t="s">
        <v>738</v>
      </c>
      <c r="D440" s="5" t="s">
        <v>924</v>
      </c>
      <c r="E440" s="5">
        <v>1</v>
      </c>
      <c r="F440" s="5">
        <v>1</v>
      </c>
      <c r="G440" s="5" t="str">
        <f t="shared" si="6"/>
        <v>Yes</v>
      </c>
      <c r="H440" s="5">
        <v>26</v>
      </c>
      <c r="I440" s="5">
        <v>7.6</v>
      </c>
      <c r="J440" s="5">
        <v>310</v>
      </c>
      <c r="K440" s="5">
        <v>6.7</v>
      </c>
    </row>
    <row r="441" spans="1:11" x14ac:dyDescent="0.25">
      <c r="A441" s="5">
        <v>527</v>
      </c>
      <c r="B441" s="5" t="s">
        <v>703</v>
      </c>
      <c r="C441" s="5" t="s">
        <v>704</v>
      </c>
      <c r="D441" s="5" t="s">
        <v>924</v>
      </c>
      <c r="E441" s="5">
        <v>1</v>
      </c>
      <c r="F441" s="5">
        <v>1</v>
      </c>
      <c r="G441" s="5" t="str">
        <f t="shared" si="6"/>
        <v>Yes</v>
      </c>
      <c r="H441" s="5">
        <v>26</v>
      </c>
      <c r="I441" s="5">
        <v>7.6</v>
      </c>
      <c r="J441" s="5">
        <v>310</v>
      </c>
      <c r="K441" s="5">
        <v>6.7</v>
      </c>
    </row>
    <row r="442" spans="1:11" x14ac:dyDescent="0.25">
      <c r="A442" s="5">
        <v>528</v>
      </c>
      <c r="B442" s="5" t="s">
        <v>706</v>
      </c>
      <c r="C442" s="5" t="s">
        <v>707</v>
      </c>
      <c r="D442" s="5" t="s">
        <v>924</v>
      </c>
      <c r="E442" s="5">
        <v>1</v>
      </c>
      <c r="F442" s="5">
        <v>1</v>
      </c>
      <c r="G442" s="5" t="str">
        <f t="shared" si="6"/>
        <v>Yes</v>
      </c>
      <c r="H442" s="5">
        <v>26</v>
      </c>
      <c r="I442" s="5">
        <v>7.6</v>
      </c>
      <c r="J442" s="5">
        <v>310</v>
      </c>
      <c r="K442" s="5">
        <v>6.7</v>
      </c>
    </row>
    <row r="443" spans="1:11" x14ac:dyDescent="0.25">
      <c r="A443" s="5">
        <v>529</v>
      </c>
      <c r="B443" s="5" t="s">
        <v>708</v>
      </c>
      <c r="C443" s="5" t="s">
        <v>709</v>
      </c>
      <c r="D443" s="5" t="s">
        <v>924</v>
      </c>
      <c r="E443" s="5">
        <v>1</v>
      </c>
      <c r="F443" s="5">
        <v>1</v>
      </c>
      <c r="G443" s="5" t="str">
        <f t="shared" si="6"/>
        <v>Yes</v>
      </c>
      <c r="H443" s="5">
        <v>26</v>
      </c>
      <c r="I443" s="5">
        <v>7.6</v>
      </c>
      <c r="J443" s="5">
        <v>310</v>
      </c>
      <c r="K443" s="5">
        <v>6.7</v>
      </c>
    </row>
    <row r="444" spans="1:11" x14ac:dyDescent="0.25">
      <c r="A444" s="5">
        <v>530</v>
      </c>
      <c r="B444" s="5" t="s">
        <v>710</v>
      </c>
      <c r="C444" s="5" t="s">
        <v>711</v>
      </c>
      <c r="D444" s="5" t="s">
        <v>924</v>
      </c>
      <c r="E444" s="5">
        <v>1</v>
      </c>
      <c r="F444" s="5">
        <v>1</v>
      </c>
      <c r="G444" s="5" t="str">
        <f t="shared" si="6"/>
        <v>Yes</v>
      </c>
      <c r="H444" s="5">
        <v>26</v>
      </c>
      <c r="I444" s="5">
        <v>7.6</v>
      </c>
      <c r="J444" s="5">
        <v>310</v>
      </c>
      <c r="K444" s="5">
        <v>6.7</v>
      </c>
    </row>
    <row r="445" spans="1:11" x14ac:dyDescent="0.25">
      <c r="A445" s="5">
        <v>531</v>
      </c>
      <c r="B445" s="5" t="s">
        <v>712</v>
      </c>
      <c r="C445" s="5" t="s">
        <v>713</v>
      </c>
      <c r="D445" s="5" t="s">
        <v>924</v>
      </c>
      <c r="E445" s="5">
        <v>1</v>
      </c>
      <c r="F445" s="5">
        <v>1</v>
      </c>
      <c r="G445" s="5" t="str">
        <f t="shared" si="6"/>
        <v>Yes</v>
      </c>
      <c r="H445" s="5">
        <v>26</v>
      </c>
      <c r="I445" s="5">
        <v>7.6</v>
      </c>
      <c r="J445" s="5">
        <v>310</v>
      </c>
      <c r="K445" s="5">
        <v>6.7</v>
      </c>
    </row>
    <row r="446" spans="1:11" x14ac:dyDescent="0.25">
      <c r="A446" s="5">
        <v>532</v>
      </c>
      <c r="B446" s="5" t="s">
        <v>714</v>
      </c>
      <c r="C446" s="5" t="s">
        <v>715</v>
      </c>
      <c r="D446" s="5" t="s">
        <v>924</v>
      </c>
      <c r="E446" s="5">
        <v>1</v>
      </c>
      <c r="F446" s="5">
        <v>1</v>
      </c>
      <c r="G446" s="5" t="str">
        <f t="shared" si="6"/>
        <v>Yes</v>
      </c>
      <c r="H446" s="5">
        <v>26</v>
      </c>
      <c r="I446" s="5">
        <v>7.6</v>
      </c>
      <c r="J446" s="5">
        <v>310</v>
      </c>
      <c r="K446" s="5">
        <v>6.7</v>
      </c>
    </row>
    <row r="447" spans="1:11" x14ac:dyDescent="0.25">
      <c r="A447" s="5">
        <v>533</v>
      </c>
      <c r="B447" s="5" t="s">
        <v>716</v>
      </c>
      <c r="C447" s="5" t="s">
        <v>717</v>
      </c>
      <c r="D447" s="5" t="s">
        <v>924</v>
      </c>
      <c r="E447" s="5">
        <v>1</v>
      </c>
      <c r="F447" s="5">
        <v>1</v>
      </c>
      <c r="G447" s="5" t="str">
        <f t="shared" si="6"/>
        <v>Yes</v>
      </c>
      <c r="H447" s="5">
        <v>26</v>
      </c>
      <c r="I447" s="5">
        <v>7.6</v>
      </c>
      <c r="J447" s="5">
        <v>310</v>
      </c>
      <c r="K447" s="5">
        <v>6.7</v>
      </c>
    </row>
    <row r="448" spans="1:11" x14ac:dyDescent="0.25">
      <c r="A448" s="5">
        <v>539</v>
      </c>
      <c r="B448" s="5" t="s">
        <v>718</v>
      </c>
      <c r="C448" s="5" t="s">
        <v>1513</v>
      </c>
      <c r="D448" s="5" t="s">
        <v>924</v>
      </c>
      <c r="E448" s="5">
        <v>1</v>
      </c>
      <c r="F448" s="5">
        <v>1</v>
      </c>
      <c r="G448" s="5" t="str">
        <f t="shared" si="6"/>
        <v>Yes</v>
      </c>
      <c r="H448" s="5">
        <v>26</v>
      </c>
      <c r="I448" s="5">
        <v>7.6</v>
      </c>
      <c r="J448" s="5">
        <v>310</v>
      </c>
      <c r="K448" s="5">
        <v>6.7</v>
      </c>
    </row>
    <row r="449" spans="1:11" x14ac:dyDescent="0.25">
      <c r="A449" s="5">
        <v>540</v>
      </c>
      <c r="B449" s="5" t="s">
        <v>720</v>
      </c>
      <c r="C449" s="5" t="s">
        <v>721</v>
      </c>
      <c r="D449" s="5" t="s">
        <v>924</v>
      </c>
      <c r="E449" s="5">
        <v>1</v>
      </c>
      <c r="F449" s="5">
        <v>1</v>
      </c>
      <c r="G449" s="5" t="str">
        <f t="shared" si="6"/>
        <v>Yes</v>
      </c>
      <c r="H449" s="5">
        <v>26</v>
      </c>
      <c r="I449" s="5">
        <v>7.6</v>
      </c>
      <c r="J449" s="5">
        <v>310</v>
      </c>
      <c r="K449" s="5">
        <v>6.7</v>
      </c>
    </row>
    <row r="450" spans="1:11" x14ac:dyDescent="0.25">
      <c r="A450" s="5">
        <v>541</v>
      </c>
      <c r="B450" s="5" t="s">
        <v>722</v>
      </c>
      <c r="C450" s="5" t="s">
        <v>723</v>
      </c>
      <c r="D450" s="5" t="s">
        <v>924</v>
      </c>
      <c r="E450" s="5">
        <v>1</v>
      </c>
      <c r="F450" s="5">
        <v>1</v>
      </c>
      <c r="G450" s="5" t="str">
        <f t="shared" si="6"/>
        <v>Yes</v>
      </c>
      <c r="H450" s="5">
        <v>26</v>
      </c>
      <c r="I450" s="5">
        <v>7.6</v>
      </c>
      <c r="J450" s="5">
        <v>310</v>
      </c>
      <c r="K450" s="5">
        <v>6.7</v>
      </c>
    </row>
    <row r="451" spans="1:11" x14ac:dyDescent="0.25">
      <c r="A451" s="5">
        <v>542</v>
      </c>
      <c r="B451" s="5" t="s">
        <v>724</v>
      </c>
      <c r="C451" s="5" t="s">
        <v>725</v>
      </c>
      <c r="D451" s="5" t="s">
        <v>924</v>
      </c>
      <c r="E451" s="5">
        <v>1</v>
      </c>
      <c r="F451" s="5">
        <v>1</v>
      </c>
      <c r="G451" s="5" t="str">
        <f t="shared" ref="G451:G514" si="7">IF(SUM(H451:K451)=4, "No","Yes")</f>
        <v>Yes</v>
      </c>
      <c r="H451" s="5">
        <v>26</v>
      </c>
      <c r="I451" s="5">
        <v>7.6</v>
      </c>
      <c r="J451" s="5">
        <v>310</v>
      </c>
      <c r="K451" s="5">
        <v>6.7</v>
      </c>
    </row>
    <row r="452" spans="1:11" x14ac:dyDescent="0.25">
      <c r="A452" s="5">
        <v>543</v>
      </c>
      <c r="B452" s="5" t="s">
        <v>726</v>
      </c>
      <c r="C452" s="5" t="s">
        <v>727</v>
      </c>
      <c r="D452" s="5" t="s">
        <v>924</v>
      </c>
      <c r="E452" s="5">
        <v>1</v>
      </c>
      <c r="F452" s="5">
        <v>1</v>
      </c>
      <c r="G452" s="5" t="str">
        <f t="shared" si="7"/>
        <v>Yes</v>
      </c>
      <c r="H452" s="5">
        <v>26</v>
      </c>
      <c r="I452" s="5">
        <v>7.6</v>
      </c>
      <c r="J452" s="5">
        <v>310</v>
      </c>
      <c r="K452" s="5">
        <v>6.7</v>
      </c>
    </row>
    <row r="453" spans="1:11" x14ac:dyDescent="0.25">
      <c r="A453" s="5">
        <v>544</v>
      </c>
      <c r="B453" s="5" t="s">
        <v>728</v>
      </c>
      <c r="C453" s="5" t="s">
        <v>729</v>
      </c>
      <c r="D453" s="5" t="s">
        <v>924</v>
      </c>
      <c r="E453" s="5">
        <v>1</v>
      </c>
      <c r="F453" s="5">
        <v>1</v>
      </c>
      <c r="G453" s="5" t="str">
        <f t="shared" si="7"/>
        <v>Yes</v>
      </c>
      <c r="H453" s="5">
        <v>26</v>
      </c>
      <c r="I453" s="5">
        <v>7.6</v>
      </c>
      <c r="J453" s="5">
        <v>310</v>
      </c>
      <c r="K453" s="5">
        <v>6.7</v>
      </c>
    </row>
    <row r="454" spans="1:11" x14ac:dyDescent="0.25">
      <c r="A454" s="5">
        <v>545</v>
      </c>
      <c r="B454" s="5" t="s">
        <v>730</v>
      </c>
      <c r="C454" s="5" t="s">
        <v>1514</v>
      </c>
      <c r="D454" s="5" t="s">
        <v>924</v>
      </c>
      <c r="E454" s="5">
        <v>1</v>
      </c>
      <c r="F454" s="5">
        <v>1</v>
      </c>
      <c r="G454" s="5" t="str">
        <f t="shared" si="7"/>
        <v>Yes</v>
      </c>
      <c r="H454" s="5">
        <v>26</v>
      </c>
      <c r="I454" s="5">
        <v>7.6</v>
      </c>
      <c r="J454" s="5">
        <v>310</v>
      </c>
      <c r="K454" s="5">
        <v>6.7</v>
      </c>
    </row>
    <row r="455" spans="1:11" x14ac:dyDescent="0.25">
      <c r="A455" s="5">
        <v>546</v>
      </c>
      <c r="B455" s="5" t="s">
        <v>732</v>
      </c>
      <c r="C455" s="5" t="s">
        <v>733</v>
      </c>
      <c r="D455" s="5" t="s">
        <v>924</v>
      </c>
      <c r="E455" s="5">
        <v>1</v>
      </c>
      <c r="F455" s="5">
        <v>1</v>
      </c>
      <c r="G455" s="5" t="str">
        <f t="shared" si="7"/>
        <v>Yes</v>
      </c>
      <c r="H455" s="5">
        <v>26</v>
      </c>
      <c r="I455" s="5">
        <v>7.6</v>
      </c>
      <c r="J455" s="5">
        <v>310</v>
      </c>
      <c r="K455" s="5">
        <v>6.7</v>
      </c>
    </row>
    <row r="456" spans="1:11" x14ac:dyDescent="0.25">
      <c r="A456" s="5">
        <v>547</v>
      </c>
      <c r="B456" s="5" t="s">
        <v>734</v>
      </c>
      <c r="C456" s="5" t="s">
        <v>735</v>
      </c>
      <c r="D456" s="5" t="s">
        <v>924</v>
      </c>
      <c r="E456" s="5">
        <v>1</v>
      </c>
      <c r="F456" s="5">
        <v>1</v>
      </c>
      <c r="G456" s="5" t="str">
        <f t="shared" si="7"/>
        <v>Yes</v>
      </c>
      <c r="H456" s="5">
        <v>26</v>
      </c>
      <c r="I456" s="5">
        <v>7.6</v>
      </c>
      <c r="J456" s="5">
        <v>310</v>
      </c>
      <c r="K456" s="5">
        <v>6.7</v>
      </c>
    </row>
    <row r="457" spans="1:11" x14ac:dyDescent="0.25">
      <c r="A457" s="5">
        <v>548</v>
      </c>
      <c r="B457" s="5" t="s">
        <v>736</v>
      </c>
      <c r="C457" s="5" t="s">
        <v>737</v>
      </c>
      <c r="D457" s="5" t="s">
        <v>924</v>
      </c>
      <c r="E457" s="5">
        <v>1</v>
      </c>
      <c r="F457" s="5">
        <v>1</v>
      </c>
      <c r="G457" s="5" t="str">
        <f t="shared" si="7"/>
        <v>Yes</v>
      </c>
      <c r="H457" s="5">
        <v>26</v>
      </c>
      <c r="I457" s="5">
        <v>7.6</v>
      </c>
      <c r="J457" s="5">
        <v>310</v>
      </c>
      <c r="K457" s="5">
        <v>6.7</v>
      </c>
    </row>
    <row r="458" spans="1:11" x14ac:dyDescent="0.25">
      <c r="A458" s="5">
        <v>401</v>
      </c>
      <c r="B458" s="5">
        <v>401</v>
      </c>
      <c r="C458" s="5" t="s">
        <v>1515</v>
      </c>
      <c r="D458" s="5" t="s">
        <v>925</v>
      </c>
      <c r="E458" s="5">
        <v>1.7</v>
      </c>
      <c r="F458" s="5">
        <v>4.2</v>
      </c>
      <c r="G458" s="5" t="str">
        <f t="shared" si="7"/>
        <v>Yes</v>
      </c>
      <c r="H458" s="5">
        <v>23</v>
      </c>
      <c r="I458" s="5">
        <v>6.6</v>
      </c>
      <c r="J458" s="5">
        <v>1</v>
      </c>
      <c r="K458" s="5">
        <v>1</v>
      </c>
    </row>
    <row r="459" spans="1:11" x14ac:dyDescent="0.25">
      <c r="A459" s="5">
        <v>402</v>
      </c>
      <c r="B459" s="5" t="s">
        <v>1516</v>
      </c>
      <c r="C459" s="5" t="s">
        <v>1517</v>
      </c>
      <c r="D459" s="5" t="s">
        <v>924</v>
      </c>
      <c r="E459" s="5">
        <v>1</v>
      </c>
      <c r="F459" s="5">
        <v>1</v>
      </c>
      <c r="G459" s="5" t="str">
        <f t="shared" si="7"/>
        <v>No</v>
      </c>
      <c r="H459" s="5">
        <v>1</v>
      </c>
      <c r="I459" s="5">
        <v>1</v>
      </c>
      <c r="J459" s="5">
        <v>1</v>
      </c>
      <c r="K459" s="5">
        <v>1</v>
      </c>
    </row>
    <row r="460" spans="1:11" x14ac:dyDescent="0.25">
      <c r="A460" s="5">
        <v>403</v>
      </c>
      <c r="B460" s="5" t="s">
        <v>1518</v>
      </c>
      <c r="C460" s="5" t="s">
        <v>1519</v>
      </c>
      <c r="D460" s="5" t="s">
        <v>924</v>
      </c>
      <c r="E460" s="5">
        <v>1</v>
      </c>
      <c r="F460" s="5">
        <v>1</v>
      </c>
      <c r="G460" s="5" t="str">
        <f t="shared" si="7"/>
        <v>No</v>
      </c>
      <c r="H460" s="5">
        <v>1</v>
      </c>
      <c r="I460" s="5">
        <v>1</v>
      </c>
      <c r="J460" s="5">
        <v>1</v>
      </c>
      <c r="K460" s="5">
        <v>1</v>
      </c>
    </row>
    <row r="461" spans="1:11" x14ac:dyDescent="0.25">
      <c r="A461" s="5">
        <v>404</v>
      </c>
      <c r="B461" s="5" t="s">
        <v>1520</v>
      </c>
      <c r="C461" s="5" t="s">
        <v>1521</v>
      </c>
      <c r="D461" s="5" t="s">
        <v>924</v>
      </c>
      <c r="E461" s="5">
        <v>1</v>
      </c>
      <c r="F461" s="5">
        <v>1</v>
      </c>
      <c r="G461" s="5" t="str">
        <f t="shared" si="7"/>
        <v>No</v>
      </c>
      <c r="H461" s="5">
        <v>1</v>
      </c>
      <c r="I461" s="5">
        <v>1</v>
      </c>
      <c r="J461" s="5">
        <v>1</v>
      </c>
      <c r="K461" s="5">
        <v>1</v>
      </c>
    </row>
    <row r="462" spans="1:11" x14ac:dyDescent="0.25">
      <c r="A462" s="5">
        <v>635</v>
      </c>
      <c r="B462" s="5" t="s">
        <v>741</v>
      </c>
      <c r="C462" s="5" t="s">
        <v>742</v>
      </c>
      <c r="D462" s="5" t="s">
        <v>925</v>
      </c>
      <c r="E462" s="5">
        <v>1.7</v>
      </c>
      <c r="F462" s="5">
        <v>4.2</v>
      </c>
      <c r="G462" s="5" t="str">
        <f t="shared" si="7"/>
        <v>Yes</v>
      </c>
      <c r="H462" s="5">
        <v>23</v>
      </c>
      <c r="I462" s="5">
        <v>6.6</v>
      </c>
      <c r="J462" s="5">
        <v>1</v>
      </c>
      <c r="K462" s="5">
        <v>1</v>
      </c>
    </row>
    <row r="463" spans="1:11" x14ac:dyDescent="0.25">
      <c r="A463" s="5">
        <v>405</v>
      </c>
      <c r="B463" s="5" t="s">
        <v>744</v>
      </c>
      <c r="C463" s="5" t="s">
        <v>745</v>
      </c>
      <c r="D463" s="5" t="s">
        <v>925</v>
      </c>
      <c r="E463" s="5">
        <v>1.7</v>
      </c>
      <c r="F463" s="5">
        <v>4.2</v>
      </c>
      <c r="G463" s="5" t="str">
        <f t="shared" si="7"/>
        <v>Yes</v>
      </c>
      <c r="H463" s="5">
        <v>23</v>
      </c>
      <c r="I463" s="5">
        <v>6.6</v>
      </c>
      <c r="J463" s="5">
        <v>1</v>
      </c>
      <c r="K463" s="5">
        <v>1</v>
      </c>
    </row>
    <row r="464" spans="1:11" x14ac:dyDescent="0.25">
      <c r="A464" s="5">
        <v>406</v>
      </c>
      <c r="B464" s="5" t="s">
        <v>746</v>
      </c>
      <c r="C464" s="5" t="s">
        <v>747</v>
      </c>
      <c r="D464" s="5" t="s">
        <v>925</v>
      </c>
      <c r="E464" s="5">
        <v>1.7</v>
      </c>
      <c r="F464" s="5">
        <v>4.2</v>
      </c>
      <c r="G464" s="5" t="str">
        <f t="shared" si="7"/>
        <v>Yes</v>
      </c>
      <c r="H464" s="5">
        <v>23</v>
      </c>
      <c r="I464" s="5">
        <v>6.6</v>
      </c>
      <c r="J464" s="5">
        <v>1</v>
      </c>
      <c r="K464" s="5">
        <v>1</v>
      </c>
    </row>
    <row r="465" spans="1:11" x14ac:dyDescent="0.25">
      <c r="A465" s="5">
        <v>407</v>
      </c>
      <c r="B465" s="5" t="s">
        <v>748</v>
      </c>
      <c r="C465" s="5" t="s">
        <v>749</v>
      </c>
      <c r="D465" s="5" t="s">
        <v>925</v>
      </c>
      <c r="E465" s="5">
        <v>1.7</v>
      </c>
      <c r="F465" s="5">
        <v>4.2</v>
      </c>
      <c r="G465" s="5" t="str">
        <f t="shared" si="7"/>
        <v>Yes</v>
      </c>
      <c r="H465" s="5">
        <v>23</v>
      </c>
      <c r="I465" s="5">
        <v>6.6</v>
      </c>
      <c r="J465" s="5">
        <v>1</v>
      </c>
      <c r="K465" s="5">
        <v>1</v>
      </c>
    </row>
    <row r="466" spans="1:11" x14ac:dyDescent="0.25">
      <c r="A466" s="5">
        <v>408</v>
      </c>
      <c r="B466" s="5" t="s">
        <v>750</v>
      </c>
      <c r="C466" s="5" t="s">
        <v>751</v>
      </c>
      <c r="D466" s="5" t="s">
        <v>925</v>
      </c>
      <c r="E466" s="5">
        <v>1.7</v>
      </c>
      <c r="F466" s="5">
        <v>4.2</v>
      </c>
      <c r="G466" s="5" t="str">
        <f t="shared" si="7"/>
        <v>Yes</v>
      </c>
      <c r="H466" s="5">
        <v>23</v>
      </c>
      <c r="I466" s="5">
        <v>6.6</v>
      </c>
      <c r="J466" s="5">
        <v>1</v>
      </c>
      <c r="K466" s="5">
        <v>1</v>
      </c>
    </row>
    <row r="467" spans="1:11" x14ac:dyDescent="0.25">
      <c r="A467" s="5">
        <v>409</v>
      </c>
      <c r="B467" s="5" t="s">
        <v>752</v>
      </c>
      <c r="C467" s="5" t="s">
        <v>753</v>
      </c>
      <c r="D467" s="5" t="s">
        <v>924</v>
      </c>
      <c r="E467" s="5">
        <v>1</v>
      </c>
      <c r="F467" s="5">
        <v>1</v>
      </c>
      <c r="G467" s="5" t="str">
        <f t="shared" si="7"/>
        <v>No</v>
      </c>
      <c r="H467" s="5">
        <v>1</v>
      </c>
      <c r="I467" s="5">
        <v>1</v>
      </c>
      <c r="J467" s="5">
        <v>1</v>
      </c>
      <c r="K467" s="5">
        <v>1</v>
      </c>
    </row>
    <row r="468" spans="1:11" x14ac:dyDescent="0.25">
      <c r="A468" s="5">
        <v>410</v>
      </c>
      <c r="B468" s="5" t="s">
        <v>754</v>
      </c>
      <c r="C468" s="5" t="s">
        <v>755</v>
      </c>
      <c r="D468" s="5" t="s">
        <v>925</v>
      </c>
      <c r="E468" s="5">
        <v>1.7</v>
      </c>
      <c r="F468" s="5">
        <v>4.2</v>
      </c>
      <c r="G468" s="5" t="str">
        <f t="shared" si="7"/>
        <v>Yes</v>
      </c>
      <c r="H468" s="5">
        <v>23</v>
      </c>
      <c r="I468" s="5">
        <v>6.6</v>
      </c>
      <c r="J468" s="5">
        <v>1</v>
      </c>
      <c r="K468" s="5">
        <v>1</v>
      </c>
    </row>
    <row r="469" spans="1:11" x14ac:dyDescent="0.25">
      <c r="A469" s="5">
        <v>411</v>
      </c>
      <c r="B469" s="5" t="s">
        <v>756</v>
      </c>
      <c r="C469" s="5" t="s">
        <v>757</v>
      </c>
      <c r="D469" s="5" t="s">
        <v>925</v>
      </c>
      <c r="E469" s="5">
        <v>1.7</v>
      </c>
      <c r="F469" s="5">
        <v>4.2</v>
      </c>
      <c r="G469" s="5" t="str">
        <f t="shared" si="7"/>
        <v>Yes</v>
      </c>
      <c r="H469" s="5">
        <v>23</v>
      </c>
      <c r="I469" s="5">
        <v>6.6</v>
      </c>
      <c r="J469" s="5">
        <v>1</v>
      </c>
      <c r="K469" s="5">
        <v>1</v>
      </c>
    </row>
    <row r="470" spans="1:11" x14ac:dyDescent="0.25">
      <c r="A470" s="5">
        <v>412</v>
      </c>
      <c r="B470" s="5" t="s">
        <v>758</v>
      </c>
      <c r="C470" s="5" t="s">
        <v>759</v>
      </c>
      <c r="D470" s="5" t="s">
        <v>925</v>
      </c>
      <c r="E470" s="5">
        <v>1.7</v>
      </c>
      <c r="F470" s="5">
        <v>4.2</v>
      </c>
      <c r="G470" s="5" t="str">
        <f t="shared" si="7"/>
        <v>Yes</v>
      </c>
      <c r="H470" s="5">
        <v>23</v>
      </c>
      <c r="I470" s="5">
        <v>6.6</v>
      </c>
      <c r="J470" s="5">
        <v>1</v>
      </c>
      <c r="K470" s="5">
        <v>1</v>
      </c>
    </row>
    <row r="471" spans="1:11" x14ac:dyDescent="0.25">
      <c r="A471" s="5">
        <v>413</v>
      </c>
      <c r="B471" s="5" t="s">
        <v>1522</v>
      </c>
      <c r="C471" s="5" t="s">
        <v>1523</v>
      </c>
      <c r="D471" s="5" t="s">
        <v>924</v>
      </c>
      <c r="E471" s="5">
        <v>1</v>
      </c>
      <c r="F471" s="5">
        <v>1</v>
      </c>
      <c r="G471" s="5" t="str">
        <f t="shared" si="7"/>
        <v>No</v>
      </c>
      <c r="H471" s="5">
        <v>1</v>
      </c>
      <c r="I471" s="5">
        <v>1</v>
      </c>
      <c r="J471" s="5">
        <v>1</v>
      </c>
      <c r="K471" s="5">
        <v>1</v>
      </c>
    </row>
    <row r="472" spans="1:11" x14ac:dyDescent="0.25">
      <c r="A472" s="5">
        <v>414</v>
      </c>
      <c r="B472" s="5" t="s">
        <v>760</v>
      </c>
      <c r="C472" s="5" t="s">
        <v>761</v>
      </c>
      <c r="D472" s="5" t="s">
        <v>925</v>
      </c>
      <c r="E472" s="5">
        <v>1.7</v>
      </c>
      <c r="F472" s="5">
        <v>4.2</v>
      </c>
      <c r="G472" s="5" t="str">
        <f t="shared" si="7"/>
        <v>Yes</v>
      </c>
      <c r="H472" s="5">
        <v>23</v>
      </c>
      <c r="I472" s="5">
        <v>6.6</v>
      </c>
      <c r="J472" s="5">
        <v>1</v>
      </c>
      <c r="K472" s="5">
        <v>1</v>
      </c>
    </row>
    <row r="473" spans="1:11" x14ac:dyDescent="0.25">
      <c r="A473" s="5">
        <v>415</v>
      </c>
      <c r="B473" s="5" t="s">
        <v>762</v>
      </c>
      <c r="C473" s="5" t="s">
        <v>763</v>
      </c>
      <c r="D473" s="5" t="s">
        <v>925</v>
      </c>
      <c r="E473" s="5">
        <v>1.7</v>
      </c>
      <c r="F473" s="5">
        <v>4.2</v>
      </c>
      <c r="G473" s="5" t="str">
        <f t="shared" si="7"/>
        <v>Yes</v>
      </c>
      <c r="H473" s="5">
        <v>23</v>
      </c>
      <c r="I473" s="5">
        <v>6.6</v>
      </c>
      <c r="J473" s="5">
        <v>1</v>
      </c>
      <c r="K473" s="5">
        <v>1</v>
      </c>
    </row>
    <row r="474" spans="1:11" x14ac:dyDescent="0.25">
      <c r="A474" s="5">
        <v>416</v>
      </c>
      <c r="B474" s="5" t="s">
        <v>764</v>
      </c>
      <c r="C474" s="5" t="s">
        <v>765</v>
      </c>
      <c r="D474" s="5" t="s">
        <v>924</v>
      </c>
      <c r="E474" s="5">
        <v>1</v>
      </c>
      <c r="F474" s="5">
        <v>1</v>
      </c>
      <c r="G474" s="5" t="str">
        <f t="shared" si="7"/>
        <v>No</v>
      </c>
      <c r="H474" s="5">
        <v>1</v>
      </c>
      <c r="I474" s="5">
        <v>1</v>
      </c>
      <c r="J474" s="5">
        <v>1</v>
      </c>
      <c r="K474" s="5">
        <v>1</v>
      </c>
    </row>
    <row r="475" spans="1:11" x14ac:dyDescent="0.25">
      <c r="A475" s="5">
        <v>417</v>
      </c>
      <c r="B475" s="5" t="s">
        <v>766</v>
      </c>
      <c r="C475" s="5" t="s">
        <v>767</v>
      </c>
      <c r="D475" s="5" t="s">
        <v>924</v>
      </c>
      <c r="E475" s="5">
        <v>1</v>
      </c>
      <c r="F475" s="5">
        <v>1</v>
      </c>
      <c r="G475" s="5" t="str">
        <f t="shared" si="7"/>
        <v>No</v>
      </c>
      <c r="H475" s="5">
        <v>1</v>
      </c>
      <c r="I475" s="5">
        <v>1</v>
      </c>
      <c r="J475" s="5">
        <v>1</v>
      </c>
      <c r="K475" s="5">
        <v>1</v>
      </c>
    </row>
    <row r="476" spans="1:11" x14ac:dyDescent="0.25">
      <c r="A476" s="5">
        <v>418</v>
      </c>
      <c r="B476" s="5" t="s">
        <v>768</v>
      </c>
      <c r="C476" s="5" t="s">
        <v>769</v>
      </c>
      <c r="D476" s="5" t="s">
        <v>924</v>
      </c>
      <c r="E476" s="5">
        <v>1</v>
      </c>
      <c r="F476" s="5">
        <v>1</v>
      </c>
      <c r="G476" s="5" t="str">
        <f t="shared" si="7"/>
        <v>No</v>
      </c>
      <c r="H476" s="5">
        <v>1</v>
      </c>
      <c r="I476" s="5">
        <v>1</v>
      </c>
      <c r="J476" s="5">
        <v>1</v>
      </c>
      <c r="K476" s="5">
        <v>1</v>
      </c>
    </row>
    <row r="477" spans="1:11" x14ac:dyDescent="0.25">
      <c r="A477" s="5">
        <v>419</v>
      </c>
      <c r="B477" s="5" t="s">
        <v>770</v>
      </c>
      <c r="C477" s="5" t="s">
        <v>771</v>
      </c>
      <c r="D477" s="5" t="s">
        <v>925</v>
      </c>
      <c r="E477" s="5">
        <v>1.7</v>
      </c>
      <c r="F477" s="5">
        <v>4.2</v>
      </c>
      <c r="G477" s="5" t="str">
        <f t="shared" si="7"/>
        <v>Yes</v>
      </c>
      <c r="H477" s="5">
        <v>23</v>
      </c>
      <c r="I477" s="5">
        <v>6.6</v>
      </c>
      <c r="J477" s="5">
        <v>1</v>
      </c>
      <c r="K477" s="5">
        <v>1</v>
      </c>
    </row>
    <row r="478" spans="1:11" x14ac:dyDescent="0.25">
      <c r="A478" s="5">
        <v>187</v>
      </c>
      <c r="B478" s="5" t="s">
        <v>1524</v>
      </c>
      <c r="C478" s="5" t="s">
        <v>1525</v>
      </c>
      <c r="D478" s="5" t="s">
        <v>924</v>
      </c>
      <c r="E478" s="5">
        <v>1</v>
      </c>
      <c r="F478" s="5">
        <v>1</v>
      </c>
      <c r="G478" s="5" t="str">
        <f t="shared" si="7"/>
        <v>No</v>
      </c>
      <c r="H478" s="5">
        <v>1</v>
      </c>
      <c r="I478" s="5">
        <v>1</v>
      </c>
      <c r="J478" s="5">
        <v>1</v>
      </c>
      <c r="K478" s="5">
        <v>1</v>
      </c>
    </row>
    <row r="479" spans="1:11" x14ac:dyDescent="0.25">
      <c r="A479" s="5">
        <v>420</v>
      </c>
      <c r="B479" s="5" t="s">
        <v>772</v>
      </c>
      <c r="C479" s="5" t="s">
        <v>773</v>
      </c>
      <c r="D479" s="5" t="s">
        <v>925</v>
      </c>
      <c r="E479" s="5">
        <v>1.7</v>
      </c>
      <c r="F479" s="5">
        <v>4.2</v>
      </c>
      <c r="G479" s="5" t="str">
        <f t="shared" si="7"/>
        <v>Yes</v>
      </c>
      <c r="H479" s="5">
        <v>23</v>
      </c>
      <c r="I479" s="5">
        <v>6.6</v>
      </c>
      <c r="J479" s="5">
        <v>1</v>
      </c>
      <c r="K479" s="5">
        <v>1</v>
      </c>
    </row>
    <row r="480" spans="1:11" x14ac:dyDescent="0.25">
      <c r="A480" s="5">
        <v>421</v>
      </c>
      <c r="B480" s="5" t="s">
        <v>774</v>
      </c>
      <c r="C480" s="5" t="s">
        <v>775</v>
      </c>
      <c r="D480" s="5" t="s">
        <v>925</v>
      </c>
      <c r="E480" s="5">
        <v>1.7</v>
      </c>
      <c r="F480" s="5">
        <v>4.2</v>
      </c>
      <c r="G480" s="5" t="str">
        <f t="shared" si="7"/>
        <v>Yes</v>
      </c>
      <c r="H480" s="5">
        <v>23</v>
      </c>
      <c r="I480" s="5">
        <v>6.6</v>
      </c>
      <c r="J480" s="5">
        <v>1</v>
      </c>
      <c r="K480" s="5">
        <v>1</v>
      </c>
    </row>
    <row r="481" spans="1:11" x14ac:dyDescent="0.25">
      <c r="A481" s="5">
        <v>422</v>
      </c>
      <c r="B481" s="5" t="s">
        <v>776</v>
      </c>
      <c r="C481" s="5" t="s">
        <v>777</v>
      </c>
      <c r="D481" s="5" t="s">
        <v>925</v>
      </c>
      <c r="E481" s="5">
        <v>1.7</v>
      </c>
      <c r="F481" s="5">
        <v>4.2</v>
      </c>
      <c r="G481" s="5" t="str">
        <f t="shared" si="7"/>
        <v>Yes</v>
      </c>
      <c r="H481" s="5">
        <v>23</v>
      </c>
      <c r="I481" s="5">
        <v>6.6</v>
      </c>
      <c r="J481" s="5">
        <v>1</v>
      </c>
      <c r="K481" s="5">
        <v>1</v>
      </c>
    </row>
    <row r="482" spans="1:11" x14ac:dyDescent="0.25">
      <c r="A482" s="5">
        <v>423</v>
      </c>
      <c r="B482" s="5" t="s">
        <v>778</v>
      </c>
      <c r="C482" s="5" t="s">
        <v>779</v>
      </c>
      <c r="D482" s="5" t="s">
        <v>925</v>
      </c>
      <c r="E482" s="5">
        <v>1.7</v>
      </c>
      <c r="F482" s="5">
        <v>4.2</v>
      </c>
      <c r="G482" s="5" t="str">
        <f t="shared" si="7"/>
        <v>Yes</v>
      </c>
      <c r="H482" s="5">
        <v>23</v>
      </c>
      <c r="I482" s="5">
        <v>6.6</v>
      </c>
      <c r="J482" s="5">
        <v>1</v>
      </c>
      <c r="K482" s="5">
        <v>1</v>
      </c>
    </row>
    <row r="483" spans="1:11" x14ac:dyDescent="0.25">
      <c r="A483" s="5">
        <v>424</v>
      </c>
      <c r="B483" s="5" t="s">
        <v>786</v>
      </c>
      <c r="C483" s="5" t="s">
        <v>787</v>
      </c>
      <c r="D483" s="5" t="s">
        <v>925</v>
      </c>
      <c r="E483" s="5">
        <v>1.7</v>
      </c>
      <c r="F483" s="5">
        <v>4.2</v>
      </c>
      <c r="G483" s="5" t="str">
        <f t="shared" si="7"/>
        <v>Yes</v>
      </c>
      <c r="H483" s="5">
        <v>23</v>
      </c>
      <c r="I483" s="5">
        <v>6.6</v>
      </c>
      <c r="J483" s="5">
        <v>1</v>
      </c>
      <c r="K483" s="5">
        <v>1</v>
      </c>
    </row>
    <row r="484" spans="1:11" x14ac:dyDescent="0.25">
      <c r="A484" s="5">
        <v>425</v>
      </c>
      <c r="B484" s="5" t="s">
        <v>1526</v>
      </c>
      <c r="C484" s="5" t="s">
        <v>1527</v>
      </c>
      <c r="D484" s="5" t="s">
        <v>924</v>
      </c>
      <c r="E484" s="5">
        <v>1</v>
      </c>
      <c r="F484" s="5">
        <v>1</v>
      </c>
      <c r="G484" s="5" t="str">
        <f t="shared" si="7"/>
        <v>No</v>
      </c>
      <c r="H484" s="5">
        <v>1</v>
      </c>
      <c r="I484" s="5">
        <v>1</v>
      </c>
      <c r="J484" s="5">
        <v>1</v>
      </c>
      <c r="K484" s="5">
        <v>1</v>
      </c>
    </row>
    <row r="485" spans="1:11" x14ac:dyDescent="0.25">
      <c r="A485" s="5">
        <v>426</v>
      </c>
      <c r="B485" s="5" t="s">
        <v>788</v>
      </c>
      <c r="C485" s="5" t="s">
        <v>789</v>
      </c>
      <c r="D485" s="5" t="s">
        <v>925</v>
      </c>
      <c r="E485" s="5">
        <v>1.7</v>
      </c>
      <c r="F485" s="5">
        <v>4.2</v>
      </c>
      <c r="G485" s="5" t="str">
        <f t="shared" si="7"/>
        <v>Yes</v>
      </c>
      <c r="H485" s="5">
        <v>23</v>
      </c>
      <c r="I485" s="5">
        <v>6.6</v>
      </c>
      <c r="J485" s="5">
        <v>1</v>
      </c>
      <c r="K485" s="5">
        <v>1</v>
      </c>
    </row>
    <row r="486" spans="1:11" x14ac:dyDescent="0.25">
      <c r="A486" s="5">
        <v>427</v>
      </c>
      <c r="B486" s="5" t="s">
        <v>797</v>
      </c>
      <c r="C486" s="5" t="s">
        <v>1528</v>
      </c>
      <c r="D486" s="5" t="s">
        <v>924</v>
      </c>
      <c r="E486" s="5">
        <v>1</v>
      </c>
      <c r="F486" s="5">
        <v>1</v>
      </c>
      <c r="G486" s="5" t="str">
        <f t="shared" si="7"/>
        <v>No</v>
      </c>
      <c r="H486" s="5">
        <v>1</v>
      </c>
      <c r="I486" s="5">
        <v>1</v>
      </c>
      <c r="J486" s="5">
        <v>1</v>
      </c>
      <c r="K486" s="5">
        <v>1</v>
      </c>
    </row>
    <row r="487" spans="1:11" x14ac:dyDescent="0.25">
      <c r="A487" s="5">
        <v>429</v>
      </c>
      <c r="B487" s="5" t="s">
        <v>811</v>
      </c>
      <c r="C487" s="5" t="s">
        <v>812</v>
      </c>
      <c r="D487" s="5" t="s">
        <v>924</v>
      </c>
      <c r="E487" s="5">
        <v>1</v>
      </c>
      <c r="F487" s="5">
        <v>1</v>
      </c>
      <c r="G487" s="5" t="str">
        <f t="shared" si="7"/>
        <v>No</v>
      </c>
      <c r="H487" s="5">
        <v>1</v>
      </c>
      <c r="I487" s="5">
        <v>1</v>
      </c>
      <c r="J487" s="5">
        <v>1</v>
      </c>
      <c r="K487" s="5">
        <v>1</v>
      </c>
    </row>
    <row r="488" spans="1:11" x14ac:dyDescent="0.25">
      <c r="A488" s="5">
        <v>430</v>
      </c>
      <c r="B488" s="5" t="s">
        <v>1529</v>
      </c>
      <c r="C488" s="5" t="s">
        <v>1530</v>
      </c>
      <c r="D488" s="5" t="s">
        <v>924</v>
      </c>
      <c r="E488" s="5">
        <v>1</v>
      </c>
      <c r="F488" s="5">
        <v>1</v>
      </c>
      <c r="G488" s="5" t="str">
        <f t="shared" si="7"/>
        <v>No</v>
      </c>
      <c r="H488" s="5">
        <v>1</v>
      </c>
      <c r="I488" s="5">
        <v>1</v>
      </c>
      <c r="J488" s="5">
        <v>1</v>
      </c>
      <c r="K488" s="5">
        <v>1</v>
      </c>
    </row>
    <row r="489" spans="1:11" x14ac:dyDescent="0.25">
      <c r="A489" s="5">
        <v>431</v>
      </c>
      <c r="B489" s="5" t="s">
        <v>1531</v>
      </c>
      <c r="C489" s="5" t="s">
        <v>1532</v>
      </c>
      <c r="D489" s="5" t="s">
        <v>924</v>
      </c>
      <c r="E489" s="5">
        <v>1</v>
      </c>
      <c r="F489" s="5">
        <v>1</v>
      </c>
      <c r="G489" s="5" t="str">
        <f t="shared" si="7"/>
        <v>No</v>
      </c>
      <c r="H489" s="5">
        <v>1</v>
      </c>
      <c r="I489" s="5">
        <v>1</v>
      </c>
      <c r="J489" s="5">
        <v>1</v>
      </c>
      <c r="K489" s="5">
        <v>1</v>
      </c>
    </row>
    <row r="490" spans="1:11" x14ac:dyDescent="0.25">
      <c r="A490" s="5">
        <v>432</v>
      </c>
      <c r="B490" s="5">
        <v>432</v>
      </c>
      <c r="C490" s="5" t="s">
        <v>1533</v>
      </c>
      <c r="D490" s="5" t="s">
        <v>924</v>
      </c>
      <c r="E490" s="5">
        <v>1</v>
      </c>
      <c r="F490" s="5">
        <v>1</v>
      </c>
      <c r="G490" s="5" t="str">
        <f t="shared" si="7"/>
        <v>No</v>
      </c>
      <c r="H490" s="5">
        <v>1</v>
      </c>
      <c r="I490" s="5">
        <v>1</v>
      </c>
      <c r="J490" s="5">
        <v>1</v>
      </c>
      <c r="K490" s="5">
        <v>1</v>
      </c>
    </row>
    <row r="491" spans="1:11" x14ac:dyDescent="0.25">
      <c r="A491" s="5">
        <v>433</v>
      </c>
      <c r="B491" s="5" t="s">
        <v>1534</v>
      </c>
      <c r="C491" s="5" t="s">
        <v>1535</v>
      </c>
      <c r="D491" s="5" t="s">
        <v>924</v>
      </c>
      <c r="E491" s="5">
        <v>1</v>
      </c>
      <c r="F491" s="5">
        <v>1</v>
      </c>
      <c r="G491" s="5" t="str">
        <f t="shared" si="7"/>
        <v>No</v>
      </c>
      <c r="H491" s="5">
        <v>1</v>
      </c>
      <c r="I491" s="5">
        <v>1</v>
      </c>
      <c r="J491" s="5">
        <v>1</v>
      </c>
      <c r="K491" s="5">
        <v>1</v>
      </c>
    </row>
    <row r="492" spans="1:11" x14ac:dyDescent="0.25">
      <c r="A492" s="5">
        <v>434</v>
      </c>
      <c r="B492" s="5" t="s">
        <v>739</v>
      </c>
      <c r="C492" s="5" t="s">
        <v>740</v>
      </c>
      <c r="D492" s="5" t="s">
        <v>924</v>
      </c>
      <c r="E492" s="5">
        <v>1</v>
      </c>
      <c r="F492" s="5">
        <v>1</v>
      </c>
      <c r="G492" s="5" t="str">
        <f t="shared" si="7"/>
        <v>No</v>
      </c>
      <c r="H492" s="5">
        <v>1</v>
      </c>
      <c r="I492" s="5">
        <v>1</v>
      </c>
      <c r="J492" s="5">
        <v>1</v>
      </c>
      <c r="K492" s="5">
        <v>1</v>
      </c>
    </row>
    <row r="493" spans="1:11" x14ac:dyDescent="0.25">
      <c r="A493" s="5">
        <v>435</v>
      </c>
      <c r="B493" s="5" t="s">
        <v>1536</v>
      </c>
      <c r="C493" s="5" t="s">
        <v>1537</v>
      </c>
      <c r="D493" s="5" t="s">
        <v>924</v>
      </c>
      <c r="E493" s="5">
        <v>1</v>
      </c>
      <c r="F493" s="5">
        <v>1</v>
      </c>
      <c r="G493" s="5" t="str">
        <f t="shared" si="7"/>
        <v>No</v>
      </c>
      <c r="H493" s="5">
        <v>1</v>
      </c>
      <c r="I493" s="5">
        <v>1</v>
      </c>
      <c r="J493" s="5">
        <v>1</v>
      </c>
      <c r="K493" s="5">
        <v>1</v>
      </c>
    </row>
    <row r="494" spans="1:11" x14ac:dyDescent="0.25">
      <c r="A494" s="5">
        <v>436</v>
      </c>
      <c r="B494" s="5" t="s">
        <v>780</v>
      </c>
      <c r="C494" s="5" t="s">
        <v>781</v>
      </c>
      <c r="D494" s="5" t="s">
        <v>924</v>
      </c>
      <c r="E494" s="5">
        <v>1</v>
      </c>
      <c r="F494" s="5">
        <v>1</v>
      </c>
      <c r="G494" s="5" t="str">
        <f t="shared" si="7"/>
        <v>No</v>
      </c>
      <c r="H494" s="5">
        <v>1</v>
      </c>
      <c r="I494" s="5">
        <v>1</v>
      </c>
      <c r="J494" s="5">
        <v>1</v>
      </c>
      <c r="K494" s="5">
        <v>1</v>
      </c>
    </row>
    <row r="495" spans="1:11" x14ac:dyDescent="0.25">
      <c r="A495" s="5">
        <v>437</v>
      </c>
      <c r="B495" s="5" t="s">
        <v>782</v>
      </c>
      <c r="C495" s="5" t="s">
        <v>783</v>
      </c>
      <c r="D495" s="5" t="s">
        <v>924</v>
      </c>
      <c r="E495" s="5">
        <v>1</v>
      </c>
      <c r="F495" s="5">
        <v>1</v>
      </c>
      <c r="G495" s="5" t="str">
        <f t="shared" si="7"/>
        <v>No</v>
      </c>
      <c r="H495" s="5">
        <v>1</v>
      </c>
      <c r="I495" s="5">
        <v>1</v>
      </c>
      <c r="J495" s="5">
        <v>1</v>
      </c>
      <c r="K495" s="5">
        <v>1</v>
      </c>
    </row>
    <row r="496" spans="1:11" x14ac:dyDescent="0.25">
      <c r="A496" s="5">
        <v>438</v>
      </c>
      <c r="B496" s="5" t="s">
        <v>784</v>
      </c>
      <c r="C496" s="5" t="s">
        <v>785</v>
      </c>
      <c r="D496" s="5" t="s">
        <v>924</v>
      </c>
      <c r="E496" s="5">
        <v>1</v>
      </c>
      <c r="F496" s="5">
        <v>1</v>
      </c>
      <c r="G496" s="5" t="str">
        <f t="shared" si="7"/>
        <v>No</v>
      </c>
      <c r="H496" s="5">
        <v>1</v>
      </c>
      <c r="I496" s="5">
        <v>1</v>
      </c>
      <c r="J496" s="5">
        <v>1</v>
      </c>
      <c r="K496" s="5">
        <v>1</v>
      </c>
    </row>
    <row r="497" spans="1:11" x14ac:dyDescent="0.25">
      <c r="A497" s="5">
        <v>439</v>
      </c>
      <c r="B497" s="5" t="s">
        <v>790</v>
      </c>
      <c r="C497" s="5" t="s">
        <v>791</v>
      </c>
      <c r="D497" s="5" t="s">
        <v>924</v>
      </c>
      <c r="E497" s="5">
        <v>1</v>
      </c>
      <c r="F497" s="5">
        <v>1</v>
      </c>
      <c r="G497" s="5" t="str">
        <f t="shared" si="7"/>
        <v>No</v>
      </c>
      <c r="H497" s="5">
        <v>1</v>
      </c>
      <c r="I497" s="5">
        <v>1</v>
      </c>
      <c r="J497" s="5">
        <v>1</v>
      </c>
      <c r="K497" s="5">
        <v>1</v>
      </c>
    </row>
    <row r="498" spans="1:11" x14ac:dyDescent="0.25">
      <c r="A498" s="5">
        <v>440</v>
      </c>
      <c r="B498" s="5" t="s">
        <v>792</v>
      </c>
      <c r="C498" s="5" t="s">
        <v>793</v>
      </c>
      <c r="D498" s="5" t="s">
        <v>925</v>
      </c>
      <c r="E498" s="5">
        <v>1.7</v>
      </c>
      <c r="F498" s="5">
        <v>4.2</v>
      </c>
      <c r="G498" s="5" t="str">
        <f t="shared" si="7"/>
        <v>Yes</v>
      </c>
      <c r="H498" s="5">
        <v>23</v>
      </c>
      <c r="I498" s="5">
        <v>6.6</v>
      </c>
      <c r="J498" s="5">
        <v>1</v>
      </c>
      <c r="K498" s="5">
        <v>1</v>
      </c>
    </row>
    <row r="499" spans="1:11" x14ac:dyDescent="0.25">
      <c r="A499" s="5">
        <v>441</v>
      </c>
      <c r="B499" s="5" t="s">
        <v>801</v>
      </c>
      <c r="C499" s="5" t="s">
        <v>802</v>
      </c>
      <c r="D499" s="5" t="s">
        <v>924</v>
      </c>
      <c r="E499" s="5">
        <v>1</v>
      </c>
      <c r="F499" s="5">
        <v>1</v>
      </c>
      <c r="G499" s="5" t="str">
        <f t="shared" si="7"/>
        <v>No</v>
      </c>
      <c r="H499" s="5">
        <v>1</v>
      </c>
      <c r="I499" s="5">
        <v>1</v>
      </c>
      <c r="J499" s="5">
        <v>1</v>
      </c>
      <c r="K499" s="5">
        <v>1</v>
      </c>
    </row>
    <row r="500" spans="1:11" x14ac:dyDescent="0.25">
      <c r="A500" s="5">
        <v>442</v>
      </c>
      <c r="B500" s="5" t="s">
        <v>803</v>
      </c>
      <c r="C500" s="5" t="s">
        <v>804</v>
      </c>
      <c r="D500" s="5" t="s">
        <v>925</v>
      </c>
      <c r="E500" s="5">
        <v>1.7</v>
      </c>
      <c r="F500" s="5">
        <v>4.2</v>
      </c>
      <c r="G500" s="5" t="str">
        <f t="shared" si="7"/>
        <v>Yes</v>
      </c>
      <c r="H500" s="5">
        <v>23</v>
      </c>
      <c r="I500" s="5">
        <v>6.6</v>
      </c>
      <c r="J500" s="5">
        <v>1</v>
      </c>
      <c r="K500" s="5">
        <v>1</v>
      </c>
    </row>
    <row r="501" spans="1:11" x14ac:dyDescent="0.25">
      <c r="A501" s="5">
        <v>443</v>
      </c>
      <c r="B501" s="5" t="s">
        <v>805</v>
      </c>
      <c r="C501" s="5" t="s">
        <v>806</v>
      </c>
      <c r="D501" s="5" t="s">
        <v>924</v>
      </c>
      <c r="E501" s="5">
        <v>1</v>
      </c>
      <c r="F501" s="5">
        <v>1</v>
      </c>
      <c r="G501" s="5" t="str">
        <f t="shared" si="7"/>
        <v>No</v>
      </c>
      <c r="H501" s="5">
        <v>1</v>
      </c>
      <c r="I501" s="5">
        <v>1</v>
      </c>
      <c r="J501" s="5">
        <v>1</v>
      </c>
      <c r="K501" s="5">
        <v>1</v>
      </c>
    </row>
    <row r="502" spans="1:11" x14ac:dyDescent="0.25">
      <c r="A502" s="5">
        <v>444</v>
      </c>
      <c r="B502" s="5" t="s">
        <v>807</v>
      </c>
      <c r="C502" s="5" t="s">
        <v>808</v>
      </c>
      <c r="D502" s="5" t="s">
        <v>924</v>
      </c>
      <c r="E502" s="5">
        <v>1</v>
      </c>
      <c r="F502" s="5">
        <v>1</v>
      </c>
      <c r="G502" s="5" t="str">
        <f t="shared" si="7"/>
        <v>No</v>
      </c>
      <c r="H502" s="5">
        <v>1</v>
      </c>
      <c r="I502" s="5">
        <v>1</v>
      </c>
      <c r="J502" s="5">
        <v>1</v>
      </c>
      <c r="K502" s="5">
        <v>1</v>
      </c>
    </row>
    <row r="503" spans="1:11" x14ac:dyDescent="0.25">
      <c r="A503" s="5">
        <v>445</v>
      </c>
      <c r="B503" s="5" t="s">
        <v>809</v>
      </c>
      <c r="C503" s="5" t="s">
        <v>810</v>
      </c>
      <c r="D503" s="5" t="s">
        <v>924</v>
      </c>
      <c r="E503" s="5">
        <v>1</v>
      </c>
      <c r="F503" s="5">
        <v>1</v>
      </c>
      <c r="G503" s="5" t="str">
        <f t="shared" si="7"/>
        <v>No</v>
      </c>
      <c r="H503" s="5">
        <v>1</v>
      </c>
      <c r="I503" s="5">
        <v>1</v>
      </c>
      <c r="J503" s="5">
        <v>1</v>
      </c>
      <c r="K503" s="5">
        <v>1</v>
      </c>
    </row>
    <row r="504" spans="1:11" x14ac:dyDescent="0.25">
      <c r="A504" s="5">
        <v>553</v>
      </c>
      <c r="B504" s="5" t="s">
        <v>1538</v>
      </c>
      <c r="C504" s="5" t="s">
        <v>1539</v>
      </c>
      <c r="D504" s="5" t="s">
        <v>924</v>
      </c>
      <c r="E504" s="5">
        <v>1</v>
      </c>
      <c r="F504" s="5">
        <v>1</v>
      </c>
      <c r="G504" s="5" t="str">
        <f t="shared" si="7"/>
        <v>No</v>
      </c>
      <c r="H504" s="5">
        <v>1</v>
      </c>
      <c r="I504" s="5">
        <v>1</v>
      </c>
      <c r="J504" s="5">
        <v>1</v>
      </c>
      <c r="K504" s="5">
        <v>1</v>
      </c>
    </row>
    <row r="505" spans="1:11" x14ac:dyDescent="0.25">
      <c r="A505" s="5">
        <v>554</v>
      </c>
      <c r="B505" s="5" t="s">
        <v>1540</v>
      </c>
      <c r="C505" s="5" t="s">
        <v>1541</v>
      </c>
      <c r="D505" s="5" t="s">
        <v>924</v>
      </c>
      <c r="E505" s="5">
        <v>1</v>
      </c>
      <c r="F505" s="5">
        <v>1</v>
      </c>
      <c r="G505" s="5" t="str">
        <f t="shared" si="7"/>
        <v>No</v>
      </c>
      <c r="H505" s="5">
        <v>1</v>
      </c>
      <c r="I505" s="5">
        <v>1</v>
      </c>
      <c r="J505" s="5">
        <v>1</v>
      </c>
      <c r="K505" s="5">
        <v>1</v>
      </c>
    </row>
    <row r="506" spans="1:11" x14ac:dyDescent="0.25">
      <c r="A506" s="5">
        <v>70</v>
      </c>
      <c r="B506" s="5" t="s">
        <v>814</v>
      </c>
      <c r="C506" s="5" t="s">
        <v>815</v>
      </c>
      <c r="D506" s="5" t="s">
        <v>924</v>
      </c>
      <c r="E506" s="5">
        <v>1</v>
      </c>
      <c r="F506" s="5">
        <v>1</v>
      </c>
      <c r="G506" s="5" t="str">
        <f t="shared" si="7"/>
        <v>No</v>
      </c>
      <c r="H506" s="5">
        <v>1</v>
      </c>
      <c r="I506" s="5">
        <v>1</v>
      </c>
      <c r="J506" s="5">
        <v>1</v>
      </c>
      <c r="K506" s="5">
        <v>1</v>
      </c>
    </row>
    <row r="507" spans="1:11" x14ac:dyDescent="0.25">
      <c r="A507" s="5">
        <v>555</v>
      </c>
      <c r="B507" s="5" t="s">
        <v>1542</v>
      </c>
      <c r="C507" s="5" t="s">
        <v>1543</v>
      </c>
      <c r="D507" s="5" t="s">
        <v>924</v>
      </c>
      <c r="E507" s="5">
        <v>1</v>
      </c>
      <c r="F507" s="5">
        <v>1</v>
      </c>
      <c r="G507" s="5" t="str">
        <f t="shared" si="7"/>
        <v>No</v>
      </c>
      <c r="H507" s="5">
        <v>1</v>
      </c>
      <c r="I507" s="5">
        <v>1</v>
      </c>
      <c r="J507" s="5">
        <v>1</v>
      </c>
      <c r="K507" s="5">
        <v>1</v>
      </c>
    </row>
    <row r="508" spans="1:11" x14ac:dyDescent="0.25">
      <c r="A508" s="5">
        <v>556</v>
      </c>
      <c r="B508" s="5" t="s">
        <v>1544</v>
      </c>
      <c r="C508" s="5" t="s">
        <v>1545</v>
      </c>
      <c r="D508" s="5" t="s">
        <v>924</v>
      </c>
      <c r="E508" s="5">
        <v>1</v>
      </c>
      <c r="F508" s="5">
        <v>1</v>
      </c>
      <c r="G508" s="5" t="str">
        <f t="shared" si="7"/>
        <v>No</v>
      </c>
      <c r="H508" s="5">
        <v>1</v>
      </c>
      <c r="I508" s="5">
        <v>1</v>
      </c>
      <c r="J508" s="5">
        <v>1</v>
      </c>
      <c r="K508" s="5">
        <v>1</v>
      </c>
    </row>
    <row r="509" spans="1:11" x14ac:dyDescent="0.25">
      <c r="A509" s="5">
        <v>557</v>
      </c>
      <c r="B509" s="5" t="s">
        <v>816</v>
      </c>
      <c r="C509" s="5" t="s">
        <v>817</v>
      </c>
      <c r="D509" s="5" t="s">
        <v>924</v>
      </c>
      <c r="E509" s="5">
        <v>1</v>
      </c>
      <c r="F509" s="5">
        <v>1</v>
      </c>
      <c r="G509" s="5" t="str">
        <f t="shared" si="7"/>
        <v>No</v>
      </c>
      <c r="H509" s="5">
        <v>1</v>
      </c>
      <c r="I509" s="5">
        <v>1</v>
      </c>
      <c r="J509" s="5">
        <v>1</v>
      </c>
      <c r="K509" s="5">
        <v>1</v>
      </c>
    </row>
    <row r="510" spans="1:11" x14ac:dyDescent="0.25">
      <c r="A510" s="5">
        <v>558</v>
      </c>
      <c r="B510" s="5" t="s">
        <v>1546</v>
      </c>
      <c r="C510" s="5" t="s">
        <v>1547</v>
      </c>
      <c r="D510" s="5" t="s">
        <v>924</v>
      </c>
      <c r="E510" s="5">
        <v>1</v>
      </c>
      <c r="F510" s="5">
        <v>1</v>
      </c>
      <c r="G510" s="5" t="str">
        <f t="shared" si="7"/>
        <v>No</v>
      </c>
      <c r="H510" s="5">
        <v>1</v>
      </c>
      <c r="I510" s="5">
        <v>1</v>
      </c>
      <c r="J510" s="5">
        <v>1</v>
      </c>
      <c r="K510" s="5">
        <v>1</v>
      </c>
    </row>
    <row r="511" spans="1:11" x14ac:dyDescent="0.25">
      <c r="A511" s="5">
        <v>559</v>
      </c>
      <c r="B511" s="5" t="s">
        <v>818</v>
      </c>
      <c r="C511" s="5" t="s">
        <v>819</v>
      </c>
      <c r="D511" s="5" t="s">
        <v>924</v>
      </c>
      <c r="E511" s="5">
        <v>1</v>
      </c>
      <c r="F511" s="5">
        <v>1</v>
      </c>
      <c r="G511" s="5" t="str">
        <f t="shared" si="7"/>
        <v>No</v>
      </c>
      <c r="H511" s="5">
        <v>1</v>
      </c>
      <c r="I511" s="5">
        <v>1</v>
      </c>
      <c r="J511" s="5">
        <v>1</v>
      </c>
      <c r="K511" s="5">
        <v>1</v>
      </c>
    </row>
    <row r="512" spans="1:11" x14ac:dyDescent="0.25">
      <c r="A512" s="5">
        <v>560</v>
      </c>
      <c r="B512" s="5" t="s">
        <v>1548</v>
      </c>
      <c r="C512" s="5" t="s">
        <v>1549</v>
      </c>
      <c r="D512" s="5" t="s">
        <v>924</v>
      </c>
      <c r="E512" s="5">
        <v>1</v>
      </c>
      <c r="F512" s="5">
        <v>1</v>
      </c>
      <c r="G512" s="5" t="str">
        <f t="shared" si="7"/>
        <v>No</v>
      </c>
      <c r="H512" s="5">
        <v>1</v>
      </c>
      <c r="I512" s="5">
        <v>1</v>
      </c>
      <c r="J512" s="5">
        <v>1</v>
      </c>
      <c r="K512" s="5">
        <v>1</v>
      </c>
    </row>
    <row r="513" spans="1:11" x14ac:dyDescent="0.25">
      <c r="A513" s="5">
        <v>561</v>
      </c>
      <c r="B513" s="5" t="s">
        <v>823</v>
      </c>
      <c r="C513" s="5" t="s">
        <v>824</v>
      </c>
      <c r="D513" s="5" t="s">
        <v>924</v>
      </c>
      <c r="E513" s="5">
        <v>1</v>
      </c>
      <c r="F513" s="5">
        <v>1</v>
      </c>
      <c r="G513" s="5" t="str">
        <f t="shared" si="7"/>
        <v>No</v>
      </c>
      <c r="H513" s="5">
        <v>1</v>
      </c>
      <c r="I513" s="5">
        <v>1</v>
      </c>
      <c r="J513" s="5">
        <v>1</v>
      </c>
      <c r="K513" s="5">
        <v>1</v>
      </c>
    </row>
    <row r="514" spans="1:11" x14ac:dyDescent="0.25">
      <c r="A514" s="5">
        <v>562</v>
      </c>
      <c r="B514" s="5" t="s">
        <v>828</v>
      </c>
      <c r="C514" s="5" t="s">
        <v>829</v>
      </c>
      <c r="D514" s="5" t="s">
        <v>924</v>
      </c>
      <c r="E514" s="5">
        <v>1</v>
      </c>
      <c r="F514" s="5">
        <v>1</v>
      </c>
      <c r="G514" s="5" t="str">
        <f t="shared" si="7"/>
        <v>No</v>
      </c>
      <c r="H514" s="5">
        <v>1</v>
      </c>
      <c r="I514" s="5">
        <v>1</v>
      </c>
      <c r="J514" s="5">
        <v>1</v>
      </c>
      <c r="K514" s="5">
        <v>1</v>
      </c>
    </row>
    <row r="515" spans="1:11" x14ac:dyDescent="0.25">
      <c r="A515" s="5">
        <v>273</v>
      </c>
      <c r="B515" s="5" t="s">
        <v>370</v>
      </c>
      <c r="C515" s="5" t="s">
        <v>371</v>
      </c>
      <c r="D515" s="5" t="s">
        <v>924</v>
      </c>
      <c r="E515" s="5">
        <v>1</v>
      </c>
      <c r="F515" s="5">
        <v>1</v>
      </c>
      <c r="G515" s="5" t="str">
        <f t="shared" ref="G515:G578" si="8">IF(SUM(H515:K515)=4, "No","Yes")</f>
        <v>No</v>
      </c>
      <c r="H515" s="5">
        <v>1</v>
      </c>
      <c r="I515" s="5">
        <v>1</v>
      </c>
      <c r="J515" s="5">
        <v>1</v>
      </c>
      <c r="K515" s="5">
        <v>1</v>
      </c>
    </row>
    <row r="516" spans="1:11" x14ac:dyDescent="0.25">
      <c r="A516" s="5">
        <v>274</v>
      </c>
      <c r="B516" s="5" t="s">
        <v>1550</v>
      </c>
      <c r="C516" s="5" t="s">
        <v>1551</v>
      </c>
      <c r="D516" s="5" t="s">
        <v>924</v>
      </c>
      <c r="E516" s="5">
        <v>1</v>
      </c>
      <c r="F516" s="5">
        <v>1</v>
      </c>
      <c r="G516" s="5" t="str">
        <f t="shared" si="8"/>
        <v>No</v>
      </c>
      <c r="H516" s="5">
        <v>1</v>
      </c>
      <c r="I516" s="5">
        <v>1</v>
      </c>
      <c r="J516" s="5">
        <v>1</v>
      </c>
      <c r="K516" s="5">
        <v>1</v>
      </c>
    </row>
    <row r="517" spans="1:11" x14ac:dyDescent="0.25">
      <c r="A517" s="5">
        <v>563</v>
      </c>
      <c r="B517" s="5" t="s">
        <v>830</v>
      </c>
      <c r="C517" s="5" t="s">
        <v>831</v>
      </c>
      <c r="D517" s="5" t="s">
        <v>924</v>
      </c>
      <c r="E517" s="5">
        <v>1</v>
      </c>
      <c r="F517" s="5">
        <v>1</v>
      </c>
      <c r="G517" s="5" t="str">
        <f t="shared" si="8"/>
        <v>No</v>
      </c>
      <c r="H517" s="5">
        <v>1</v>
      </c>
      <c r="I517" s="5">
        <v>1</v>
      </c>
      <c r="J517" s="5">
        <v>1</v>
      </c>
      <c r="K517" s="5">
        <v>1</v>
      </c>
    </row>
    <row r="518" spans="1:11" x14ac:dyDescent="0.25">
      <c r="A518" s="5">
        <v>564</v>
      </c>
      <c r="B518" s="5" t="s">
        <v>1552</v>
      </c>
      <c r="C518" s="5" t="s">
        <v>1553</v>
      </c>
      <c r="D518" s="5" t="s">
        <v>924</v>
      </c>
      <c r="E518" s="5">
        <v>1</v>
      </c>
      <c r="F518" s="5">
        <v>1</v>
      </c>
      <c r="G518" s="5" t="str">
        <f t="shared" si="8"/>
        <v>No</v>
      </c>
      <c r="H518" s="5">
        <v>1</v>
      </c>
      <c r="I518" s="5">
        <v>1</v>
      </c>
      <c r="J518" s="5">
        <v>1</v>
      </c>
      <c r="K518" s="5">
        <v>1</v>
      </c>
    </row>
    <row r="519" spans="1:11" x14ac:dyDescent="0.25">
      <c r="A519" s="5">
        <v>565</v>
      </c>
      <c r="B519" s="5" t="s">
        <v>1554</v>
      </c>
      <c r="C519" s="5" t="s">
        <v>1555</v>
      </c>
      <c r="D519" s="5" t="s">
        <v>924</v>
      </c>
      <c r="E519" s="5">
        <v>1</v>
      </c>
      <c r="F519" s="5">
        <v>1</v>
      </c>
      <c r="G519" s="5" t="str">
        <f t="shared" si="8"/>
        <v>No</v>
      </c>
      <c r="H519" s="5">
        <v>1</v>
      </c>
      <c r="I519" s="5">
        <v>1</v>
      </c>
      <c r="J519" s="5">
        <v>1</v>
      </c>
      <c r="K519" s="5">
        <v>1</v>
      </c>
    </row>
    <row r="520" spans="1:11" x14ac:dyDescent="0.25">
      <c r="A520" s="5">
        <v>566</v>
      </c>
      <c r="B520" s="5" t="s">
        <v>1556</v>
      </c>
      <c r="C520" s="5" t="s">
        <v>1557</v>
      </c>
      <c r="D520" s="5" t="s">
        <v>924</v>
      </c>
      <c r="E520" s="5">
        <v>1</v>
      </c>
      <c r="F520" s="5">
        <v>1</v>
      </c>
      <c r="G520" s="5" t="str">
        <f t="shared" si="8"/>
        <v>No</v>
      </c>
      <c r="H520" s="5">
        <v>1</v>
      </c>
      <c r="I520" s="5">
        <v>1</v>
      </c>
      <c r="J520" s="5">
        <v>1</v>
      </c>
      <c r="K520" s="5">
        <v>1</v>
      </c>
    </row>
    <row r="521" spans="1:11" x14ac:dyDescent="0.25">
      <c r="A521" s="5">
        <v>567</v>
      </c>
      <c r="B521" s="5" t="s">
        <v>1558</v>
      </c>
      <c r="C521" s="5" t="s">
        <v>1559</v>
      </c>
      <c r="D521" s="5" t="s">
        <v>924</v>
      </c>
      <c r="E521" s="5">
        <v>1</v>
      </c>
      <c r="F521" s="5">
        <v>1</v>
      </c>
      <c r="G521" s="5" t="str">
        <f t="shared" si="8"/>
        <v>No</v>
      </c>
      <c r="H521" s="5">
        <v>1</v>
      </c>
      <c r="I521" s="5">
        <v>1</v>
      </c>
      <c r="J521" s="5">
        <v>1</v>
      </c>
      <c r="K521" s="5">
        <v>1</v>
      </c>
    </row>
    <row r="522" spans="1:11" x14ac:dyDescent="0.25">
      <c r="A522" s="5">
        <v>568</v>
      </c>
      <c r="B522" s="5" t="s">
        <v>1560</v>
      </c>
      <c r="C522" s="5" t="s">
        <v>1561</v>
      </c>
      <c r="D522" s="5" t="s">
        <v>924</v>
      </c>
      <c r="E522" s="5">
        <v>1</v>
      </c>
      <c r="F522" s="5">
        <v>1</v>
      </c>
      <c r="G522" s="5" t="str">
        <f t="shared" si="8"/>
        <v>No</v>
      </c>
      <c r="H522" s="5">
        <v>1</v>
      </c>
      <c r="I522" s="5">
        <v>1</v>
      </c>
      <c r="J522" s="5">
        <v>1</v>
      </c>
      <c r="K522" s="5">
        <v>1</v>
      </c>
    </row>
    <row r="523" spans="1:11" x14ac:dyDescent="0.25">
      <c r="A523" s="5">
        <v>571</v>
      </c>
      <c r="B523" s="5">
        <v>571</v>
      </c>
      <c r="C523" s="5" t="s">
        <v>1562</v>
      </c>
      <c r="D523" s="5" t="s">
        <v>924</v>
      </c>
      <c r="E523" s="5">
        <v>1</v>
      </c>
      <c r="F523" s="5">
        <v>1</v>
      </c>
      <c r="G523" s="5" t="str">
        <f t="shared" si="8"/>
        <v>No</v>
      </c>
      <c r="H523" s="5">
        <v>1</v>
      </c>
      <c r="I523" s="5">
        <v>1</v>
      </c>
      <c r="J523" s="5">
        <v>1</v>
      </c>
      <c r="K523" s="5">
        <v>1</v>
      </c>
    </row>
    <row r="524" spans="1:11" x14ac:dyDescent="0.25">
      <c r="A524" s="5">
        <v>572</v>
      </c>
      <c r="B524" s="5">
        <v>572</v>
      </c>
      <c r="C524" s="5" t="s">
        <v>1563</v>
      </c>
      <c r="D524" s="5" t="s">
        <v>924</v>
      </c>
      <c r="E524" s="5">
        <v>1</v>
      </c>
      <c r="F524" s="5">
        <v>1</v>
      </c>
      <c r="G524" s="5" t="str">
        <f t="shared" si="8"/>
        <v>No</v>
      </c>
      <c r="H524" s="5">
        <v>1</v>
      </c>
      <c r="I524" s="5">
        <v>1</v>
      </c>
      <c r="J524" s="5">
        <v>1</v>
      </c>
      <c r="K524" s="5">
        <v>1</v>
      </c>
    </row>
    <row r="525" spans="1:11" x14ac:dyDescent="0.25">
      <c r="A525" s="5">
        <v>573</v>
      </c>
      <c r="B525" s="5" t="s">
        <v>1564</v>
      </c>
      <c r="C525" s="5" t="s">
        <v>1565</v>
      </c>
      <c r="D525" s="5" t="s">
        <v>924</v>
      </c>
      <c r="E525" s="5">
        <v>1</v>
      </c>
      <c r="F525" s="5">
        <v>1</v>
      </c>
      <c r="G525" s="5" t="str">
        <f t="shared" si="8"/>
        <v>No</v>
      </c>
      <c r="H525" s="5">
        <v>1</v>
      </c>
      <c r="I525" s="5">
        <v>1</v>
      </c>
      <c r="J525" s="5">
        <v>1</v>
      </c>
      <c r="K525" s="5">
        <v>1</v>
      </c>
    </row>
    <row r="526" spans="1:11" x14ac:dyDescent="0.25">
      <c r="A526" s="5">
        <v>353</v>
      </c>
      <c r="B526" s="5">
        <v>353</v>
      </c>
      <c r="C526" s="5" t="s">
        <v>1566</v>
      </c>
      <c r="D526" s="5" t="s">
        <v>924</v>
      </c>
      <c r="E526" s="5">
        <v>1</v>
      </c>
      <c r="F526" s="5">
        <v>1</v>
      </c>
      <c r="G526" s="5" t="str">
        <f t="shared" si="8"/>
        <v>No</v>
      </c>
      <c r="H526" s="5">
        <v>1</v>
      </c>
      <c r="I526" s="5">
        <v>1</v>
      </c>
      <c r="J526" s="5">
        <v>1</v>
      </c>
      <c r="K526" s="5">
        <v>1</v>
      </c>
    </row>
    <row r="527" spans="1:11" x14ac:dyDescent="0.25">
      <c r="A527" s="5">
        <v>574</v>
      </c>
      <c r="B527" s="5" t="s">
        <v>1567</v>
      </c>
      <c r="C527" s="5" t="s">
        <v>1568</v>
      </c>
      <c r="D527" s="5" t="s">
        <v>924</v>
      </c>
      <c r="E527" s="5">
        <v>1</v>
      </c>
      <c r="F527" s="5">
        <v>1</v>
      </c>
      <c r="G527" s="5" t="str">
        <f t="shared" si="8"/>
        <v>No</v>
      </c>
      <c r="H527" s="5">
        <v>1</v>
      </c>
      <c r="I527" s="5">
        <v>1</v>
      </c>
      <c r="J527" s="5">
        <v>1</v>
      </c>
      <c r="K527" s="5">
        <v>1</v>
      </c>
    </row>
    <row r="528" spans="1:11" x14ac:dyDescent="0.25">
      <c r="A528" s="5">
        <v>577</v>
      </c>
      <c r="B528" s="5" t="s">
        <v>834</v>
      </c>
      <c r="C528" s="5" t="s">
        <v>835</v>
      </c>
      <c r="D528" s="5" t="s">
        <v>924</v>
      </c>
      <c r="E528" s="5">
        <v>1</v>
      </c>
      <c r="F528" s="5">
        <v>1</v>
      </c>
      <c r="G528" s="5" t="str">
        <f t="shared" si="8"/>
        <v>No</v>
      </c>
      <c r="H528" s="5">
        <v>1</v>
      </c>
      <c r="I528" s="5">
        <v>1</v>
      </c>
      <c r="J528" s="5">
        <v>1</v>
      </c>
      <c r="K528" s="5">
        <v>1</v>
      </c>
    </row>
    <row r="529" spans="1:11" x14ac:dyDescent="0.25">
      <c r="A529" s="5">
        <v>575</v>
      </c>
      <c r="B529" s="5" t="s">
        <v>832</v>
      </c>
      <c r="C529" s="5" t="s">
        <v>833</v>
      </c>
      <c r="D529" s="5" t="s">
        <v>924</v>
      </c>
      <c r="E529" s="5">
        <v>1</v>
      </c>
      <c r="F529" s="5">
        <v>1</v>
      </c>
      <c r="G529" s="5" t="str">
        <f t="shared" si="8"/>
        <v>Yes</v>
      </c>
      <c r="H529" s="5">
        <v>1</v>
      </c>
      <c r="I529" s="5">
        <v>1</v>
      </c>
      <c r="J529" s="5">
        <v>200</v>
      </c>
      <c r="K529" s="5">
        <v>24</v>
      </c>
    </row>
    <row r="530" spans="1:11" x14ac:dyDescent="0.25">
      <c r="A530" s="5">
        <v>578</v>
      </c>
      <c r="B530" s="5" t="s">
        <v>1569</v>
      </c>
      <c r="C530" s="5" t="s">
        <v>1570</v>
      </c>
      <c r="D530" s="5" t="s">
        <v>924</v>
      </c>
      <c r="E530" s="5">
        <v>1</v>
      </c>
      <c r="F530" s="5">
        <v>1</v>
      </c>
      <c r="G530" s="5" t="str">
        <f t="shared" si="8"/>
        <v>Yes</v>
      </c>
      <c r="H530" s="5">
        <v>1</v>
      </c>
      <c r="I530" s="5">
        <v>1</v>
      </c>
      <c r="J530" s="5">
        <v>200</v>
      </c>
      <c r="K530" s="5">
        <v>24</v>
      </c>
    </row>
    <row r="531" spans="1:11" x14ac:dyDescent="0.25">
      <c r="A531" s="5">
        <v>579</v>
      </c>
      <c r="B531" s="5" t="s">
        <v>836</v>
      </c>
      <c r="C531" s="5" t="s">
        <v>1571</v>
      </c>
      <c r="D531" s="5" t="s">
        <v>924</v>
      </c>
      <c r="E531" s="5">
        <v>1</v>
      </c>
      <c r="F531" s="5">
        <v>1</v>
      </c>
      <c r="G531" s="5" t="str">
        <f t="shared" si="8"/>
        <v>No</v>
      </c>
      <c r="H531" s="5">
        <v>1</v>
      </c>
      <c r="I531" s="5">
        <v>1</v>
      </c>
      <c r="J531" s="5">
        <v>1</v>
      </c>
      <c r="K531" s="5">
        <v>1</v>
      </c>
    </row>
    <row r="532" spans="1:11" x14ac:dyDescent="0.25">
      <c r="A532" s="5">
        <v>580</v>
      </c>
      <c r="B532" s="5" t="s">
        <v>1572</v>
      </c>
      <c r="C532" s="5" t="s">
        <v>1573</v>
      </c>
      <c r="D532" s="5" t="s">
        <v>924</v>
      </c>
      <c r="E532" s="5">
        <v>1</v>
      </c>
      <c r="F532" s="5">
        <v>1</v>
      </c>
      <c r="G532" s="5" t="str">
        <f t="shared" si="8"/>
        <v>No</v>
      </c>
      <c r="H532" s="5">
        <v>1</v>
      </c>
      <c r="I532" s="5">
        <v>1</v>
      </c>
      <c r="J532" s="5">
        <v>1</v>
      </c>
      <c r="K532" s="5">
        <v>1</v>
      </c>
    </row>
    <row r="533" spans="1:11" x14ac:dyDescent="0.25">
      <c r="A533" s="5">
        <v>354</v>
      </c>
      <c r="B533" s="5">
        <v>354</v>
      </c>
      <c r="C533" s="5" t="s">
        <v>1574</v>
      </c>
      <c r="D533" s="5" t="s">
        <v>924</v>
      </c>
      <c r="E533" s="5">
        <v>1</v>
      </c>
      <c r="F533" s="5">
        <v>1</v>
      </c>
      <c r="G533" s="5" t="str">
        <f t="shared" si="8"/>
        <v>No</v>
      </c>
      <c r="H533" s="5">
        <v>1</v>
      </c>
      <c r="I533" s="5">
        <v>1</v>
      </c>
      <c r="J533" s="5">
        <v>1</v>
      </c>
      <c r="K533" s="5">
        <v>1</v>
      </c>
    </row>
    <row r="534" spans="1:11" x14ac:dyDescent="0.25">
      <c r="A534" s="5">
        <v>582</v>
      </c>
      <c r="B534" s="5" t="s">
        <v>840</v>
      </c>
      <c r="C534" s="5" t="s">
        <v>841</v>
      </c>
      <c r="D534" s="5" t="s">
        <v>924</v>
      </c>
      <c r="E534" s="5">
        <v>1</v>
      </c>
      <c r="F534" s="5">
        <v>1</v>
      </c>
      <c r="G534" s="5" t="str">
        <f t="shared" si="8"/>
        <v>No</v>
      </c>
      <c r="H534" s="5">
        <v>1</v>
      </c>
      <c r="I534" s="5">
        <v>1</v>
      </c>
      <c r="J534" s="5">
        <v>1</v>
      </c>
      <c r="K534" s="5">
        <v>1</v>
      </c>
    </row>
    <row r="535" spans="1:11" x14ac:dyDescent="0.25">
      <c r="A535" s="5">
        <v>583</v>
      </c>
      <c r="B535" s="5" t="s">
        <v>1575</v>
      </c>
      <c r="C535" s="5" t="s">
        <v>1576</v>
      </c>
      <c r="D535" s="5" t="s">
        <v>924</v>
      </c>
      <c r="E535" s="5">
        <v>1</v>
      </c>
      <c r="F535" s="5">
        <v>1</v>
      </c>
      <c r="G535" s="5" t="str">
        <f t="shared" si="8"/>
        <v>No</v>
      </c>
      <c r="H535" s="5">
        <v>1</v>
      </c>
      <c r="I535" s="5">
        <v>1</v>
      </c>
      <c r="J535" s="5">
        <v>1</v>
      </c>
      <c r="K535" s="5">
        <v>1</v>
      </c>
    </row>
    <row r="536" spans="1:11" x14ac:dyDescent="0.25">
      <c r="A536" s="5">
        <v>584</v>
      </c>
      <c r="B536" s="5" t="s">
        <v>1577</v>
      </c>
      <c r="C536" s="5" t="s">
        <v>1578</v>
      </c>
      <c r="D536" s="5" t="s">
        <v>924</v>
      </c>
      <c r="E536" s="5">
        <v>1</v>
      </c>
      <c r="F536" s="5">
        <v>1</v>
      </c>
      <c r="G536" s="5" t="str">
        <f t="shared" si="8"/>
        <v>No</v>
      </c>
      <c r="H536" s="5">
        <v>1</v>
      </c>
      <c r="I536" s="5">
        <v>1</v>
      </c>
      <c r="J536" s="5">
        <v>1</v>
      </c>
      <c r="K536" s="5">
        <v>1</v>
      </c>
    </row>
    <row r="537" spans="1:11" x14ac:dyDescent="0.25">
      <c r="A537" s="5">
        <v>585</v>
      </c>
      <c r="B537" s="5" t="s">
        <v>842</v>
      </c>
      <c r="C537" s="5" t="s">
        <v>843</v>
      </c>
      <c r="D537" s="5" t="s">
        <v>924</v>
      </c>
      <c r="E537" s="5">
        <v>1</v>
      </c>
      <c r="F537" s="5">
        <v>1</v>
      </c>
      <c r="G537" s="5" t="str">
        <f t="shared" si="8"/>
        <v>No</v>
      </c>
      <c r="H537" s="5">
        <v>1</v>
      </c>
      <c r="I537" s="5">
        <v>1</v>
      </c>
      <c r="J537" s="5">
        <v>1</v>
      </c>
      <c r="K537" s="5">
        <v>1</v>
      </c>
    </row>
    <row r="538" spans="1:11" x14ac:dyDescent="0.25">
      <c r="A538" s="5">
        <v>586</v>
      </c>
      <c r="B538" s="5" t="s">
        <v>1579</v>
      </c>
      <c r="C538" s="5" t="s">
        <v>1580</v>
      </c>
      <c r="D538" s="5" t="s">
        <v>924</v>
      </c>
      <c r="E538" s="5">
        <v>1</v>
      </c>
      <c r="F538" s="5">
        <v>1</v>
      </c>
      <c r="G538" s="5" t="str">
        <f t="shared" si="8"/>
        <v>No</v>
      </c>
      <c r="H538" s="5">
        <v>1</v>
      </c>
      <c r="I538" s="5">
        <v>1</v>
      </c>
      <c r="J538" s="5">
        <v>1</v>
      </c>
      <c r="K538" s="5">
        <v>1</v>
      </c>
    </row>
    <row r="539" spans="1:11" x14ac:dyDescent="0.25">
      <c r="A539" s="5">
        <v>587</v>
      </c>
      <c r="B539" s="5" t="s">
        <v>1581</v>
      </c>
      <c r="C539" s="5" t="s">
        <v>1582</v>
      </c>
      <c r="D539" s="5" t="s">
        <v>924</v>
      </c>
      <c r="E539" s="5">
        <v>1</v>
      </c>
      <c r="F539" s="5">
        <v>1</v>
      </c>
      <c r="G539" s="5" t="str">
        <f t="shared" si="8"/>
        <v>No</v>
      </c>
      <c r="H539" s="5">
        <v>1</v>
      </c>
      <c r="I539" s="5">
        <v>1</v>
      </c>
      <c r="J539" s="5">
        <v>1</v>
      </c>
      <c r="K539" s="5">
        <v>1</v>
      </c>
    </row>
    <row r="540" spans="1:11" x14ac:dyDescent="0.25">
      <c r="A540" s="5">
        <v>591</v>
      </c>
      <c r="B540" s="5" t="s">
        <v>844</v>
      </c>
      <c r="C540" s="5" t="s">
        <v>845</v>
      </c>
      <c r="D540" s="5" t="s">
        <v>924</v>
      </c>
      <c r="E540" s="5">
        <v>1</v>
      </c>
      <c r="F540" s="5">
        <v>1</v>
      </c>
      <c r="G540" s="5" t="str">
        <f t="shared" si="8"/>
        <v>No</v>
      </c>
      <c r="H540" s="5">
        <v>1</v>
      </c>
      <c r="I540" s="5">
        <v>1</v>
      </c>
      <c r="J540" s="5">
        <v>1</v>
      </c>
      <c r="K540" s="5">
        <v>1</v>
      </c>
    </row>
    <row r="541" spans="1:11" x14ac:dyDescent="0.25">
      <c r="A541" s="5">
        <v>588</v>
      </c>
      <c r="B541" s="5" t="s">
        <v>846</v>
      </c>
      <c r="C541" s="5" t="s">
        <v>1583</v>
      </c>
      <c r="D541" s="5" t="s">
        <v>924</v>
      </c>
      <c r="E541" s="5">
        <v>1</v>
      </c>
      <c r="F541" s="5">
        <v>1</v>
      </c>
      <c r="G541" s="5" t="str">
        <f t="shared" si="8"/>
        <v>No</v>
      </c>
      <c r="H541" s="5">
        <v>1</v>
      </c>
      <c r="I541" s="5">
        <v>1</v>
      </c>
      <c r="J541" s="5">
        <v>1</v>
      </c>
      <c r="K541" s="5">
        <v>1</v>
      </c>
    </row>
    <row r="542" spans="1:11" x14ac:dyDescent="0.25">
      <c r="A542" s="5">
        <v>590</v>
      </c>
      <c r="B542" s="5" t="s">
        <v>1584</v>
      </c>
      <c r="C542" s="5" t="s">
        <v>1585</v>
      </c>
      <c r="D542" s="5" t="s">
        <v>924</v>
      </c>
      <c r="E542" s="5">
        <v>1</v>
      </c>
      <c r="F542" s="5">
        <v>1</v>
      </c>
      <c r="G542" s="5" t="str">
        <f t="shared" si="8"/>
        <v>No</v>
      </c>
      <c r="H542" s="5">
        <v>1</v>
      </c>
      <c r="I542" s="5">
        <v>1</v>
      </c>
      <c r="J542" s="5">
        <v>1</v>
      </c>
      <c r="K542" s="5">
        <v>1</v>
      </c>
    </row>
    <row r="543" spans="1:11" x14ac:dyDescent="0.25">
      <c r="A543" s="5">
        <v>358</v>
      </c>
      <c r="B543" s="5">
        <v>358</v>
      </c>
      <c r="C543" s="5" t="s">
        <v>1586</v>
      </c>
      <c r="D543" s="5" t="s">
        <v>924</v>
      </c>
      <c r="E543" s="5">
        <v>1</v>
      </c>
      <c r="F543" s="5">
        <v>1</v>
      </c>
      <c r="G543" s="5" t="str">
        <f t="shared" si="8"/>
        <v>No</v>
      </c>
      <c r="H543" s="5">
        <v>1</v>
      </c>
      <c r="I543" s="5">
        <v>1</v>
      </c>
      <c r="J543" s="5">
        <v>1</v>
      </c>
      <c r="K543" s="5">
        <v>1</v>
      </c>
    </row>
    <row r="544" spans="1:11" x14ac:dyDescent="0.25">
      <c r="A544" s="5">
        <v>592</v>
      </c>
      <c r="B544" s="5" t="s">
        <v>1587</v>
      </c>
      <c r="C544" s="5" t="s">
        <v>1588</v>
      </c>
      <c r="D544" s="5" t="s">
        <v>924</v>
      </c>
      <c r="E544" s="5">
        <v>1</v>
      </c>
      <c r="F544" s="5">
        <v>1</v>
      </c>
      <c r="G544" s="5" t="str">
        <f t="shared" si="8"/>
        <v>No</v>
      </c>
      <c r="H544" s="5">
        <v>1</v>
      </c>
      <c r="I544" s="5">
        <v>1</v>
      </c>
      <c r="J544" s="5">
        <v>1</v>
      </c>
      <c r="K544" s="5">
        <v>1</v>
      </c>
    </row>
    <row r="545" spans="1:11" x14ac:dyDescent="0.25">
      <c r="A545" s="5">
        <v>593</v>
      </c>
      <c r="B545" s="5" t="s">
        <v>1589</v>
      </c>
      <c r="C545" s="5" t="s">
        <v>1590</v>
      </c>
      <c r="D545" s="5" t="s">
        <v>924</v>
      </c>
      <c r="E545" s="5">
        <v>1</v>
      </c>
      <c r="F545" s="5">
        <v>1</v>
      </c>
      <c r="G545" s="5" t="str">
        <f t="shared" si="8"/>
        <v>No</v>
      </c>
      <c r="H545" s="5">
        <v>1</v>
      </c>
      <c r="I545" s="5">
        <v>1</v>
      </c>
      <c r="J545" s="5">
        <v>1</v>
      </c>
      <c r="K545" s="5">
        <v>1</v>
      </c>
    </row>
    <row r="546" spans="1:11" x14ac:dyDescent="0.25">
      <c r="A546" s="5">
        <v>115</v>
      </c>
      <c r="B546" s="5" t="s">
        <v>853</v>
      </c>
      <c r="C546" s="5" t="s">
        <v>854</v>
      </c>
      <c r="D546" s="5" t="s">
        <v>924</v>
      </c>
      <c r="E546" s="5">
        <v>1</v>
      </c>
      <c r="F546" s="5">
        <v>1</v>
      </c>
      <c r="G546" s="5" t="str">
        <f t="shared" si="8"/>
        <v>No</v>
      </c>
      <c r="H546" s="5">
        <v>1</v>
      </c>
      <c r="I546" s="5">
        <v>1</v>
      </c>
      <c r="J546" s="5">
        <v>1</v>
      </c>
      <c r="K546" s="5">
        <v>1</v>
      </c>
    </row>
    <row r="547" spans="1:11" x14ac:dyDescent="0.25">
      <c r="A547" s="5">
        <v>594</v>
      </c>
      <c r="B547" s="5" t="s">
        <v>855</v>
      </c>
      <c r="C547" s="5" t="s">
        <v>856</v>
      </c>
      <c r="D547" s="5" t="s">
        <v>924</v>
      </c>
      <c r="E547" s="5">
        <v>1</v>
      </c>
      <c r="F547" s="5">
        <v>1</v>
      </c>
      <c r="G547" s="5" t="str">
        <f t="shared" si="8"/>
        <v>No</v>
      </c>
      <c r="H547" s="5">
        <v>1</v>
      </c>
      <c r="I547" s="5">
        <v>1</v>
      </c>
      <c r="J547" s="5">
        <v>1</v>
      </c>
      <c r="K547" s="5">
        <v>1</v>
      </c>
    </row>
    <row r="548" spans="1:11" x14ac:dyDescent="0.25">
      <c r="A548" s="5">
        <v>488</v>
      </c>
      <c r="B548" s="5" t="s">
        <v>851</v>
      </c>
      <c r="C548" s="5" t="s">
        <v>1591</v>
      </c>
      <c r="D548" s="5" t="s">
        <v>924</v>
      </c>
      <c r="E548" s="5">
        <v>1</v>
      </c>
      <c r="F548" s="5">
        <v>1</v>
      </c>
      <c r="G548" s="5" t="str">
        <f t="shared" si="8"/>
        <v>No</v>
      </c>
      <c r="H548" s="5">
        <v>1</v>
      </c>
      <c r="I548" s="5">
        <v>1</v>
      </c>
      <c r="J548" s="5">
        <v>1</v>
      </c>
      <c r="K548" s="5">
        <v>1</v>
      </c>
    </row>
    <row r="549" spans="1:11" x14ac:dyDescent="0.25">
      <c r="A549" s="5">
        <v>128</v>
      </c>
      <c r="B549" s="5" t="s">
        <v>1592</v>
      </c>
      <c r="C549" s="5" t="s">
        <v>1593</v>
      </c>
      <c r="D549" s="5" t="s">
        <v>924</v>
      </c>
      <c r="E549" s="5">
        <v>1</v>
      </c>
      <c r="F549" s="5">
        <v>1</v>
      </c>
      <c r="G549" s="5" t="str">
        <f t="shared" si="8"/>
        <v>No</v>
      </c>
      <c r="H549" s="5">
        <v>1</v>
      </c>
      <c r="I549" s="5">
        <v>1</v>
      </c>
      <c r="J549" s="5">
        <v>1</v>
      </c>
      <c r="K549" s="5">
        <v>1</v>
      </c>
    </row>
    <row r="550" spans="1:11" x14ac:dyDescent="0.25">
      <c r="A550" s="5">
        <v>245</v>
      </c>
      <c r="B550" s="5" t="s">
        <v>857</v>
      </c>
      <c r="C550" s="5" t="s">
        <v>858</v>
      </c>
      <c r="D550" s="5" t="s">
        <v>924</v>
      </c>
      <c r="E550" s="5">
        <v>1</v>
      </c>
      <c r="F550" s="5">
        <v>1</v>
      </c>
      <c r="G550" s="5" t="str">
        <f t="shared" si="8"/>
        <v>No</v>
      </c>
      <c r="H550" s="5">
        <v>1</v>
      </c>
      <c r="I550" s="5">
        <v>1</v>
      </c>
      <c r="J550" s="5">
        <v>1</v>
      </c>
      <c r="K550" s="5">
        <v>1</v>
      </c>
    </row>
    <row r="551" spans="1:11" x14ac:dyDescent="0.25">
      <c r="A551" s="5">
        <v>595</v>
      </c>
      <c r="B551" s="5" t="s">
        <v>1594</v>
      </c>
      <c r="C551" s="5" t="s">
        <v>1595</v>
      </c>
      <c r="D551" s="5" t="s">
        <v>924</v>
      </c>
      <c r="E551" s="5">
        <v>1</v>
      </c>
      <c r="F551" s="5">
        <v>1</v>
      </c>
      <c r="G551" s="5" t="str">
        <f t="shared" si="8"/>
        <v>No</v>
      </c>
      <c r="H551" s="5">
        <v>1</v>
      </c>
      <c r="I551" s="5">
        <v>1</v>
      </c>
      <c r="J551" s="5">
        <v>1</v>
      </c>
      <c r="K551" s="5">
        <v>1</v>
      </c>
    </row>
    <row r="552" spans="1:11" x14ac:dyDescent="0.25">
      <c r="A552" s="5">
        <v>596</v>
      </c>
      <c r="B552" s="5" t="s">
        <v>862</v>
      </c>
      <c r="C552" s="5" t="s">
        <v>863</v>
      </c>
      <c r="D552" s="5" t="s">
        <v>924</v>
      </c>
      <c r="E552" s="5">
        <v>1</v>
      </c>
      <c r="F552" s="5">
        <v>1</v>
      </c>
      <c r="G552" s="5" t="str">
        <f t="shared" si="8"/>
        <v>No</v>
      </c>
      <c r="H552" s="5">
        <v>1</v>
      </c>
      <c r="I552" s="5">
        <v>1</v>
      </c>
      <c r="J552" s="5">
        <v>1</v>
      </c>
      <c r="K552" s="5">
        <v>1</v>
      </c>
    </row>
    <row r="553" spans="1:11" x14ac:dyDescent="0.25">
      <c r="A553" s="5">
        <v>597</v>
      </c>
      <c r="B553" s="5" t="s">
        <v>1596</v>
      </c>
      <c r="C553" s="5" t="s">
        <v>1597</v>
      </c>
      <c r="D553" s="5" t="s">
        <v>924</v>
      </c>
      <c r="E553" s="5">
        <v>1</v>
      </c>
      <c r="F553" s="5">
        <v>1</v>
      </c>
      <c r="G553" s="5" t="str">
        <f t="shared" si="8"/>
        <v>No</v>
      </c>
      <c r="H553" s="5">
        <v>1</v>
      </c>
      <c r="I553" s="5">
        <v>1</v>
      </c>
      <c r="J553" s="5">
        <v>1</v>
      </c>
      <c r="K553" s="5">
        <v>1</v>
      </c>
    </row>
    <row r="554" spans="1:11" x14ac:dyDescent="0.25">
      <c r="A554" s="5">
        <v>598</v>
      </c>
      <c r="B554" s="5" t="s">
        <v>1598</v>
      </c>
      <c r="C554" s="5" t="s">
        <v>1599</v>
      </c>
      <c r="D554" s="5" t="s">
        <v>924</v>
      </c>
      <c r="E554" s="5">
        <v>1</v>
      </c>
      <c r="F554" s="5">
        <v>1</v>
      </c>
      <c r="G554" s="5" t="str">
        <f t="shared" si="8"/>
        <v>No</v>
      </c>
      <c r="H554" s="5">
        <v>1</v>
      </c>
      <c r="I554" s="5">
        <v>1</v>
      </c>
      <c r="J554" s="5">
        <v>1</v>
      </c>
      <c r="K554" s="5">
        <v>1</v>
      </c>
    </row>
    <row r="555" spans="1:11" x14ac:dyDescent="0.25">
      <c r="A555" s="5">
        <v>599</v>
      </c>
      <c r="B555" s="5" t="s">
        <v>864</v>
      </c>
      <c r="C555" s="5" t="s">
        <v>865</v>
      </c>
      <c r="D555" s="5" t="s">
        <v>924</v>
      </c>
      <c r="E555" s="5">
        <v>1</v>
      </c>
      <c r="F555" s="5">
        <v>1</v>
      </c>
      <c r="G555" s="5" t="str">
        <f t="shared" si="8"/>
        <v>No</v>
      </c>
      <c r="H555" s="5">
        <v>1</v>
      </c>
      <c r="I555" s="5">
        <v>1</v>
      </c>
      <c r="J555" s="5">
        <v>1</v>
      </c>
      <c r="K555" s="5">
        <v>1</v>
      </c>
    </row>
    <row r="556" spans="1:11" x14ac:dyDescent="0.25">
      <c r="A556" s="5">
        <v>600</v>
      </c>
      <c r="B556" s="5" t="s">
        <v>866</v>
      </c>
      <c r="C556" s="5" t="s">
        <v>867</v>
      </c>
      <c r="D556" s="5" t="s">
        <v>924</v>
      </c>
      <c r="E556" s="5">
        <v>1</v>
      </c>
      <c r="F556" s="5">
        <v>1</v>
      </c>
      <c r="G556" s="5" t="str">
        <f t="shared" si="8"/>
        <v>No</v>
      </c>
      <c r="H556" s="5">
        <v>1</v>
      </c>
      <c r="I556" s="5">
        <v>1</v>
      </c>
      <c r="J556" s="5">
        <v>1</v>
      </c>
      <c r="K556" s="5">
        <v>1</v>
      </c>
    </row>
    <row r="557" spans="1:11" x14ac:dyDescent="0.25">
      <c r="A557" s="5">
        <v>601</v>
      </c>
      <c r="B557" s="5" t="s">
        <v>413</v>
      </c>
      <c r="C557" s="5" t="s">
        <v>414</v>
      </c>
      <c r="D557" s="5" t="s">
        <v>924</v>
      </c>
      <c r="E557" s="5">
        <v>1</v>
      </c>
      <c r="F557" s="5">
        <v>1</v>
      </c>
      <c r="G557" s="5" t="str">
        <f t="shared" si="8"/>
        <v>No</v>
      </c>
      <c r="H557" s="5">
        <v>1</v>
      </c>
      <c r="I557" s="5">
        <v>1</v>
      </c>
      <c r="J557" s="5">
        <v>1</v>
      </c>
      <c r="K557" s="5">
        <v>1</v>
      </c>
    </row>
    <row r="558" spans="1:11" x14ac:dyDescent="0.25">
      <c r="A558" s="5">
        <v>602</v>
      </c>
      <c r="B558" s="5" t="s">
        <v>1600</v>
      </c>
      <c r="C558" s="5" t="s">
        <v>1601</v>
      </c>
      <c r="D558" s="5" t="s">
        <v>924</v>
      </c>
      <c r="E558" s="5">
        <v>1</v>
      </c>
      <c r="F558" s="5">
        <v>1</v>
      </c>
      <c r="G558" s="5" t="str">
        <f t="shared" si="8"/>
        <v>No</v>
      </c>
      <c r="H558" s="5">
        <v>1</v>
      </c>
      <c r="I558" s="5">
        <v>1</v>
      </c>
      <c r="J558" s="5">
        <v>1</v>
      </c>
      <c r="K558" s="5">
        <v>1</v>
      </c>
    </row>
    <row r="559" spans="1:11" x14ac:dyDescent="0.25">
      <c r="A559" s="5">
        <v>603</v>
      </c>
      <c r="B559" s="5" t="s">
        <v>1602</v>
      </c>
      <c r="C559" s="5" t="s">
        <v>1603</v>
      </c>
      <c r="D559" s="5" t="s">
        <v>924</v>
      </c>
      <c r="E559" s="5">
        <v>1</v>
      </c>
      <c r="F559" s="5">
        <v>1</v>
      </c>
      <c r="G559" s="5" t="str">
        <f t="shared" si="8"/>
        <v>No</v>
      </c>
      <c r="H559" s="5">
        <v>1</v>
      </c>
      <c r="I559" s="5">
        <v>1</v>
      </c>
      <c r="J559" s="5">
        <v>1</v>
      </c>
      <c r="K559" s="5">
        <v>1</v>
      </c>
    </row>
    <row r="560" spans="1:11" x14ac:dyDescent="0.25">
      <c r="A560" s="5">
        <v>604</v>
      </c>
      <c r="B560" s="5" t="s">
        <v>1604</v>
      </c>
      <c r="C560" s="5" t="s">
        <v>1605</v>
      </c>
      <c r="D560" s="5" t="s">
        <v>924</v>
      </c>
      <c r="E560" s="5">
        <v>1</v>
      </c>
      <c r="F560" s="5">
        <v>1</v>
      </c>
      <c r="G560" s="5" t="str">
        <f t="shared" si="8"/>
        <v>No</v>
      </c>
      <c r="H560" s="5">
        <v>1</v>
      </c>
      <c r="I560" s="5">
        <v>1</v>
      </c>
      <c r="J560" s="5">
        <v>1</v>
      </c>
      <c r="K560" s="5">
        <v>1</v>
      </c>
    </row>
    <row r="561" spans="1:11" x14ac:dyDescent="0.25">
      <c r="A561" s="5">
        <v>605</v>
      </c>
      <c r="B561" s="5" t="s">
        <v>1606</v>
      </c>
      <c r="C561" s="5" t="s">
        <v>1607</v>
      </c>
      <c r="D561" s="5" t="s">
        <v>924</v>
      </c>
      <c r="E561" s="5">
        <v>1</v>
      </c>
      <c r="F561" s="5">
        <v>1</v>
      </c>
      <c r="G561" s="5" t="str">
        <f t="shared" si="8"/>
        <v>No</v>
      </c>
      <c r="H561" s="5">
        <v>1</v>
      </c>
      <c r="I561" s="5">
        <v>1</v>
      </c>
      <c r="J561" s="5">
        <v>1</v>
      </c>
      <c r="K561" s="5">
        <v>1</v>
      </c>
    </row>
    <row r="562" spans="1:11" x14ac:dyDescent="0.25">
      <c r="A562" s="5">
        <v>534</v>
      </c>
      <c r="B562" s="5" t="s">
        <v>1608</v>
      </c>
      <c r="C562" s="5" t="s">
        <v>1609</v>
      </c>
      <c r="D562" s="5" t="s">
        <v>924</v>
      </c>
      <c r="E562" s="5">
        <v>1</v>
      </c>
      <c r="F562" s="5">
        <v>1</v>
      </c>
      <c r="G562" s="5" t="str">
        <f t="shared" si="8"/>
        <v>No</v>
      </c>
      <c r="H562" s="5">
        <v>1</v>
      </c>
      <c r="I562" s="5">
        <v>1</v>
      </c>
      <c r="J562" s="5">
        <v>1</v>
      </c>
      <c r="K562" s="5">
        <v>1</v>
      </c>
    </row>
    <row r="563" spans="1:11" x14ac:dyDescent="0.25">
      <c r="A563" s="5">
        <v>535</v>
      </c>
      <c r="B563" s="5" t="s">
        <v>1610</v>
      </c>
      <c r="C563" s="5" t="s">
        <v>1611</v>
      </c>
      <c r="D563" s="5" t="s">
        <v>924</v>
      </c>
      <c r="E563" s="5">
        <v>1</v>
      </c>
      <c r="F563" s="5">
        <v>1</v>
      </c>
      <c r="G563" s="5" t="str">
        <f t="shared" si="8"/>
        <v>No</v>
      </c>
      <c r="H563" s="5">
        <v>1</v>
      </c>
      <c r="I563" s="5">
        <v>1</v>
      </c>
      <c r="J563" s="5">
        <v>1</v>
      </c>
      <c r="K563" s="5">
        <v>1</v>
      </c>
    </row>
    <row r="564" spans="1:11" x14ac:dyDescent="0.25">
      <c r="A564" s="5">
        <v>536</v>
      </c>
      <c r="B564" s="5" t="s">
        <v>1612</v>
      </c>
      <c r="C564" s="5" t="s">
        <v>1613</v>
      </c>
      <c r="D564" s="5" t="s">
        <v>924</v>
      </c>
      <c r="E564" s="5">
        <v>1</v>
      </c>
      <c r="F564" s="5">
        <v>1</v>
      </c>
      <c r="G564" s="5" t="str">
        <f t="shared" si="8"/>
        <v>No</v>
      </c>
      <c r="H564" s="5">
        <v>1</v>
      </c>
      <c r="I564" s="5">
        <v>1</v>
      </c>
      <c r="J564" s="5">
        <v>1</v>
      </c>
      <c r="K564" s="5">
        <v>1</v>
      </c>
    </row>
    <row r="565" spans="1:11" x14ac:dyDescent="0.25">
      <c r="A565" s="5">
        <v>537</v>
      </c>
      <c r="B565" s="5" t="s">
        <v>1614</v>
      </c>
      <c r="C565" s="5" t="s">
        <v>1615</v>
      </c>
      <c r="D565" s="5" t="s">
        <v>924</v>
      </c>
      <c r="E565" s="5">
        <v>1</v>
      </c>
      <c r="F565" s="5">
        <v>1</v>
      </c>
      <c r="G565" s="5" t="str">
        <f t="shared" si="8"/>
        <v>No</v>
      </c>
      <c r="H565" s="5">
        <v>1</v>
      </c>
      <c r="I565" s="5">
        <v>1</v>
      </c>
      <c r="J565" s="5">
        <v>1</v>
      </c>
      <c r="K565" s="5">
        <v>1</v>
      </c>
    </row>
    <row r="566" spans="1:11" x14ac:dyDescent="0.25">
      <c r="A566" s="5">
        <v>549</v>
      </c>
      <c r="B566" s="5" t="s">
        <v>1616</v>
      </c>
      <c r="C566" s="5" t="s">
        <v>1617</v>
      </c>
      <c r="D566" s="5" t="s">
        <v>924</v>
      </c>
      <c r="E566" s="5">
        <v>1</v>
      </c>
      <c r="F566" s="5">
        <v>1</v>
      </c>
      <c r="G566" s="5" t="str">
        <f t="shared" si="8"/>
        <v>No</v>
      </c>
      <c r="H566" s="5">
        <v>1</v>
      </c>
      <c r="I566" s="5">
        <v>1</v>
      </c>
      <c r="J566" s="5">
        <v>1</v>
      </c>
      <c r="K566" s="5">
        <v>1</v>
      </c>
    </row>
    <row r="567" spans="1:11" x14ac:dyDescent="0.25">
      <c r="A567" s="5">
        <v>550</v>
      </c>
      <c r="B567" s="5" t="s">
        <v>1618</v>
      </c>
      <c r="C567" s="5" t="s">
        <v>1619</v>
      </c>
      <c r="D567" s="5" t="s">
        <v>924</v>
      </c>
      <c r="E567" s="5">
        <v>1</v>
      </c>
      <c r="F567" s="5">
        <v>1</v>
      </c>
      <c r="G567" s="5" t="str">
        <f t="shared" si="8"/>
        <v>No</v>
      </c>
      <c r="H567" s="5">
        <v>1</v>
      </c>
      <c r="I567" s="5">
        <v>1</v>
      </c>
      <c r="J567" s="5">
        <v>1</v>
      </c>
      <c r="K567" s="5">
        <v>1</v>
      </c>
    </row>
    <row r="568" spans="1:11" x14ac:dyDescent="0.25">
      <c r="A568" s="5">
        <v>551</v>
      </c>
      <c r="B568" s="5" t="s">
        <v>1620</v>
      </c>
      <c r="C568" s="5" t="s">
        <v>1621</v>
      </c>
      <c r="D568" s="5" t="s">
        <v>924</v>
      </c>
      <c r="E568" s="5">
        <v>1</v>
      </c>
      <c r="F568" s="5">
        <v>1</v>
      </c>
      <c r="G568" s="5" t="str">
        <f t="shared" si="8"/>
        <v>No</v>
      </c>
      <c r="H568" s="5">
        <v>1</v>
      </c>
      <c r="I568" s="5">
        <v>1</v>
      </c>
      <c r="J568" s="5">
        <v>1</v>
      </c>
      <c r="K568" s="5">
        <v>1</v>
      </c>
    </row>
    <row r="569" spans="1:11" x14ac:dyDescent="0.25">
      <c r="A569" s="5">
        <v>552</v>
      </c>
      <c r="B569" s="5" t="s">
        <v>1622</v>
      </c>
      <c r="C569" s="5" t="s">
        <v>1623</v>
      </c>
      <c r="D569" s="5" t="s">
        <v>924</v>
      </c>
      <c r="E569" s="5">
        <v>1</v>
      </c>
      <c r="F569" s="5">
        <v>1</v>
      </c>
      <c r="G569" s="5" t="str">
        <f t="shared" si="8"/>
        <v>No</v>
      </c>
      <c r="H569" s="5">
        <v>1</v>
      </c>
      <c r="I569" s="5">
        <v>1</v>
      </c>
      <c r="J569" s="5">
        <v>1</v>
      </c>
      <c r="K569" s="5">
        <v>1</v>
      </c>
    </row>
    <row r="570" spans="1:11" x14ac:dyDescent="0.25">
      <c r="A570" s="5">
        <v>606</v>
      </c>
      <c r="B570" s="5" t="s">
        <v>868</v>
      </c>
      <c r="C570" s="5" t="s">
        <v>1624</v>
      </c>
      <c r="D570" s="5" t="s">
        <v>924</v>
      </c>
      <c r="E570" s="5">
        <v>1</v>
      </c>
      <c r="F570" s="5">
        <v>1</v>
      </c>
      <c r="G570" s="5" t="str">
        <f t="shared" si="8"/>
        <v>No</v>
      </c>
      <c r="H570" s="5">
        <v>1</v>
      </c>
      <c r="I570" s="5">
        <v>1</v>
      </c>
      <c r="J570" s="5">
        <v>1</v>
      </c>
      <c r="K570" s="5">
        <v>1</v>
      </c>
    </row>
    <row r="571" spans="1:11" x14ac:dyDescent="0.25">
      <c r="A571" s="5">
        <v>512</v>
      </c>
      <c r="B571" s="5" t="s">
        <v>1625</v>
      </c>
      <c r="C571" s="5" t="s">
        <v>1626</v>
      </c>
      <c r="D571" s="5" t="s">
        <v>924</v>
      </c>
      <c r="E571" s="5">
        <v>1</v>
      </c>
      <c r="F571" s="5">
        <v>1</v>
      </c>
      <c r="G571" s="5" t="str">
        <f t="shared" si="8"/>
        <v>No</v>
      </c>
      <c r="H571" s="5">
        <v>1</v>
      </c>
      <c r="I571" s="5">
        <v>1</v>
      </c>
      <c r="J571" s="5">
        <v>1</v>
      </c>
      <c r="K571" s="5">
        <v>1</v>
      </c>
    </row>
    <row r="572" spans="1:11" x14ac:dyDescent="0.25">
      <c r="A572" s="5">
        <v>113</v>
      </c>
      <c r="B572" s="5" t="s">
        <v>873</v>
      </c>
      <c r="C572" s="5" t="s">
        <v>874</v>
      </c>
      <c r="D572" s="5" t="s">
        <v>924</v>
      </c>
      <c r="E572" s="5">
        <v>1</v>
      </c>
      <c r="F572" s="5">
        <v>1</v>
      </c>
      <c r="G572" s="5" t="str">
        <f t="shared" si="8"/>
        <v>No</v>
      </c>
      <c r="H572" s="5">
        <v>1</v>
      </c>
      <c r="I572" s="5">
        <v>1</v>
      </c>
      <c r="J572" s="5">
        <v>1</v>
      </c>
      <c r="K572" s="5">
        <v>1</v>
      </c>
    </row>
    <row r="573" spans="1:11" x14ac:dyDescent="0.25">
      <c r="A573" s="5">
        <v>326</v>
      </c>
      <c r="B573" s="5" t="s">
        <v>875</v>
      </c>
      <c r="C573" s="5" t="s">
        <v>1627</v>
      </c>
      <c r="D573" s="5" t="s">
        <v>924</v>
      </c>
      <c r="E573" s="5">
        <v>1</v>
      </c>
      <c r="F573" s="5">
        <v>1</v>
      </c>
      <c r="G573" s="5" t="str">
        <f t="shared" si="8"/>
        <v>No</v>
      </c>
      <c r="H573" s="5">
        <v>1</v>
      </c>
      <c r="I573" s="5">
        <v>1</v>
      </c>
      <c r="J573" s="5">
        <v>1</v>
      </c>
      <c r="K573" s="5">
        <v>1</v>
      </c>
    </row>
    <row r="574" spans="1:11" x14ac:dyDescent="0.25">
      <c r="A574" s="5">
        <v>607</v>
      </c>
      <c r="B574" s="5" t="s">
        <v>877</v>
      </c>
      <c r="C574" s="5" t="s">
        <v>1628</v>
      </c>
      <c r="D574" s="5" t="s">
        <v>924</v>
      </c>
      <c r="E574" s="5">
        <v>1</v>
      </c>
      <c r="F574" s="5">
        <v>1</v>
      </c>
      <c r="G574" s="5" t="str">
        <f t="shared" si="8"/>
        <v>No</v>
      </c>
      <c r="H574" s="5">
        <v>1</v>
      </c>
      <c r="I574" s="5">
        <v>1</v>
      </c>
      <c r="J574" s="5">
        <v>1</v>
      </c>
      <c r="K574" s="5">
        <v>1</v>
      </c>
    </row>
    <row r="575" spans="1:11" s="66" customFormat="1" x14ac:dyDescent="0.25">
      <c r="A575" s="10">
        <v>608</v>
      </c>
      <c r="B575" s="10" t="s">
        <v>879</v>
      </c>
      <c r="C575" s="10" t="s">
        <v>1629</v>
      </c>
      <c r="D575" s="10" t="s">
        <v>928</v>
      </c>
      <c r="E575" s="10">
        <v>1.2</v>
      </c>
      <c r="F575" s="10">
        <v>1.8</v>
      </c>
      <c r="G575" s="10" t="str">
        <f t="shared" si="8"/>
        <v>No</v>
      </c>
      <c r="H575" s="10">
        <v>1</v>
      </c>
      <c r="I575" s="10">
        <v>1</v>
      </c>
      <c r="J575" s="10">
        <v>1</v>
      </c>
      <c r="K575" s="10">
        <v>1</v>
      </c>
    </row>
    <row r="576" spans="1:11" x14ac:dyDescent="0.25">
      <c r="A576" s="5">
        <v>249</v>
      </c>
      <c r="B576" s="5" t="s">
        <v>1630</v>
      </c>
      <c r="C576" s="5" t="s">
        <v>1631</v>
      </c>
      <c r="D576" s="5" t="s">
        <v>924</v>
      </c>
      <c r="E576" s="5">
        <v>1</v>
      </c>
      <c r="F576" s="5">
        <v>1</v>
      </c>
      <c r="G576" s="5" t="str">
        <f t="shared" si="8"/>
        <v>No</v>
      </c>
      <c r="H576" s="5">
        <v>1</v>
      </c>
      <c r="I576" s="5">
        <v>1</v>
      </c>
      <c r="J576" s="5">
        <v>1</v>
      </c>
      <c r="K576" s="5">
        <v>1</v>
      </c>
    </row>
    <row r="577" spans="1:11" x14ac:dyDescent="0.25">
      <c r="A577" s="5">
        <v>125</v>
      </c>
      <c r="B577" s="5" t="s">
        <v>1632</v>
      </c>
      <c r="C577" s="5" t="s">
        <v>1633</v>
      </c>
      <c r="D577" s="5" t="s">
        <v>924</v>
      </c>
      <c r="E577" s="5">
        <v>1</v>
      </c>
      <c r="F577" s="5">
        <v>1</v>
      </c>
      <c r="G577" s="5" t="str">
        <f t="shared" si="8"/>
        <v>No</v>
      </c>
      <c r="H577" s="5">
        <v>1</v>
      </c>
      <c r="I577" s="5">
        <v>1</v>
      </c>
      <c r="J577" s="5">
        <v>1</v>
      </c>
      <c r="K577" s="5">
        <v>1</v>
      </c>
    </row>
    <row r="578" spans="1:11" x14ac:dyDescent="0.25">
      <c r="A578" s="5">
        <v>126</v>
      </c>
      <c r="B578" s="5" t="s">
        <v>881</v>
      </c>
      <c r="C578" s="5" t="s">
        <v>882</v>
      </c>
      <c r="D578" s="5" t="s">
        <v>924</v>
      </c>
      <c r="E578" s="5">
        <v>1</v>
      </c>
      <c r="F578" s="5">
        <v>1</v>
      </c>
      <c r="G578" s="5" t="str">
        <f t="shared" si="8"/>
        <v>No</v>
      </c>
      <c r="H578" s="5">
        <v>1</v>
      </c>
      <c r="I578" s="5">
        <v>1</v>
      </c>
      <c r="J578" s="5">
        <v>1</v>
      </c>
      <c r="K578" s="5">
        <v>1</v>
      </c>
    </row>
    <row r="579" spans="1:11" x14ac:dyDescent="0.25">
      <c r="A579" s="5">
        <v>609</v>
      </c>
      <c r="B579" s="5" t="s">
        <v>883</v>
      </c>
      <c r="C579" s="5" t="s">
        <v>884</v>
      </c>
      <c r="D579" s="5" t="s">
        <v>924</v>
      </c>
      <c r="E579" s="5">
        <v>1</v>
      </c>
      <c r="F579" s="5">
        <v>1</v>
      </c>
      <c r="G579" s="5" t="str">
        <f t="shared" ref="G579:G608" si="9">IF(SUM(H579:K579)=4, "No","Yes")</f>
        <v>No</v>
      </c>
      <c r="H579" s="5">
        <v>1</v>
      </c>
      <c r="I579" s="5">
        <v>1</v>
      </c>
      <c r="J579" s="5">
        <v>1</v>
      </c>
      <c r="K579" s="5">
        <v>1</v>
      </c>
    </row>
    <row r="580" spans="1:11" x14ac:dyDescent="0.25">
      <c r="A580" s="5">
        <v>513</v>
      </c>
      <c r="B580" s="5" t="s">
        <v>1634</v>
      </c>
      <c r="C580" s="5" t="s">
        <v>1635</v>
      </c>
      <c r="D580" s="5" t="s">
        <v>924</v>
      </c>
      <c r="E580" s="5">
        <v>1</v>
      </c>
      <c r="F580" s="5">
        <v>1</v>
      </c>
      <c r="G580" s="5" t="str">
        <f t="shared" si="9"/>
        <v>No</v>
      </c>
      <c r="H580" s="5">
        <v>1</v>
      </c>
      <c r="I580" s="5">
        <v>1</v>
      </c>
      <c r="J580" s="5">
        <v>1</v>
      </c>
      <c r="K580" s="5">
        <v>1</v>
      </c>
    </row>
    <row r="581" spans="1:11" x14ac:dyDescent="0.25">
      <c r="A581" s="5">
        <v>610</v>
      </c>
      <c r="B581" s="5" t="s">
        <v>885</v>
      </c>
      <c r="C581" s="5" t="s">
        <v>886</v>
      </c>
      <c r="D581" s="5" t="s">
        <v>924</v>
      </c>
      <c r="E581" s="5">
        <v>1</v>
      </c>
      <c r="F581" s="5">
        <v>1</v>
      </c>
      <c r="G581" s="5" t="str">
        <f t="shared" si="9"/>
        <v>No</v>
      </c>
      <c r="H581" s="5">
        <v>1</v>
      </c>
      <c r="I581" s="5">
        <v>1</v>
      </c>
      <c r="J581" s="5">
        <v>1</v>
      </c>
      <c r="K581" s="5">
        <v>1</v>
      </c>
    </row>
    <row r="582" spans="1:11" x14ac:dyDescent="0.25">
      <c r="A582" s="5">
        <v>275</v>
      </c>
      <c r="B582" s="5" t="s">
        <v>1636</v>
      </c>
      <c r="C582" s="5" t="s">
        <v>1637</v>
      </c>
      <c r="D582" s="5" t="s">
        <v>924</v>
      </c>
      <c r="E582" s="5">
        <v>1</v>
      </c>
      <c r="F582" s="5">
        <v>1</v>
      </c>
      <c r="G582" s="5" t="str">
        <f t="shared" si="9"/>
        <v>No</v>
      </c>
      <c r="H582" s="5">
        <v>1</v>
      </c>
      <c r="I582" s="5">
        <v>1</v>
      </c>
      <c r="J582" s="5">
        <v>1</v>
      </c>
      <c r="K582" s="5">
        <v>1</v>
      </c>
    </row>
    <row r="583" spans="1:11" x14ac:dyDescent="0.25">
      <c r="A583" s="5">
        <v>514</v>
      </c>
      <c r="B583" s="5" t="s">
        <v>1638</v>
      </c>
      <c r="C583" s="5" t="s">
        <v>1639</v>
      </c>
      <c r="D583" s="5" t="s">
        <v>924</v>
      </c>
      <c r="E583" s="5">
        <v>1</v>
      </c>
      <c r="F583" s="5">
        <v>1</v>
      </c>
      <c r="G583" s="5" t="str">
        <f t="shared" si="9"/>
        <v>No</v>
      </c>
      <c r="H583" s="5">
        <v>1</v>
      </c>
      <c r="I583" s="5">
        <v>1</v>
      </c>
      <c r="J583" s="5">
        <v>1</v>
      </c>
      <c r="K583" s="5">
        <v>1</v>
      </c>
    </row>
    <row r="584" spans="1:11" x14ac:dyDescent="0.25">
      <c r="A584" s="5">
        <v>515</v>
      </c>
      <c r="B584" s="5" t="s">
        <v>1640</v>
      </c>
      <c r="C584" s="5" t="s">
        <v>1641</v>
      </c>
      <c r="D584" s="5" t="s">
        <v>924</v>
      </c>
      <c r="E584" s="5">
        <v>1</v>
      </c>
      <c r="F584" s="5">
        <v>1</v>
      </c>
      <c r="G584" s="5" t="str">
        <f t="shared" si="9"/>
        <v>No</v>
      </c>
      <c r="H584" s="5">
        <v>1</v>
      </c>
      <c r="I584" s="5">
        <v>1</v>
      </c>
      <c r="J584" s="5">
        <v>1</v>
      </c>
      <c r="K584" s="5">
        <v>1</v>
      </c>
    </row>
    <row r="585" spans="1:11" x14ac:dyDescent="0.25">
      <c r="A585" s="5">
        <v>516</v>
      </c>
      <c r="B585" s="5" t="s">
        <v>1642</v>
      </c>
      <c r="C585" s="5" t="s">
        <v>1643</v>
      </c>
      <c r="D585" s="5" t="s">
        <v>924</v>
      </c>
      <c r="E585" s="5">
        <v>1</v>
      </c>
      <c r="F585" s="5">
        <v>1</v>
      </c>
      <c r="G585" s="5" t="str">
        <f t="shared" si="9"/>
        <v>No</v>
      </c>
      <c r="H585" s="5">
        <v>1</v>
      </c>
      <c r="I585" s="5">
        <v>1</v>
      </c>
      <c r="J585" s="5">
        <v>1</v>
      </c>
      <c r="K585" s="5">
        <v>1</v>
      </c>
    </row>
    <row r="586" spans="1:11" x14ac:dyDescent="0.25">
      <c r="A586" s="5">
        <v>517</v>
      </c>
      <c r="B586" s="5" t="s">
        <v>1644</v>
      </c>
      <c r="C586" s="5" t="s">
        <v>1645</v>
      </c>
      <c r="D586" s="5" t="s">
        <v>924</v>
      </c>
      <c r="E586" s="5">
        <v>1</v>
      </c>
      <c r="F586" s="5">
        <v>1</v>
      </c>
      <c r="G586" s="5" t="str">
        <f t="shared" si="9"/>
        <v>No</v>
      </c>
      <c r="H586" s="5">
        <v>1</v>
      </c>
      <c r="I586" s="5">
        <v>1</v>
      </c>
      <c r="J586" s="5">
        <v>1</v>
      </c>
      <c r="K586" s="5">
        <v>1</v>
      </c>
    </row>
    <row r="587" spans="1:11" x14ac:dyDescent="0.25">
      <c r="A587" s="5">
        <v>611</v>
      </c>
      <c r="B587" s="5" t="s">
        <v>1646</v>
      </c>
      <c r="C587" s="5" t="s">
        <v>1647</v>
      </c>
      <c r="D587" s="5" t="s">
        <v>924</v>
      </c>
      <c r="E587" s="5">
        <v>1</v>
      </c>
      <c r="F587" s="5">
        <v>1</v>
      </c>
      <c r="G587" s="5" t="str">
        <f t="shared" si="9"/>
        <v>No</v>
      </c>
      <c r="H587" s="5">
        <v>1</v>
      </c>
      <c r="I587" s="5">
        <v>1</v>
      </c>
      <c r="J587" s="5">
        <v>1</v>
      </c>
      <c r="K587" s="5">
        <v>1</v>
      </c>
    </row>
    <row r="588" spans="1:11" x14ac:dyDescent="0.25">
      <c r="A588" s="5">
        <v>613</v>
      </c>
      <c r="B588" s="5" t="s">
        <v>1648</v>
      </c>
      <c r="C588" s="5" t="s">
        <v>1649</v>
      </c>
      <c r="D588" s="5" t="s">
        <v>924</v>
      </c>
      <c r="E588" s="5">
        <v>1</v>
      </c>
      <c r="F588" s="5">
        <v>1</v>
      </c>
      <c r="G588" s="5" t="str">
        <f t="shared" si="9"/>
        <v>No</v>
      </c>
      <c r="H588" s="5">
        <v>1</v>
      </c>
      <c r="I588" s="5">
        <v>1</v>
      </c>
      <c r="J588" s="5">
        <v>1</v>
      </c>
      <c r="K588" s="5">
        <v>1</v>
      </c>
    </row>
    <row r="589" spans="1:11" x14ac:dyDescent="0.25">
      <c r="A589" s="5">
        <v>614</v>
      </c>
      <c r="B589" s="5" t="s">
        <v>1650</v>
      </c>
      <c r="C589" s="5" t="s">
        <v>1651</v>
      </c>
      <c r="D589" s="5" t="s">
        <v>924</v>
      </c>
      <c r="E589" s="5">
        <v>1</v>
      </c>
      <c r="F589" s="5">
        <v>1</v>
      </c>
      <c r="G589" s="5" t="str">
        <f t="shared" si="9"/>
        <v>No</v>
      </c>
      <c r="H589" s="5">
        <v>1</v>
      </c>
      <c r="I589" s="5">
        <v>1</v>
      </c>
      <c r="J589" s="5">
        <v>1</v>
      </c>
      <c r="K589" s="5">
        <v>1</v>
      </c>
    </row>
    <row r="590" spans="1:11" x14ac:dyDescent="0.25">
      <c r="A590" s="5">
        <v>615</v>
      </c>
      <c r="B590" s="5" t="s">
        <v>1652</v>
      </c>
      <c r="C590" s="5" t="s">
        <v>1653</v>
      </c>
      <c r="D590" s="5" t="s">
        <v>924</v>
      </c>
      <c r="E590" s="5">
        <v>1</v>
      </c>
      <c r="F590" s="5">
        <v>1</v>
      </c>
      <c r="G590" s="5" t="str">
        <f t="shared" si="9"/>
        <v>No</v>
      </c>
      <c r="H590" s="5">
        <v>1</v>
      </c>
      <c r="I590" s="5">
        <v>1</v>
      </c>
      <c r="J590" s="5">
        <v>1</v>
      </c>
      <c r="K590" s="5">
        <v>1</v>
      </c>
    </row>
    <row r="591" spans="1:11" x14ac:dyDescent="0.25">
      <c r="A591" s="5">
        <v>616</v>
      </c>
      <c r="B591" s="5" t="s">
        <v>1654</v>
      </c>
      <c r="C591" s="5" t="s">
        <v>1655</v>
      </c>
      <c r="D591" s="5" t="s">
        <v>924</v>
      </c>
      <c r="E591" s="5">
        <v>1</v>
      </c>
      <c r="F591" s="5">
        <v>1</v>
      </c>
      <c r="G591" s="5" t="str">
        <f t="shared" si="9"/>
        <v>No</v>
      </c>
      <c r="H591" s="5">
        <v>1</v>
      </c>
      <c r="I591" s="5">
        <v>1</v>
      </c>
      <c r="J591" s="5">
        <v>1</v>
      </c>
      <c r="K591" s="5">
        <v>1</v>
      </c>
    </row>
    <row r="592" spans="1:11" x14ac:dyDescent="0.25">
      <c r="A592" s="5">
        <v>617</v>
      </c>
      <c r="B592" s="5" t="s">
        <v>1656</v>
      </c>
      <c r="C592" s="5" t="s">
        <v>1657</v>
      </c>
      <c r="D592" s="5" t="s">
        <v>924</v>
      </c>
      <c r="E592" s="5">
        <v>1</v>
      </c>
      <c r="F592" s="5">
        <v>1</v>
      </c>
      <c r="G592" s="5" t="str">
        <f t="shared" si="9"/>
        <v>No</v>
      </c>
      <c r="H592" s="5">
        <v>1</v>
      </c>
      <c r="I592" s="5">
        <v>1</v>
      </c>
      <c r="J592" s="5">
        <v>1</v>
      </c>
      <c r="K592" s="5">
        <v>1</v>
      </c>
    </row>
    <row r="593" spans="1:11" x14ac:dyDescent="0.25">
      <c r="A593" s="5">
        <v>618</v>
      </c>
      <c r="B593" s="5" t="s">
        <v>1658</v>
      </c>
      <c r="C593" s="5" t="s">
        <v>1659</v>
      </c>
      <c r="D593" s="5" t="s">
        <v>924</v>
      </c>
      <c r="E593" s="5">
        <v>1</v>
      </c>
      <c r="F593" s="5">
        <v>1</v>
      </c>
      <c r="G593" s="5" t="str">
        <f t="shared" si="9"/>
        <v>No</v>
      </c>
      <c r="H593" s="5">
        <v>1</v>
      </c>
      <c r="I593" s="5">
        <v>1</v>
      </c>
      <c r="J593" s="5">
        <v>1</v>
      </c>
      <c r="K593" s="5">
        <v>1</v>
      </c>
    </row>
    <row r="594" spans="1:11" x14ac:dyDescent="0.25">
      <c r="A594" s="5">
        <v>619</v>
      </c>
      <c r="B594" s="5" t="s">
        <v>895</v>
      </c>
      <c r="C594" s="5" t="s">
        <v>1660</v>
      </c>
      <c r="D594" s="5" t="s">
        <v>925</v>
      </c>
      <c r="E594" s="5">
        <v>1.7</v>
      </c>
      <c r="F594" s="5">
        <v>4.2</v>
      </c>
      <c r="G594" s="5" t="str">
        <f t="shared" si="9"/>
        <v>No</v>
      </c>
      <c r="H594" s="5">
        <v>1</v>
      </c>
      <c r="I594" s="5">
        <v>1</v>
      </c>
      <c r="J594" s="5">
        <v>1</v>
      </c>
      <c r="K594" s="5">
        <v>1</v>
      </c>
    </row>
    <row r="595" spans="1:11" x14ac:dyDescent="0.25">
      <c r="A595" s="5">
        <v>620</v>
      </c>
      <c r="B595" s="5" t="s">
        <v>897</v>
      </c>
      <c r="C595" s="5" t="s">
        <v>1661</v>
      </c>
      <c r="D595" s="5" t="s">
        <v>924</v>
      </c>
      <c r="E595" s="5">
        <v>1</v>
      </c>
      <c r="F595" s="5">
        <v>1</v>
      </c>
      <c r="G595" s="5" t="str">
        <f t="shared" si="9"/>
        <v>No</v>
      </c>
      <c r="H595" s="5">
        <v>1</v>
      </c>
      <c r="I595" s="5">
        <v>1</v>
      </c>
      <c r="J595" s="5">
        <v>1</v>
      </c>
      <c r="K595" s="5">
        <v>1</v>
      </c>
    </row>
    <row r="596" spans="1:11" x14ac:dyDescent="0.25">
      <c r="A596" s="5">
        <v>621</v>
      </c>
      <c r="B596" s="5" t="s">
        <v>1662</v>
      </c>
      <c r="C596" s="5" t="s">
        <v>1663</v>
      </c>
      <c r="D596" s="5" t="s">
        <v>924</v>
      </c>
      <c r="E596" s="5">
        <v>1</v>
      </c>
      <c r="F596" s="5">
        <v>1</v>
      </c>
      <c r="G596" s="5" t="str">
        <f t="shared" si="9"/>
        <v>No</v>
      </c>
      <c r="H596" s="5">
        <v>1</v>
      </c>
      <c r="I596" s="5">
        <v>1</v>
      </c>
      <c r="J596" s="5">
        <v>1</v>
      </c>
      <c r="K596" s="5">
        <v>1</v>
      </c>
    </row>
    <row r="597" spans="1:11" x14ac:dyDescent="0.25">
      <c r="A597" s="5">
        <v>622</v>
      </c>
      <c r="B597" s="5" t="s">
        <v>899</v>
      </c>
      <c r="C597" s="5" t="s">
        <v>900</v>
      </c>
      <c r="D597" s="5" t="s">
        <v>924</v>
      </c>
      <c r="E597" s="5">
        <v>1</v>
      </c>
      <c r="F597" s="5">
        <v>1</v>
      </c>
      <c r="G597" s="5" t="str">
        <f t="shared" si="9"/>
        <v>No</v>
      </c>
      <c r="H597" s="5">
        <v>1</v>
      </c>
      <c r="I597" s="5">
        <v>1</v>
      </c>
      <c r="J597" s="5">
        <v>1</v>
      </c>
      <c r="K597" s="5">
        <v>1</v>
      </c>
    </row>
    <row r="598" spans="1:11" x14ac:dyDescent="0.25">
      <c r="A598" s="5">
        <v>623</v>
      </c>
      <c r="B598" s="5" t="s">
        <v>901</v>
      </c>
      <c r="C598" s="5" t="s">
        <v>902</v>
      </c>
      <c r="D598" s="5" t="s">
        <v>924</v>
      </c>
      <c r="E598" s="5">
        <v>1</v>
      </c>
      <c r="F598" s="5">
        <v>1</v>
      </c>
      <c r="G598" s="5" t="str">
        <f t="shared" si="9"/>
        <v>No</v>
      </c>
      <c r="H598" s="5">
        <v>1</v>
      </c>
      <c r="I598" s="5">
        <v>1</v>
      </c>
      <c r="J598" s="5">
        <v>1</v>
      </c>
      <c r="K598" s="5">
        <v>1</v>
      </c>
    </row>
    <row r="599" spans="1:11" s="66" customFormat="1" x14ac:dyDescent="0.25">
      <c r="A599" s="10">
        <v>624</v>
      </c>
      <c r="B599" s="10" t="s">
        <v>903</v>
      </c>
      <c r="C599" s="10" t="s">
        <v>904</v>
      </c>
      <c r="D599" s="10" t="s">
        <v>928</v>
      </c>
      <c r="E599" s="10">
        <v>2</v>
      </c>
      <c r="F599" s="10">
        <v>27</v>
      </c>
      <c r="G599" s="10" t="str">
        <f t="shared" si="9"/>
        <v>No</v>
      </c>
      <c r="H599" s="10">
        <v>1</v>
      </c>
      <c r="I599" s="10">
        <v>1</v>
      </c>
      <c r="J599" s="10">
        <v>1</v>
      </c>
      <c r="K599" s="10">
        <v>1</v>
      </c>
    </row>
    <row r="600" spans="1:11" x14ac:dyDescent="0.25">
      <c r="A600" s="5">
        <v>625</v>
      </c>
      <c r="B600" s="5" t="s">
        <v>905</v>
      </c>
      <c r="C600" s="5" t="s">
        <v>906</v>
      </c>
      <c r="D600" s="5" t="s">
        <v>924</v>
      </c>
      <c r="E600" s="5">
        <v>1</v>
      </c>
      <c r="F600" s="5">
        <v>1</v>
      </c>
      <c r="G600" s="5" t="str">
        <f t="shared" si="9"/>
        <v>No</v>
      </c>
      <c r="H600" s="5">
        <v>1</v>
      </c>
      <c r="I600" s="5">
        <v>1</v>
      </c>
      <c r="J600" s="5">
        <v>1</v>
      </c>
      <c r="K600" s="5">
        <v>1</v>
      </c>
    </row>
    <row r="601" spans="1:11" x14ac:dyDescent="0.25">
      <c r="A601" s="5">
        <v>626</v>
      </c>
      <c r="B601" s="5" t="s">
        <v>1664</v>
      </c>
      <c r="C601" s="5" t="s">
        <v>1665</v>
      </c>
      <c r="D601" s="5" t="s">
        <v>924</v>
      </c>
      <c r="E601" s="5">
        <v>1</v>
      </c>
      <c r="F601" s="5">
        <v>1</v>
      </c>
      <c r="G601" s="5" t="str">
        <f t="shared" si="9"/>
        <v>No</v>
      </c>
      <c r="H601" s="5">
        <v>1</v>
      </c>
      <c r="I601" s="5">
        <v>1</v>
      </c>
      <c r="J601" s="5">
        <v>1</v>
      </c>
      <c r="K601" s="5">
        <v>1</v>
      </c>
    </row>
    <row r="602" spans="1:11" x14ac:dyDescent="0.25">
      <c r="A602" s="5">
        <v>627</v>
      </c>
      <c r="B602" s="5" t="s">
        <v>907</v>
      </c>
      <c r="C602" s="5" t="s">
        <v>908</v>
      </c>
      <c r="D602" s="5" t="s">
        <v>924</v>
      </c>
      <c r="E602" s="5">
        <v>1</v>
      </c>
      <c r="F602" s="5">
        <v>1</v>
      </c>
      <c r="G602" s="5" t="str">
        <f t="shared" si="9"/>
        <v>No</v>
      </c>
      <c r="H602" s="5">
        <v>1</v>
      </c>
      <c r="I602" s="5">
        <v>1</v>
      </c>
      <c r="J602" s="5">
        <v>1</v>
      </c>
      <c r="K602" s="5">
        <v>1</v>
      </c>
    </row>
    <row r="603" spans="1:11" x14ac:dyDescent="0.25">
      <c r="A603" s="5">
        <v>628</v>
      </c>
      <c r="B603" s="5" t="s">
        <v>909</v>
      </c>
      <c r="C603" s="5" t="s">
        <v>910</v>
      </c>
      <c r="D603" s="5" t="s">
        <v>924</v>
      </c>
      <c r="E603" s="5">
        <v>1</v>
      </c>
      <c r="F603" s="5">
        <v>1</v>
      </c>
      <c r="G603" s="5" t="str">
        <f t="shared" si="9"/>
        <v>No</v>
      </c>
      <c r="H603" s="5">
        <v>1</v>
      </c>
      <c r="I603" s="5">
        <v>1</v>
      </c>
      <c r="J603" s="5">
        <v>1</v>
      </c>
      <c r="K603" s="5">
        <v>1</v>
      </c>
    </row>
    <row r="604" spans="1:11" x14ac:dyDescent="0.25">
      <c r="A604" s="5">
        <v>629</v>
      </c>
      <c r="B604" s="5" t="s">
        <v>1678</v>
      </c>
      <c r="C604" s="5" t="s">
        <v>1666</v>
      </c>
      <c r="D604" s="5" t="s">
        <v>924</v>
      </c>
      <c r="E604" s="5">
        <v>1</v>
      </c>
      <c r="F604" s="5">
        <v>1</v>
      </c>
      <c r="G604" s="5" t="str">
        <f t="shared" si="9"/>
        <v>No</v>
      </c>
      <c r="H604" s="5">
        <v>1</v>
      </c>
      <c r="I604" s="5">
        <v>1</v>
      </c>
      <c r="J604" s="5">
        <v>1</v>
      </c>
      <c r="K604" s="5">
        <v>1</v>
      </c>
    </row>
    <row r="605" spans="1:11" x14ac:dyDescent="0.25">
      <c r="A605" s="5">
        <v>630</v>
      </c>
      <c r="B605" s="5" t="s">
        <v>1679</v>
      </c>
      <c r="C605" s="5" t="s">
        <v>1667</v>
      </c>
      <c r="D605" s="5" t="s">
        <v>924</v>
      </c>
      <c r="E605" s="5">
        <v>1</v>
      </c>
      <c r="F605" s="5">
        <v>1</v>
      </c>
      <c r="G605" s="5" t="str">
        <f t="shared" si="9"/>
        <v>No</v>
      </c>
      <c r="H605" s="5">
        <v>1</v>
      </c>
      <c r="I605" s="5">
        <v>1</v>
      </c>
      <c r="J605" s="5">
        <v>1</v>
      </c>
      <c r="K605" s="5">
        <v>1</v>
      </c>
    </row>
    <row r="606" spans="1:11" x14ac:dyDescent="0.25">
      <c r="A606" s="5">
        <v>631</v>
      </c>
      <c r="B606" s="5" t="s">
        <v>1680</v>
      </c>
      <c r="C606" s="5" t="s">
        <v>1668</v>
      </c>
      <c r="D606" s="5" t="s">
        <v>924</v>
      </c>
      <c r="E606" s="5">
        <v>1</v>
      </c>
      <c r="F606" s="5">
        <v>1</v>
      </c>
      <c r="G606" s="5" t="str">
        <f t="shared" si="9"/>
        <v>No</v>
      </c>
      <c r="H606" s="5">
        <v>1</v>
      </c>
      <c r="I606" s="5">
        <v>1</v>
      </c>
      <c r="J606" s="5">
        <v>1</v>
      </c>
      <c r="K606" s="5">
        <v>1</v>
      </c>
    </row>
    <row r="607" spans="1:11" x14ac:dyDescent="0.25">
      <c r="A607" s="5">
        <v>632</v>
      </c>
      <c r="B607" s="5" t="s">
        <v>1669</v>
      </c>
      <c r="C607" s="5" t="s">
        <v>1670</v>
      </c>
      <c r="D607" s="5" t="s">
        <v>924</v>
      </c>
      <c r="E607" s="5">
        <v>1</v>
      </c>
      <c r="F607" s="5">
        <v>1</v>
      </c>
      <c r="G607" s="5" t="str">
        <f t="shared" si="9"/>
        <v>No</v>
      </c>
      <c r="H607" s="5">
        <v>1</v>
      </c>
      <c r="I607" s="5">
        <v>1</v>
      </c>
      <c r="J607" s="5">
        <v>1</v>
      </c>
      <c r="K607" s="5">
        <v>1</v>
      </c>
    </row>
    <row r="608" spans="1:11" x14ac:dyDescent="0.25">
      <c r="A608" s="5">
        <v>633</v>
      </c>
      <c r="B608" s="5" t="s">
        <v>1671</v>
      </c>
      <c r="C608" s="5" t="s">
        <v>1672</v>
      </c>
      <c r="D608" s="5" t="s">
        <v>924</v>
      </c>
      <c r="E608" s="5">
        <v>1</v>
      </c>
      <c r="F608" s="5">
        <v>1</v>
      </c>
      <c r="G608" s="5" t="str">
        <f t="shared" si="9"/>
        <v>No</v>
      </c>
      <c r="H608" s="5">
        <v>1</v>
      </c>
      <c r="I608" s="5">
        <v>1</v>
      </c>
      <c r="J608" s="5">
        <v>1</v>
      </c>
      <c r="K608" s="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E7FB-E9C2-4305-AD5E-4FE9D1827AF9}">
  <sheetPr codeName="Sheet2"/>
  <dimension ref="A1:K379"/>
  <sheetViews>
    <sheetView topLeftCell="C1" workbookViewId="0">
      <pane xSplit="3" ySplit="2" topLeftCell="F3" activePane="bottomRight" state="frozen"/>
      <selection activeCell="C1" sqref="C1"/>
      <selection pane="topRight" activeCell="F1" sqref="F1"/>
      <selection pane="bottomLeft" activeCell="C3" sqref="C3"/>
      <selection pane="bottomRight" activeCell="C1" sqref="A1:XFD1048576"/>
    </sheetView>
  </sheetViews>
  <sheetFormatPr defaultColWidth="9.140625" defaultRowHeight="14.25" x14ac:dyDescent="0.2"/>
  <cols>
    <col min="1" max="1" width="13.42578125" style="21" hidden="1" customWidth="1"/>
    <col min="2" max="2" width="17" style="21" hidden="1" customWidth="1"/>
    <col min="3" max="3" width="12.42578125" style="21" bestFit="1" customWidth="1"/>
    <col min="4" max="4" width="62.42578125" style="21" customWidth="1"/>
    <col min="5" max="5" width="23.28515625" style="21" bestFit="1" customWidth="1"/>
    <col min="6" max="11" width="18.5703125" style="21" customWidth="1"/>
    <col min="12" max="16384" width="9.140625" style="147"/>
  </cols>
  <sheetData>
    <row r="1" spans="1:11" ht="15" x14ac:dyDescent="0.25">
      <c r="A1" s="171" t="s">
        <v>62</v>
      </c>
      <c r="B1" s="172" t="s">
        <v>63</v>
      </c>
      <c r="C1" s="172" t="s">
        <v>64</v>
      </c>
      <c r="D1" s="172" t="s">
        <v>65</v>
      </c>
      <c r="E1" s="173" t="s">
        <v>66</v>
      </c>
      <c r="F1" s="174" t="s">
        <v>67</v>
      </c>
      <c r="G1" s="174"/>
      <c r="H1" s="175" t="s">
        <v>68</v>
      </c>
      <c r="I1" s="175"/>
      <c r="J1" s="176" t="s">
        <v>69</v>
      </c>
      <c r="K1" s="176"/>
    </row>
    <row r="2" spans="1:11" ht="45" x14ac:dyDescent="0.25">
      <c r="A2" s="171"/>
      <c r="B2" s="172"/>
      <c r="C2" s="172"/>
      <c r="D2" s="172"/>
      <c r="E2" s="173"/>
      <c r="F2" s="177" t="s">
        <v>70</v>
      </c>
      <c r="G2" s="177" t="s">
        <v>71</v>
      </c>
      <c r="H2" s="178" t="s">
        <v>70</v>
      </c>
      <c r="I2" s="178" t="s">
        <v>71</v>
      </c>
      <c r="J2" s="179" t="s">
        <v>70</v>
      </c>
      <c r="K2" s="179" t="s">
        <v>71</v>
      </c>
    </row>
    <row r="3" spans="1:11" x14ac:dyDescent="0.2">
      <c r="A3" s="46">
        <v>1</v>
      </c>
      <c r="B3" s="180">
        <v>1</v>
      </c>
      <c r="C3" s="180" t="s">
        <v>72</v>
      </c>
      <c r="D3" s="180" t="s">
        <v>73</v>
      </c>
      <c r="E3" s="46"/>
      <c r="F3" s="46">
        <v>0.37037037037037035</v>
      </c>
      <c r="G3" s="46" t="s">
        <v>74</v>
      </c>
      <c r="H3" s="46">
        <v>140</v>
      </c>
      <c r="I3" s="46" t="s">
        <v>74</v>
      </c>
      <c r="J3" s="46">
        <v>470</v>
      </c>
      <c r="K3" s="46" t="s">
        <v>74</v>
      </c>
    </row>
    <row r="4" spans="1:11" x14ac:dyDescent="0.2">
      <c r="A4" s="46">
        <v>2</v>
      </c>
      <c r="B4" s="180">
        <v>2</v>
      </c>
      <c r="C4" s="180" t="s">
        <v>75</v>
      </c>
      <c r="D4" s="180" t="s">
        <v>76</v>
      </c>
      <c r="E4" s="46"/>
      <c r="F4" s="46">
        <v>4.9999999999999996E-2</v>
      </c>
      <c r="G4" s="46" t="s">
        <v>74</v>
      </c>
      <c r="H4" s="46" t="s">
        <v>77</v>
      </c>
      <c r="I4" s="46" t="s">
        <v>77</v>
      </c>
      <c r="J4" s="46" t="s">
        <v>77</v>
      </c>
      <c r="K4" s="46" t="s">
        <v>77</v>
      </c>
    </row>
    <row r="5" spans="1:11" x14ac:dyDescent="0.2">
      <c r="A5" s="46">
        <v>3</v>
      </c>
      <c r="B5" s="180">
        <v>634</v>
      </c>
      <c r="C5" s="180" t="s">
        <v>78</v>
      </c>
      <c r="D5" s="180" t="s">
        <v>79</v>
      </c>
      <c r="E5" s="46"/>
      <c r="F5" s="46" t="s">
        <v>77</v>
      </c>
      <c r="G5" s="46" t="s">
        <v>77</v>
      </c>
      <c r="H5" s="46">
        <v>3200</v>
      </c>
      <c r="I5" s="46" t="s">
        <v>37</v>
      </c>
      <c r="J5" s="46">
        <v>19000</v>
      </c>
      <c r="K5" s="46" t="s">
        <v>29</v>
      </c>
    </row>
    <row r="6" spans="1:11" x14ac:dyDescent="0.2">
      <c r="A6" s="46">
        <v>4</v>
      </c>
      <c r="B6" s="180">
        <v>3</v>
      </c>
      <c r="C6" s="180" t="s">
        <v>80</v>
      </c>
      <c r="D6" s="180" t="s">
        <v>81</v>
      </c>
      <c r="E6" s="46"/>
      <c r="F6" s="46" t="s">
        <v>77</v>
      </c>
      <c r="G6" s="46" t="s">
        <v>77</v>
      </c>
      <c r="H6" s="46">
        <v>60</v>
      </c>
      <c r="I6" s="46" t="s">
        <v>82</v>
      </c>
      <c r="J6" s="46" t="s">
        <v>77</v>
      </c>
      <c r="K6" s="46" t="s">
        <v>77</v>
      </c>
    </row>
    <row r="7" spans="1:11" x14ac:dyDescent="0.2">
      <c r="A7" s="46">
        <v>6</v>
      </c>
      <c r="B7" s="180">
        <v>5</v>
      </c>
      <c r="C7" s="180" t="s">
        <v>83</v>
      </c>
      <c r="D7" s="180" t="s">
        <v>84</v>
      </c>
      <c r="E7" s="46"/>
      <c r="F7" s="46" t="s">
        <v>77</v>
      </c>
      <c r="G7" s="46" t="s">
        <v>77</v>
      </c>
      <c r="H7" s="46">
        <v>0.9</v>
      </c>
      <c r="I7" s="46" t="s">
        <v>29</v>
      </c>
      <c r="J7" s="46">
        <v>2.5</v>
      </c>
      <c r="K7" s="46" t="s">
        <v>74</v>
      </c>
    </row>
    <row r="8" spans="1:11" x14ac:dyDescent="0.2">
      <c r="A8" s="46">
        <v>7</v>
      </c>
      <c r="B8" s="180">
        <v>6</v>
      </c>
      <c r="C8" s="180" t="s">
        <v>85</v>
      </c>
      <c r="D8" s="180" t="s">
        <v>86</v>
      </c>
      <c r="E8" s="46"/>
      <c r="F8" s="46">
        <v>9.9999999999999985E-3</v>
      </c>
      <c r="G8" s="46" t="s">
        <v>82</v>
      </c>
      <c r="H8" s="46">
        <v>6</v>
      </c>
      <c r="I8" s="46" t="s">
        <v>82</v>
      </c>
      <c r="J8" s="46" t="s">
        <v>77</v>
      </c>
      <c r="K8" s="46" t="s">
        <v>77</v>
      </c>
    </row>
    <row r="9" spans="1:11" x14ac:dyDescent="0.2">
      <c r="A9" s="46">
        <v>8</v>
      </c>
      <c r="B9" s="180">
        <v>7</v>
      </c>
      <c r="C9" s="180" t="s">
        <v>87</v>
      </c>
      <c r="D9" s="180" t="s">
        <v>88</v>
      </c>
      <c r="E9" s="46"/>
      <c r="F9" s="46" t="s">
        <v>77</v>
      </c>
      <c r="G9" s="46" t="s">
        <v>77</v>
      </c>
      <c r="H9" s="46">
        <v>0.2</v>
      </c>
      <c r="I9" s="46" t="s">
        <v>89</v>
      </c>
      <c r="J9" s="46">
        <v>590</v>
      </c>
      <c r="K9" s="46" t="s">
        <v>37</v>
      </c>
    </row>
    <row r="10" spans="1:11" x14ac:dyDescent="0.2">
      <c r="A10" s="46">
        <v>9</v>
      </c>
      <c r="B10" s="180">
        <v>8</v>
      </c>
      <c r="C10" s="180" t="s">
        <v>90</v>
      </c>
      <c r="D10" s="180" t="s">
        <v>91</v>
      </c>
      <c r="E10" s="46"/>
      <c r="F10" s="46">
        <v>3.4482758620689655E-3</v>
      </c>
      <c r="G10" s="46" t="s">
        <v>74</v>
      </c>
      <c r="H10" s="46">
        <v>5</v>
      </c>
      <c r="I10" s="46" t="s">
        <v>74</v>
      </c>
      <c r="J10" s="46" t="s">
        <v>77</v>
      </c>
      <c r="K10" s="46" t="s">
        <v>77</v>
      </c>
    </row>
    <row r="11" spans="1:11" x14ac:dyDescent="0.2">
      <c r="A11" s="46">
        <v>11</v>
      </c>
      <c r="B11" s="46" t="s">
        <v>92</v>
      </c>
      <c r="C11" s="46" t="s">
        <v>93</v>
      </c>
      <c r="D11" s="46" t="s">
        <v>94</v>
      </c>
      <c r="E11" s="46"/>
      <c r="F11" s="46" t="s">
        <v>77</v>
      </c>
      <c r="G11" s="46" t="s">
        <v>77</v>
      </c>
      <c r="H11" s="46">
        <v>6</v>
      </c>
      <c r="I11" s="46" t="s">
        <v>89</v>
      </c>
      <c r="J11" s="46" t="s">
        <v>77</v>
      </c>
      <c r="K11" s="46" t="s">
        <v>77</v>
      </c>
    </row>
    <row r="12" spans="1:11" x14ac:dyDescent="0.2">
      <c r="A12" s="46">
        <v>13</v>
      </c>
      <c r="B12" s="180">
        <v>11</v>
      </c>
      <c r="C12" s="180" t="s">
        <v>95</v>
      </c>
      <c r="D12" s="180" t="s">
        <v>96</v>
      </c>
      <c r="E12" s="46"/>
      <c r="F12" s="46">
        <v>2.0408163265306123E-4</v>
      </c>
      <c r="G12" s="46" t="s">
        <v>82</v>
      </c>
      <c r="H12" s="46" t="s">
        <v>77</v>
      </c>
      <c r="I12" s="46" t="s">
        <v>77</v>
      </c>
      <c r="J12" s="46" t="s">
        <v>77</v>
      </c>
      <c r="K12" s="46" t="s">
        <v>77</v>
      </c>
    </row>
    <row r="13" spans="1:11" x14ac:dyDescent="0.2">
      <c r="A13" s="46">
        <v>14</v>
      </c>
      <c r="B13" s="180">
        <v>12</v>
      </c>
      <c r="C13" s="180" t="s">
        <v>97</v>
      </c>
      <c r="D13" s="180" t="s">
        <v>98</v>
      </c>
      <c r="E13" s="46"/>
      <c r="F13" s="46">
        <v>0.16666666666666666</v>
      </c>
      <c r="G13" s="46" t="s">
        <v>74</v>
      </c>
      <c r="H13" s="46">
        <v>1</v>
      </c>
      <c r="I13" s="46" t="s">
        <v>82</v>
      </c>
      <c r="J13" s="46" t="s">
        <v>77</v>
      </c>
      <c r="K13" s="46" t="s">
        <v>77</v>
      </c>
    </row>
    <row r="14" spans="1:11" x14ac:dyDescent="0.2">
      <c r="A14" s="46">
        <v>15</v>
      </c>
      <c r="B14" s="180">
        <v>13</v>
      </c>
      <c r="C14" s="180" t="s">
        <v>99</v>
      </c>
      <c r="D14" s="180" t="s">
        <v>100</v>
      </c>
      <c r="E14" s="46" t="s">
        <v>101</v>
      </c>
      <c r="F14" s="46" t="s">
        <v>77</v>
      </c>
      <c r="G14" s="46" t="s">
        <v>77</v>
      </c>
      <c r="H14" s="46">
        <v>5</v>
      </c>
      <c r="I14" s="46" t="s">
        <v>89</v>
      </c>
      <c r="J14" s="46" t="s">
        <v>77</v>
      </c>
      <c r="K14" s="46" t="s">
        <v>77</v>
      </c>
    </row>
    <row r="15" spans="1:11" x14ac:dyDescent="0.2">
      <c r="A15" s="46">
        <v>25</v>
      </c>
      <c r="B15" s="180">
        <v>26</v>
      </c>
      <c r="C15" s="180" t="s">
        <v>102</v>
      </c>
      <c r="D15" s="180" t="s">
        <v>103</v>
      </c>
      <c r="E15" s="46"/>
      <c r="F15" s="46" t="s">
        <v>77</v>
      </c>
      <c r="G15" s="46" t="s">
        <v>77</v>
      </c>
      <c r="H15" s="46">
        <v>500</v>
      </c>
      <c r="I15" s="46" t="s">
        <v>82</v>
      </c>
      <c r="J15" s="46">
        <v>1200</v>
      </c>
      <c r="K15" s="46" t="s">
        <v>29</v>
      </c>
    </row>
    <row r="16" spans="1:11" x14ac:dyDescent="0.2">
      <c r="A16" s="46">
        <v>29</v>
      </c>
      <c r="B16" s="180">
        <v>30</v>
      </c>
      <c r="C16" s="180" t="s">
        <v>104</v>
      </c>
      <c r="D16" s="180" t="s">
        <v>105</v>
      </c>
      <c r="E16" s="46"/>
      <c r="F16" s="46">
        <v>0.625</v>
      </c>
      <c r="G16" s="46" t="s">
        <v>74</v>
      </c>
      <c r="H16" s="46">
        <v>1</v>
      </c>
      <c r="I16" s="46" t="s">
        <v>82</v>
      </c>
      <c r="J16" s="46" t="s">
        <v>77</v>
      </c>
      <c r="K16" s="46" t="s">
        <v>77</v>
      </c>
    </row>
    <row r="17" spans="1:11" x14ac:dyDescent="0.2">
      <c r="A17" s="46">
        <v>32</v>
      </c>
      <c r="B17" s="180">
        <v>33</v>
      </c>
      <c r="C17" s="180" t="s">
        <v>106</v>
      </c>
      <c r="D17" s="180" t="s">
        <v>107</v>
      </c>
      <c r="E17" s="46" t="s">
        <v>101</v>
      </c>
      <c r="F17" s="46" t="s">
        <v>77</v>
      </c>
      <c r="G17" s="46" t="s">
        <v>77</v>
      </c>
      <c r="H17" s="46">
        <v>0.3</v>
      </c>
      <c r="I17" s="46" t="s">
        <v>29</v>
      </c>
      <c r="J17" s="46">
        <v>1</v>
      </c>
      <c r="K17" s="46" t="s">
        <v>29</v>
      </c>
    </row>
    <row r="18" spans="1:11" x14ac:dyDescent="0.2">
      <c r="A18" s="46">
        <v>33</v>
      </c>
      <c r="B18" s="180">
        <v>36</v>
      </c>
      <c r="C18" s="180" t="s">
        <v>108</v>
      </c>
      <c r="D18" s="180" t="s">
        <v>109</v>
      </c>
      <c r="E18" s="46"/>
      <c r="F18" s="46">
        <v>0.14084507042253522</v>
      </c>
      <c r="G18" s="46" t="s">
        <v>82</v>
      </c>
      <c r="H18" s="46" t="s">
        <v>77</v>
      </c>
      <c r="I18" s="46" t="s">
        <v>77</v>
      </c>
      <c r="J18" s="46" t="s">
        <v>77</v>
      </c>
      <c r="K18" s="46" t="s">
        <v>77</v>
      </c>
    </row>
    <row r="19" spans="1:11" x14ac:dyDescent="0.2">
      <c r="A19" s="46">
        <v>34</v>
      </c>
      <c r="B19" s="180">
        <v>37</v>
      </c>
      <c r="C19" s="180" t="s">
        <v>110</v>
      </c>
      <c r="D19" s="180" t="s">
        <v>111</v>
      </c>
      <c r="E19" s="46" t="s">
        <v>101</v>
      </c>
      <c r="F19" s="46">
        <v>2.3255813953488371E-4</v>
      </c>
      <c r="G19" s="46" t="s">
        <v>82</v>
      </c>
      <c r="H19" s="46">
        <v>1.4999999999999999E-2</v>
      </c>
      <c r="I19" s="46" t="s">
        <v>74</v>
      </c>
      <c r="J19" s="46">
        <v>0.2</v>
      </c>
      <c r="K19" s="46" t="s">
        <v>74</v>
      </c>
    </row>
    <row r="20" spans="1:11" x14ac:dyDescent="0.2">
      <c r="A20" s="46">
        <v>35</v>
      </c>
      <c r="B20" s="180">
        <v>39</v>
      </c>
      <c r="C20" s="180" t="s">
        <v>112</v>
      </c>
      <c r="D20" s="180" t="s">
        <v>113</v>
      </c>
      <c r="E20" s="46" t="s">
        <v>101</v>
      </c>
      <c r="F20" s="46" t="s">
        <v>77</v>
      </c>
      <c r="G20" s="46" t="s">
        <v>77</v>
      </c>
      <c r="H20" s="46">
        <v>1.4999999999999999E-2</v>
      </c>
      <c r="I20" s="46" t="s">
        <v>74</v>
      </c>
      <c r="J20" s="46">
        <v>0.2</v>
      </c>
      <c r="K20" s="46" t="s">
        <v>74</v>
      </c>
    </row>
    <row r="21" spans="1:11" x14ac:dyDescent="0.2">
      <c r="A21" s="46">
        <v>36</v>
      </c>
      <c r="B21" s="180">
        <v>356</v>
      </c>
      <c r="C21" s="180" t="s">
        <v>114</v>
      </c>
      <c r="D21" s="180" t="s">
        <v>115</v>
      </c>
      <c r="E21" s="46"/>
      <c r="F21" s="46">
        <v>4.3478260869565214E-6</v>
      </c>
      <c r="G21" s="46" t="s">
        <v>82</v>
      </c>
      <c r="H21" s="46" t="s">
        <v>77</v>
      </c>
      <c r="I21" s="46" t="s">
        <v>77</v>
      </c>
      <c r="J21" s="46" t="s">
        <v>77</v>
      </c>
      <c r="K21" s="46" t="s">
        <v>77</v>
      </c>
    </row>
    <row r="22" spans="1:11" x14ac:dyDescent="0.2">
      <c r="A22" s="46">
        <v>40</v>
      </c>
      <c r="B22" s="46" t="s">
        <v>116</v>
      </c>
      <c r="C22" s="46" t="s">
        <v>117</v>
      </c>
      <c r="D22" s="46" t="s">
        <v>118</v>
      </c>
      <c r="E22" s="46"/>
      <c r="F22" s="46" t="s">
        <v>77</v>
      </c>
      <c r="G22" s="46" t="s">
        <v>77</v>
      </c>
      <c r="H22" s="46">
        <v>10</v>
      </c>
      <c r="I22" s="46" t="s">
        <v>29</v>
      </c>
      <c r="J22" s="46">
        <v>20</v>
      </c>
      <c r="K22" s="46" t="s">
        <v>29</v>
      </c>
    </row>
    <row r="23" spans="1:11" x14ac:dyDescent="0.2">
      <c r="A23" s="46">
        <v>42</v>
      </c>
      <c r="B23" s="180">
        <v>44</v>
      </c>
      <c r="C23" s="180" t="s">
        <v>119</v>
      </c>
      <c r="D23" s="180" t="s">
        <v>120</v>
      </c>
      <c r="E23" s="46"/>
      <c r="F23" s="46">
        <v>3.2258064516129031E-2</v>
      </c>
      <c r="G23" s="46" t="s">
        <v>82</v>
      </c>
      <c r="H23" s="46" t="s">
        <v>77</v>
      </c>
      <c r="I23" s="46" t="s">
        <v>77</v>
      </c>
      <c r="J23" s="46" t="s">
        <v>77</v>
      </c>
      <c r="K23" s="46" t="s">
        <v>77</v>
      </c>
    </row>
    <row r="24" spans="1:11" x14ac:dyDescent="0.2">
      <c r="A24" s="46">
        <v>44</v>
      </c>
      <c r="B24" s="180">
        <v>46</v>
      </c>
      <c r="C24" s="180" t="s">
        <v>121</v>
      </c>
      <c r="D24" s="180" t="s">
        <v>122</v>
      </c>
      <c r="E24" s="46"/>
      <c r="F24" s="46">
        <v>0.12820512820512819</v>
      </c>
      <c r="G24" s="46" t="s">
        <v>82</v>
      </c>
      <c r="H24" s="46">
        <v>6</v>
      </c>
      <c r="I24" s="46" t="s">
        <v>29</v>
      </c>
      <c r="J24" s="46">
        <v>30</v>
      </c>
      <c r="K24" s="46" t="s">
        <v>29</v>
      </c>
    </row>
    <row r="25" spans="1:11" x14ac:dyDescent="0.2">
      <c r="A25" s="46">
        <v>45</v>
      </c>
      <c r="B25" s="180">
        <v>47</v>
      </c>
      <c r="C25" s="180" t="s">
        <v>123</v>
      </c>
      <c r="D25" s="180" t="s">
        <v>124</v>
      </c>
      <c r="E25" s="46" t="s">
        <v>125</v>
      </c>
      <c r="F25" s="46">
        <v>7.1428571428571419E-6</v>
      </c>
      <c r="G25" s="46" t="s">
        <v>74</v>
      </c>
      <c r="H25" s="46" t="s">
        <v>77</v>
      </c>
      <c r="I25" s="46" t="s">
        <v>77</v>
      </c>
      <c r="J25" s="46" t="s">
        <v>77</v>
      </c>
      <c r="K25" s="46" t="s">
        <v>77</v>
      </c>
    </row>
    <row r="26" spans="1:11" x14ac:dyDescent="0.2">
      <c r="A26" s="46">
        <v>46</v>
      </c>
      <c r="B26" s="180">
        <v>49</v>
      </c>
      <c r="C26" s="180" t="s">
        <v>126</v>
      </c>
      <c r="D26" s="180" t="s">
        <v>127</v>
      </c>
      <c r="E26" s="46" t="s">
        <v>125</v>
      </c>
      <c r="F26" s="46">
        <v>7.1428571428571419E-6</v>
      </c>
      <c r="G26" s="46" t="s">
        <v>74</v>
      </c>
      <c r="H26" s="46" t="s">
        <v>77</v>
      </c>
      <c r="I26" s="46" t="s">
        <v>77</v>
      </c>
      <c r="J26" s="46" t="s">
        <v>77</v>
      </c>
      <c r="K26" s="46" t="s">
        <v>77</v>
      </c>
    </row>
    <row r="27" spans="1:11" x14ac:dyDescent="0.2">
      <c r="A27" s="46">
        <v>47</v>
      </c>
      <c r="B27" s="180">
        <v>50</v>
      </c>
      <c r="C27" s="180" t="s">
        <v>128</v>
      </c>
      <c r="D27" s="180" t="s">
        <v>129</v>
      </c>
      <c r="E27" s="46" t="s">
        <v>125</v>
      </c>
      <c r="F27" s="46">
        <v>7.1428571428571419E-6</v>
      </c>
      <c r="G27" s="46" t="s">
        <v>74</v>
      </c>
      <c r="H27" s="46" t="s">
        <v>77</v>
      </c>
      <c r="I27" s="46" t="s">
        <v>77</v>
      </c>
      <c r="J27" s="46" t="s">
        <v>77</v>
      </c>
      <c r="K27" s="46" t="s">
        <v>77</v>
      </c>
    </row>
    <row r="28" spans="1:11" x14ac:dyDescent="0.2">
      <c r="A28" s="46">
        <v>48</v>
      </c>
      <c r="B28" s="180">
        <v>51</v>
      </c>
      <c r="C28" s="180" t="s">
        <v>130</v>
      </c>
      <c r="D28" s="180" t="s">
        <v>131</v>
      </c>
      <c r="E28" s="46" t="s">
        <v>125</v>
      </c>
      <c r="F28" s="46">
        <v>7.1428571428571419E-6</v>
      </c>
      <c r="G28" s="46" t="s">
        <v>74</v>
      </c>
      <c r="H28" s="46" t="s">
        <v>77</v>
      </c>
      <c r="I28" s="46" t="s">
        <v>77</v>
      </c>
      <c r="J28" s="46" t="s">
        <v>77</v>
      </c>
      <c r="K28" s="46" t="s">
        <v>77</v>
      </c>
    </row>
    <row r="29" spans="1:11" x14ac:dyDescent="0.2">
      <c r="A29" s="46">
        <v>53</v>
      </c>
      <c r="B29" s="180">
        <v>56</v>
      </c>
      <c r="C29" s="180" t="s">
        <v>132</v>
      </c>
      <c r="D29" s="180" t="s">
        <v>133</v>
      </c>
      <c r="E29" s="46"/>
      <c r="F29" s="46">
        <v>2.0408163265306121E-2</v>
      </c>
      <c r="G29" s="46" t="s">
        <v>74</v>
      </c>
      <c r="H29" s="46">
        <v>1</v>
      </c>
      <c r="I29" s="46" t="s">
        <v>89</v>
      </c>
      <c r="J29" s="46">
        <v>14</v>
      </c>
      <c r="K29" s="46" t="s">
        <v>37</v>
      </c>
    </row>
    <row r="30" spans="1:11" x14ac:dyDescent="0.2">
      <c r="A30" s="46">
        <v>55</v>
      </c>
      <c r="B30" s="180">
        <v>58</v>
      </c>
      <c r="C30" s="180" t="s">
        <v>134</v>
      </c>
      <c r="D30" s="180" t="s">
        <v>135</v>
      </c>
      <c r="E30" s="46" t="s">
        <v>101</v>
      </c>
      <c r="F30" s="46">
        <v>4.1666666666666669E-4</v>
      </c>
      <c r="G30" s="46" t="s">
        <v>74</v>
      </c>
      <c r="H30" s="46">
        <v>1E-3</v>
      </c>
      <c r="I30" s="46" t="s">
        <v>29</v>
      </c>
      <c r="J30" s="46" t="s">
        <v>77</v>
      </c>
      <c r="K30" s="46" t="s">
        <v>77</v>
      </c>
    </row>
    <row r="31" spans="1:11" x14ac:dyDescent="0.2">
      <c r="A31" s="46">
        <v>56</v>
      </c>
      <c r="B31" s="46">
        <v>62</v>
      </c>
      <c r="C31" s="46" t="s">
        <v>136</v>
      </c>
      <c r="D31" s="46" t="s">
        <v>137</v>
      </c>
      <c r="E31" s="46"/>
      <c r="F31" s="46" t="s">
        <v>77</v>
      </c>
      <c r="G31" s="46" t="s">
        <v>77</v>
      </c>
      <c r="H31" s="46">
        <v>0.4</v>
      </c>
      <c r="I31" s="46" t="s">
        <v>89</v>
      </c>
      <c r="J31" s="46" t="s">
        <v>77</v>
      </c>
      <c r="K31" s="46" t="s">
        <v>77</v>
      </c>
    </row>
    <row r="32" spans="1:11" x14ac:dyDescent="0.2">
      <c r="A32" s="46">
        <v>57</v>
      </c>
      <c r="B32" s="46" t="s">
        <v>138</v>
      </c>
      <c r="C32" s="46" t="s">
        <v>139</v>
      </c>
      <c r="D32" s="46" t="s">
        <v>140</v>
      </c>
      <c r="E32" s="46"/>
      <c r="F32" s="46" t="s">
        <v>77</v>
      </c>
      <c r="G32" s="46" t="s">
        <v>77</v>
      </c>
      <c r="H32" s="46">
        <v>9.6</v>
      </c>
      <c r="I32" s="46" t="s">
        <v>37</v>
      </c>
      <c r="J32" s="46">
        <v>94.160000000000011</v>
      </c>
      <c r="K32" s="46" t="s">
        <v>37</v>
      </c>
    </row>
    <row r="33" spans="1:11" x14ac:dyDescent="0.2">
      <c r="A33" s="46">
        <v>59</v>
      </c>
      <c r="B33" s="46" t="s">
        <v>141</v>
      </c>
      <c r="C33" s="46" t="s">
        <v>142</v>
      </c>
      <c r="D33" s="46" t="s">
        <v>143</v>
      </c>
      <c r="E33" s="46"/>
      <c r="F33" s="46" t="s">
        <v>77</v>
      </c>
      <c r="G33" s="46" t="s">
        <v>77</v>
      </c>
      <c r="H33" s="46">
        <v>60</v>
      </c>
      <c r="I33" s="46" t="s">
        <v>82</v>
      </c>
      <c r="J33" s="46" t="s">
        <v>77</v>
      </c>
      <c r="K33" s="46" t="s">
        <v>77</v>
      </c>
    </row>
    <row r="34" spans="1:11" x14ac:dyDescent="0.2">
      <c r="A34" s="46">
        <v>60</v>
      </c>
      <c r="B34" s="46">
        <v>71</v>
      </c>
      <c r="C34" s="46" t="s">
        <v>144</v>
      </c>
      <c r="D34" s="46" t="s">
        <v>145</v>
      </c>
      <c r="E34" s="46"/>
      <c r="F34" s="46">
        <v>2.7027027027027029E-2</v>
      </c>
      <c r="G34" s="46" t="s">
        <v>74</v>
      </c>
      <c r="H34" s="46" t="s">
        <v>77</v>
      </c>
      <c r="I34" s="46" t="s">
        <v>77</v>
      </c>
      <c r="J34" s="46" t="s">
        <v>77</v>
      </c>
      <c r="K34" s="46" t="s">
        <v>77</v>
      </c>
    </row>
    <row r="35" spans="1:11" x14ac:dyDescent="0.2">
      <c r="A35" s="46">
        <v>61</v>
      </c>
      <c r="B35" s="180">
        <v>72</v>
      </c>
      <c r="C35" s="180" t="s">
        <v>146</v>
      </c>
      <c r="D35" s="180" t="s">
        <v>147</v>
      </c>
      <c r="E35" s="46"/>
      <c r="F35" s="46">
        <v>0.90909090909090895</v>
      </c>
      <c r="G35" s="46" t="s">
        <v>82</v>
      </c>
      <c r="H35" s="46" t="s">
        <v>77</v>
      </c>
      <c r="I35" s="46" t="s">
        <v>77</v>
      </c>
      <c r="J35" s="46" t="s">
        <v>77</v>
      </c>
      <c r="K35" s="46" t="s">
        <v>77</v>
      </c>
    </row>
    <row r="36" spans="1:11" x14ac:dyDescent="0.2">
      <c r="A36" s="46">
        <v>62</v>
      </c>
      <c r="B36" s="180">
        <v>324</v>
      </c>
      <c r="C36" s="180" t="s">
        <v>148</v>
      </c>
      <c r="D36" s="180" t="s">
        <v>149</v>
      </c>
      <c r="E36" s="46"/>
      <c r="F36" s="46" t="s">
        <v>77</v>
      </c>
      <c r="G36" s="46" t="s">
        <v>77</v>
      </c>
      <c r="H36" s="46">
        <v>3.9</v>
      </c>
      <c r="I36" s="46" t="s">
        <v>29</v>
      </c>
      <c r="J36" s="46">
        <v>190</v>
      </c>
      <c r="K36" s="46" t="s">
        <v>37</v>
      </c>
    </row>
    <row r="37" spans="1:11" x14ac:dyDescent="0.2">
      <c r="A37" s="46">
        <v>63</v>
      </c>
      <c r="B37" s="180">
        <v>73</v>
      </c>
      <c r="C37" s="180" t="s">
        <v>150</v>
      </c>
      <c r="D37" s="180" t="s">
        <v>151</v>
      </c>
      <c r="E37" s="46"/>
      <c r="F37" s="46">
        <v>0.27027027027027023</v>
      </c>
      <c r="G37" s="46" t="s">
        <v>74</v>
      </c>
      <c r="H37" s="46">
        <v>1.7</v>
      </c>
      <c r="I37" s="46" t="s">
        <v>74</v>
      </c>
      <c r="J37" s="46">
        <v>3300</v>
      </c>
      <c r="K37" s="46" t="s">
        <v>74</v>
      </c>
    </row>
    <row r="38" spans="1:11" x14ac:dyDescent="0.2">
      <c r="A38" s="46">
        <v>64</v>
      </c>
      <c r="B38" s="180">
        <v>75</v>
      </c>
      <c r="C38" s="180" t="s">
        <v>152</v>
      </c>
      <c r="D38" s="180" t="s">
        <v>153</v>
      </c>
      <c r="E38" s="46"/>
      <c r="F38" s="46">
        <v>3.3003300330033E-2</v>
      </c>
      <c r="G38" s="46" t="s">
        <v>82</v>
      </c>
      <c r="H38" s="46">
        <v>2</v>
      </c>
      <c r="I38" s="46" t="s">
        <v>74</v>
      </c>
      <c r="J38" s="46">
        <v>660</v>
      </c>
      <c r="K38" s="46" t="s">
        <v>74</v>
      </c>
    </row>
    <row r="39" spans="1:11" x14ac:dyDescent="0.2">
      <c r="A39" s="46">
        <v>65</v>
      </c>
      <c r="B39" s="180">
        <v>333</v>
      </c>
      <c r="C39" s="180" t="s">
        <v>154</v>
      </c>
      <c r="D39" s="180" t="s">
        <v>155</v>
      </c>
      <c r="E39" s="46"/>
      <c r="F39" s="46" t="s">
        <v>77</v>
      </c>
      <c r="G39" s="46" t="s">
        <v>77</v>
      </c>
      <c r="H39" s="46" t="s">
        <v>156</v>
      </c>
      <c r="I39" s="46" t="s">
        <v>156</v>
      </c>
      <c r="J39" s="46">
        <v>2900</v>
      </c>
      <c r="K39" s="46" t="s">
        <v>29</v>
      </c>
    </row>
    <row r="40" spans="1:11" x14ac:dyDescent="0.2">
      <c r="A40" s="46">
        <v>66</v>
      </c>
      <c r="B40" s="46">
        <v>76</v>
      </c>
      <c r="C40" s="46" t="s">
        <v>157</v>
      </c>
      <c r="D40" s="46" t="s">
        <v>158</v>
      </c>
      <c r="E40" s="46"/>
      <c r="F40" s="46">
        <v>0.76923076923076916</v>
      </c>
      <c r="G40" s="46" t="s">
        <v>74</v>
      </c>
      <c r="H40" s="46" t="s">
        <v>77</v>
      </c>
      <c r="I40" s="46" t="s">
        <v>77</v>
      </c>
      <c r="J40" s="46" t="s">
        <v>77</v>
      </c>
      <c r="K40" s="46" t="s">
        <v>77</v>
      </c>
    </row>
    <row r="41" spans="1:11" x14ac:dyDescent="0.2">
      <c r="A41" s="46">
        <v>69</v>
      </c>
      <c r="B41" s="180">
        <v>79</v>
      </c>
      <c r="C41" s="180" t="s">
        <v>159</v>
      </c>
      <c r="D41" s="180" t="s">
        <v>160</v>
      </c>
      <c r="E41" s="46"/>
      <c r="F41" s="46" t="s">
        <v>77</v>
      </c>
      <c r="G41" s="46" t="s">
        <v>77</v>
      </c>
      <c r="H41" s="46">
        <v>30000</v>
      </c>
      <c r="I41" s="46" t="s">
        <v>89</v>
      </c>
      <c r="J41" s="46">
        <v>30000</v>
      </c>
      <c r="K41" s="46" t="s">
        <v>37</v>
      </c>
    </row>
    <row r="42" spans="1:11" x14ac:dyDescent="0.2">
      <c r="A42" s="46">
        <v>70</v>
      </c>
      <c r="B42" s="46">
        <v>80</v>
      </c>
      <c r="C42" s="46" t="s">
        <v>161</v>
      </c>
      <c r="D42" s="46" t="s">
        <v>162</v>
      </c>
      <c r="E42" s="46"/>
      <c r="F42" s="46" t="s">
        <v>77</v>
      </c>
      <c r="G42" s="46" t="s">
        <v>77</v>
      </c>
      <c r="H42" s="46">
        <v>5000</v>
      </c>
      <c r="I42" s="46" t="s">
        <v>82</v>
      </c>
      <c r="J42" s="46">
        <v>15000</v>
      </c>
      <c r="K42" s="46" t="s">
        <v>37</v>
      </c>
    </row>
    <row r="43" spans="1:11" x14ac:dyDescent="0.2">
      <c r="A43" s="46">
        <v>75</v>
      </c>
      <c r="B43" s="180">
        <v>83</v>
      </c>
      <c r="C43" s="180" t="s">
        <v>163</v>
      </c>
      <c r="D43" s="180" t="s">
        <v>164</v>
      </c>
      <c r="E43" s="46" t="s">
        <v>101</v>
      </c>
      <c r="F43" s="46">
        <v>5.5555555555555556E-4</v>
      </c>
      <c r="G43" s="46" t="s">
        <v>82</v>
      </c>
      <c r="H43" s="46">
        <v>0.01</v>
      </c>
      <c r="I43" s="46" t="s">
        <v>29</v>
      </c>
      <c r="J43" s="46">
        <v>0.03</v>
      </c>
      <c r="K43" s="46" t="s">
        <v>29</v>
      </c>
    </row>
    <row r="44" spans="1:11" x14ac:dyDescent="0.2">
      <c r="A44" s="46">
        <v>77</v>
      </c>
      <c r="B44" s="180">
        <v>86</v>
      </c>
      <c r="C44" s="180" t="s">
        <v>165</v>
      </c>
      <c r="D44" s="180" t="s">
        <v>166</v>
      </c>
      <c r="E44" s="46"/>
      <c r="F44" s="46" t="s">
        <v>77</v>
      </c>
      <c r="G44" s="46" t="s">
        <v>77</v>
      </c>
      <c r="H44" s="46">
        <v>2.2000000000000002</v>
      </c>
      <c r="I44" s="46" t="s">
        <v>74</v>
      </c>
      <c r="J44" s="46">
        <v>50</v>
      </c>
      <c r="K44" s="46" t="s">
        <v>74</v>
      </c>
    </row>
    <row r="45" spans="1:11" x14ac:dyDescent="0.2">
      <c r="A45" s="46">
        <v>81</v>
      </c>
      <c r="B45" s="180">
        <v>90</v>
      </c>
      <c r="C45" s="180" t="s">
        <v>167</v>
      </c>
      <c r="D45" s="180" t="s">
        <v>168</v>
      </c>
      <c r="E45" s="46"/>
      <c r="F45" s="46" t="s">
        <v>77</v>
      </c>
      <c r="G45" s="46" t="s">
        <v>77</v>
      </c>
      <c r="H45" s="46">
        <v>300</v>
      </c>
      <c r="I45" s="46" t="s">
        <v>29</v>
      </c>
      <c r="J45" s="46">
        <v>600</v>
      </c>
      <c r="K45" s="46" t="s">
        <v>29</v>
      </c>
    </row>
    <row r="46" spans="1:11" x14ac:dyDescent="0.2">
      <c r="A46" s="46">
        <v>82</v>
      </c>
      <c r="B46" s="180">
        <v>91</v>
      </c>
      <c r="C46" s="180" t="s">
        <v>169</v>
      </c>
      <c r="D46" s="180" t="s">
        <v>170</v>
      </c>
      <c r="E46" s="46"/>
      <c r="F46" s="46">
        <v>0.16666666666666666</v>
      </c>
      <c r="G46" s="46" t="s">
        <v>82</v>
      </c>
      <c r="H46" s="46">
        <v>100</v>
      </c>
      <c r="I46" s="46" t="s">
        <v>82</v>
      </c>
      <c r="J46" s="46">
        <v>1900</v>
      </c>
      <c r="K46" s="46" t="s">
        <v>74</v>
      </c>
    </row>
    <row r="47" spans="1:11" x14ac:dyDescent="0.2">
      <c r="A47" s="46">
        <v>83</v>
      </c>
      <c r="B47" s="180">
        <v>92</v>
      </c>
      <c r="C47" s="180" t="s">
        <v>171</v>
      </c>
      <c r="D47" s="180" t="s">
        <v>172</v>
      </c>
      <c r="E47" s="46"/>
      <c r="F47" s="46" t="s">
        <v>77</v>
      </c>
      <c r="G47" s="46" t="s">
        <v>77</v>
      </c>
      <c r="H47" s="46">
        <v>10</v>
      </c>
      <c r="I47" s="46" t="s">
        <v>74</v>
      </c>
      <c r="J47" s="46">
        <v>93</v>
      </c>
      <c r="K47" s="46" t="s">
        <v>37</v>
      </c>
    </row>
    <row r="48" spans="1:11" x14ac:dyDescent="0.2">
      <c r="A48" s="46">
        <v>86</v>
      </c>
      <c r="B48" s="46" t="s">
        <v>173</v>
      </c>
      <c r="C48" s="46" t="s">
        <v>174</v>
      </c>
      <c r="D48" s="46" t="s">
        <v>175</v>
      </c>
      <c r="E48" s="46"/>
      <c r="F48" s="46" t="s">
        <v>77</v>
      </c>
      <c r="G48" s="46" t="s">
        <v>77</v>
      </c>
      <c r="H48" s="46">
        <v>0.9</v>
      </c>
      <c r="I48" s="46" t="s">
        <v>82</v>
      </c>
      <c r="J48" s="46" t="s">
        <v>77</v>
      </c>
      <c r="K48" s="46" t="s">
        <v>77</v>
      </c>
    </row>
    <row r="49" spans="1:11" x14ac:dyDescent="0.2">
      <c r="A49" s="46">
        <v>89</v>
      </c>
      <c r="B49" s="180">
        <v>97</v>
      </c>
      <c r="C49" s="180" t="s">
        <v>176</v>
      </c>
      <c r="D49" s="180" t="s">
        <v>177</v>
      </c>
      <c r="E49" s="46"/>
      <c r="F49" s="46">
        <v>9.9999999999999985E-3</v>
      </c>
      <c r="G49" s="46" t="s">
        <v>82</v>
      </c>
      <c r="H49" s="46">
        <v>0.02</v>
      </c>
      <c r="I49" s="46" t="s">
        <v>29</v>
      </c>
      <c r="J49" s="46">
        <v>0.28000000000000003</v>
      </c>
      <c r="K49" s="46" t="s">
        <v>37</v>
      </c>
    </row>
    <row r="50" spans="1:11" x14ac:dyDescent="0.2">
      <c r="A50" s="46">
        <v>90</v>
      </c>
      <c r="B50" s="46">
        <v>98</v>
      </c>
      <c r="C50" s="46" t="s">
        <v>178</v>
      </c>
      <c r="D50" s="46" t="s">
        <v>179</v>
      </c>
      <c r="E50" s="46"/>
      <c r="F50" s="46">
        <v>2.1739130434782607E-4</v>
      </c>
      <c r="G50" s="46" t="s">
        <v>74</v>
      </c>
      <c r="H50" s="46" t="s">
        <v>77</v>
      </c>
      <c r="I50" s="46" t="s">
        <v>77</v>
      </c>
      <c r="J50" s="46" t="s">
        <v>77</v>
      </c>
      <c r="K50" s="46" t="s">
        <v>77</v>
      </c>
    </row>
    <row r="51" spans="1:11" x14ac:dyDescent="0.2">
      <c r="A51" s="46">
        <v>92</v>
      </c>
      <c r="B51" s="180">
        <v>100</v>
      </c>
      <c r="C51" s="180" t="s">
        <v>180</v>
      </c>
      <c r="D51" s="180" t="s">
        <v>181</v>
      </c>
      <c r="E51" s="46"/>
      <c r="F51" s="46">
        <v>3.9999999999999994E-2</v>
      </c>
      <c r="G51" s="46" t="s">
        <v>74</v>
      </c>
      <c r="H51" s="46" t="s">
        <v>77</v>
      </c>
      <c r="I51" s="46" t="s">
        <v>77</v>
      </c>
      <c r="J51" s="46" t="s">
        <v>77</v>
      </c>
      <c r="K51" s="46" t="s">
        <v>77</v>
      </c>
    </row>
    <row r="52" spans="1:11" x14ac:dyDescent="0.2">
      <c r="A52" s="46">
        <v>93</v>
      </c>
      <c r="B52" s="180">
        <v>101</v>
      </c>
      <c r="C52" s="180" t="s">
        <v>182</v>
      </c>
      <c r="D52" s="180" t="s">
        <v>183</v>
      </c>
      <c r="E52" s="46"/>
      <c r="F52" s="46" t="s">
        <v>77</v>
      </c>
      <c r="G52" s="46" t="s">
        <v>77</v>
      </c>
      <c r="H52" s="46">
        <v>0.15</v>
      </c>
      <c r="I52" s="46" t="s">
        <v>29</v>
      </c>
      <c r="J52" s="46">
        <v>170</v>
      </c>
      <c r="K52" s="46" t="s">
        <v>29</v>
      </c>
    </row>
    <row r="53" spans="1:11" x14ac:dyDescent="0.2">
      <c r="A53" s="46">
        <v>94</v>
      </c>
      <c r="B53" s="180">
        <v>102</v>
      </c>
      <c r="C53" s="180" t="s">
        <v>184</v>
      </c>
      <c r="D53" s="180" t="s">
        <v>185</v>
      </c>
      <c r="E53" s="46"/>
      <c r="F53" s="46" t="s">
        <v>77</v>
      </c>
      <c r="G53" s="46" t="s">
        <v>77</v>
      </c>
      <c r="H53" s="46">
        <v>0.6</v>
      </c>
      <c r="I53" s="46" t="s">
        <v>74</v>
      </c>
      <c r="J53" s="46">
        <v>3.92</v>
      </c>
      <c r="K53" s="46" t="s">
        <v>37</v>
      </c>
    </row>
    <row r="54" spans="1:11" x14ac:dyDescent="0.2">
      <c r="A54" s="46">
        <v>96</v>
      </c>
      <c r="B54" s="180">
        <v>104</v>
      </c>
      <c r="C54" s="180" t="s">
        <v>186</v>
      </c>
      <c r="D54" s="180" t="s">
        <v>187</v>
      </c>
      <c r="E54" s="46"/>
      <c r="F54" s="46" t="s">
        <v>77</v>
      </c>
      <c r="G54" s="46" t="s">
        <v>77</v>
      </c>
      <c r="H54" s="46">
        <v>0.03</v>
      </c>
      <c r="I54" s="46" t="s">
        <v>82</v>
      </c>
      <c r="J54" s="46" t="s">
        <v>77</v>
      </c>
      <c r="K54" s="46" t="s">
        <v>77</v>
      </c>
    </row>
    <row r="55" spans="1:11" x14ac:dyDescent="0.2">
      <c r="A55" s="46">
        <v>99</v>
      </c>
      <c r="B55" s="180">
        <v>108</v>
      </c>
      <c r="C55" s="180" t="s">
        <v>188</v>
      </c>
      <c r="D55" s="180" t="s">
        <v>189</v>
      </c>
      <c r="E55" s="46" t="s">
        <v>189</v>
      </c>
      <c r="F55" s="46" t="s">
        <v>77</v>
      </c>
      <c r="G55" s="46" t="s">
        <v>77</v>
      </c>
      <c r="H55" s="46">
        <v>50</v>
      </c>
      <c r="I55" s="46" t="s">
        <v>89</v>
      </c>
      <c r="J55" s="46" t="s">
        <v>77</v>
      </c>
      <c r="K55" s="46" t="s">
        <v>77</v>
      </c>
    </row>
    <row r="56" spans="1:11" x14ac:dyDescent="0.2">
      <c r="A56" s="46">
        <v>101</v>
      </c>
      <c r="B56" s="46" t="s">
        <v>190</v>
      </c>
      <c r="C56" s="46" t="s">
        <v>191</v>
      </c>
      <c r="D56" s="46" t="s">
        <v>192</v>
      </c>
      <c r="E56" s="46"/>
      <c r="F56" s="46">
        <v>0.11627906976744184</v>
      </c>
      <c r="G56" s="46" t="s">
        <v>74</v>
      </c>
      <c r="H56" s="46">
        <v>300</v>
      </c>
      <c r="I56" s="46" t="s">
        <v>89</v>
      </c>
      <c r="J56" s="46" t="s">
        <v>77</v>
      </c>
      <c r="K56" s="46" t="s">
        <v>77</v>
      </c>
    </row>
    <row r="57" spans="1:11" x14ac:dyDescent="0.2">
      <c r="A57" s="46">
        <v>102</v>
      </c>
      <c r="B57" s="180">
        <v>117</v>
      </c>
      <c r="C57" s="180" t="s">
        <v>193</v>
      </c>
      <c r="D57" s="180" t="s">
        <v>194</v>
      </c>
      <c r="E57" s="46"/>
      <c r="F57" s="46" t="s">
        <v>77</v>
      </c>
      <c r="G57" s="46" t="s">
        <v>77</v>
      </c>
      <c r="H57" s="46">
        <v>50000</v>
      </c>
      <c r="I57" s="46" t="s">
        <v>82</v>
      </c>
      <c r="J57" s="46" t="s">
        <v>77</v>
      </c>
      <c r="K57" s="46" t="s">
        <v>77</v>
      </c>
    </row>
    <row r="58" spans="1:11" x14ac:dyDescent="0.2">
      <c r="A58" s="46">
        <v>103</v>
      </c>
      <c r="B58" s="180">
        <v>230</v>
      </c>
      <c r="C58" s="180" t="s">
        <v>195</v>
      </c>
      <c r="D58" s="180" t="s">
        <v>196</v>
      </c>
      <c r="E58" s="46"/>
      <c r="F58" s="46" t="s">
        <v>77</v>
      </c>
      <c r="G58" s="46" t="s">
        <v>77</v>
      </c>
      <c r="H58" s="46">
        <v>4000</v>
      </c>
      <c r="I58" s="46" t="s">
        <v>89</v>
      </c>
      <c r="J58" s="46">
        <v>34000</v>
      </c>
      <c r="K58" s="46" t="s">
        <v>29</v>
      </c>
    </row>
    <row r="59" spans="1:11" x14ac:dyDescent="0.2">
      <c r="A59" s="46">
        <v>104</v>
      </c>
      <c r="B59" s="180">
        <v>63</v>
      </c>
      <c r="C59" s="180" t="s">
        <v>197</v>
      </c>
      <c r="D59" s="180" t="s">
        <v>198</v>
      </c>
      <c r="E59" s="46"/>
      <c r="F59" s="46">
        <v>1.408450704225352E-3</v>
      </c>
      <c r="G59" s="46" t="s">
        <v>74</v>
      </c>
      <c r="H59" s="46" t="s">
        <v>77</v>
      </c>
      <c r="I59" s="46" t="s">
        <v>77</v>
      </c>
      <c r="J59" s="46">
        <v>168</v>
      </c>
      <c r="K59" s="46" t="s">
        <v>37</v>
      </c>
    </row>
    <row r="60" spans="1:11" x14ac:dyDescent="0.2">
      <c r="A60" s="46">
        <v>105</v>
      </c>
      <c r="B60" s="180">
        <v>118</v>
      </c>
      <c r="C60" s="180" t="s">
        <v>199</v>
      </c>
      <c r="D60" s="180" t="s">
        <v>200</v>
      </c>
      <c r="E60" s="46"/>
      <c r="F60" s="46">
        <v>4.3478260869565216E-2</v>
      </c>
      <c r="G60" s="46" t="s">
        <v>82</v>
      </c>
      <c r="H60" s="46">
        <v>2</v>
      </c>
      <c r="I60" s="46" t="s">
        <v>29</v>
      </c>
      <c r="J60" s="46">
        <v>5</v>
      </c>
      <c r="K60" s="46" t="s">
        <v>29</v>
      </c>
    </row>
    <row r="61" spans="1:11" x14ac:dyDescent="0.2">
      <c r="A61" s="46">
        <v>106</v>
      </c>
      <c r="B61" s="180">
        <v>325</v>
      </c>
      <c r="C61" s="180" t="s">
        <v>201</v>
      </c>
      <c r="D61" s="180" t="s">
        <v>202</v>
      </c>
      <c r="E61" s="46"/>
      <c r="F61" s="46" t="s">
        <v>77</v>
      </c>
      <c r="G61" s="46" t="s">
        <v>77</v>
      </c>
      <c r="H61" s="46">
        <v>62</v>
      </c>
      <c r="I61" s="46" t="s">
        <v>29</v>
      </c>
      <c r="J61" s="46">
        <v>1000</v>
      </c>
      <c r="K61" s="46" t="s">
        <v>29</v>
      </c>
    </row>
    <row r="62" spans="1:11" x14ac:dyDescent="0.2">
      <c r="A62" s="46">
        <v>107</v>
      </c>
      <c r="B62" s="180">
        <v>64</v>
      </c>
      <c r="C62" s="180" t="s">
        <v>203</v>
      </c>
      <c r="D62" s="180" t="s">
        <v>204</v>
      </c>
      <c r="E62" s="46"/>
      <c r="F62" s="46">
        <v>7.6923076923076926E-5</v>
      </c>
      <c r="G62" s="46" t="s">
        <v>74</v>
      </c>
      <c r="H62" s="46" t="s">
        <v>77</v>
      </c>
      <c r="I62" s="46" t="s">
        <v>77</v>
      </c>
      <c r="J62" s="46">
        <v>1.96</v>
      </c>
      <c r="K62" s="46" t="s">
        <v>37</v>
      </c>
    </row>
    <row r="63" spans="1:11" x14ac:dyDescent="0.2">
      <c r="A63" s="46">
        <v>110</v>
      </c>
      <c r="B63" s="46" t="s">
        <v>205</v>
      </c>
      <c r="C63" s="46" t="s">
        <v>206</v>
      </c>
      <c r="D63" s="46" t="s">
        <v>207</v>
      </c>
      <c r="E63" s="46"/>
      <c r="F63" s="46" t="s">
        <v>77</v>
      </c>
      <c r="G63" s="46" t="s">
        <v>77</v>
      </c>
      <c r="H63" s="46">
        <v>2</v>
      </c>
      <c r="I63" s="46" t="s">
        <v>89</v>
      </c>
      <c r="J63" s="46" t="s">
        <v>77</v>
      </c>
      <c r="K63" s="46" t="s">
        <v>77</v>
      </c>
    </row>
    <row r="64" spans="1:11" x14ac:dyDescent="0.2">
      <c r="A64" s="46">
        <v>112</v>
      </c>
      <c r="B64" s="180">
        <v>129</v>
      </c>
      <c r="C64" s="180" t="s">
        <v>208</v>
      </c>
      <c r="D64" s="180" t="s">
        <v>209</v>
      </c>
      <c r="E64" s="46"/>
      <c r="F64" s="46">
        <v>0.21739130434782608</v>
      </c>
      <c r="G64" s="46" t="s">
        <v>74</v>
      </c>
      <c r="H64" s="46" t="s">
        <v>77</v>
      </c>
      <c r="I64" s="46" t="s">
        <v>77</v>
      </c>
      <c r="J64" s="46" t="s">
        <v>77</v>
      </c>
      <c r="K64" s="46" t="s">
        <v>77</v>
      </c>
    </row>
    <row r="65" spans="1:11" x14ac:dyDescent="0.2">
      <c r="A65" s="46">
        <v>113</v>
      </c>
      <c r="B65" s="180">
        <v>130</v>
      </c>
      <c r="C65" s="180" t="s">
        <v>210</v>
      </c>
      <c r="D65" s="180" t="s">
        <v>211</v>
      </c>
      <c r="E65" s="46"/>
      <c r="F65" s="46" t="s">
        <v>77</v>
      </c>
      <c r="G65" s="46" t="s">
        <v>77</v>
      </c>
      <c r="H65" s="46">
        <v>0.4</v>
      </c>
      <c r="I65" s="46" t="s">
        <v>74</v>
      </c>
      <c r="J65" s="46">
        <v>29</v>
      </c>
      <c r="K65" s="46" t="s">
        <v>74</v>
      </c>
    </row>
    <row r="66" spans="1:11" x14ac:dyDescent="0.2">
      <c r="A66" s="46">
        <v>114</v>
      </c>
      <c r="B66" s="180">
        <v>131</v>
      </c>
      <c r="C66" s="180" t="s">
        <v>212</v>
      </c>
      <c r="D66" s="180" t="s">
        <v>213</v>
      </c>
      <c r="E66" s="46"/>
      <c r="F66" s="46">
        <v>3.3333333333333335E-3</v>
      </c>
      <c r="G66" s="46" t="s">
        <v>82</v>
      </c>
      <c r="H66" s="46">
        <v>20</v>
      </c>
      <c r="I66" s="46" t="s">
        <v>82</v>
      </c>
      <c r="J66" s="46" t="s">
        <v>77</v>
      </c>
      <c r="K66" s="46" t="s">
        <v>77</v>
      </c>
    </row>
    <row r="67" spans="1:11" x14ac:dyDescent="0.2">
      <c r="A67" s="46">
        <v>116</v>
      </c>
      <c r="B67" s="180">
        <v>133</v>
      </c>
      <c r="C67" s="180" t="s">
        <v>214</v>
      </c>
      <c r="D67" s="180" t="s">
        <v>215</v>
      </c>
      <c r="E67" s="46"/>
      <c r="F67" s="46">
        <v>1.2987012987012986E-2</v>
      </c>
      <c r="G67" s="46" t="s">
        <v>74</v>
      </c>
      <c r="H67" s="46" t="s">
        <v>77</v>
      </c>
      <c r="I67" s="46" t="s">
        <v>77</v>
      </c>
      <c r="J67" s="46" t="s">
        <v>77</v>
      </c>
      <c r="K67" s="46" t="s">
        <v>77</v>
      </c>
    </row>
    <row r="68" spans="1:11" x14ac:dyDescent="0.2">
      <c r="A68" s="46">
        <v>119</v>
      </c>
      <c r="B68" s="46" t="s">
        <v>216</v>
      </c>
      <c r="C68" s="46" t="s">
        <v>217</v>
      </c>
      <c r="D68" s="46" t="s">
        <v>218</v>
      </c>
      <c r="E68" s="46" t="s">
        <v>101</v>
      </c>
      <c r="F68" s="46" t="s">
        <v>77</v>
      </c>
      <c r="G68" s="46" t="s">
        <v>77</v>
      </c>
      <c r="H68" s="46">
        <v>1.43</v>
      </c>
      <c r="I68" s="46" t="s">
        <v>37</v>
      </c>
      <c r="J68" s="46">
        <v>7</v>
      </c>
      <c r="K68" s="46" t="s">
        <v>37</v>
      </c>
    </row>
    <row r="69" spans="1:11" x14ac:dyDescent="0.2">
      <c r="A69" s="46">
        <v>120</v>
      </c>
      <c r="B69" s="46" t="s">
        <v>219</v>
      </c>
      <c r="C69" s="46" t="s">
        <v>219</v>
      </c>
      <c r="D69" s="46" t="s">
        <v>220</v>
      </c>
      <c r="E69" s="46" t="s">
        <v>101</v>
      </c>
      <c r="F69" s="46" t="s">
        <v>77</v>
      </c>
      <c r="G69" s="46" t="s">
        <v>77</v>
      </c>
      <c r="H69" s="46">
        <v>0.06</v>
      </c>
      <c r="I69" s="46" t="s">
        <v>74</v>
      </c>
      <c r="J69" s="46">
        <v>0.14000000000000001</v>
      </c>
      <c r="K69" s="46" t="s">
        <v>37</v>
      </c>
    </row>
    <row r="70" spans="1:11" x14ac:dyDescent="0.2">
      <c r="A70" s="46">
        <v>121</v>
      </c>
      <c r="B70" s="180">
        <v>140</v>
      </c>
      <c r="C70" s="180" t="s">
        <v>221</v>
      </c>
      <c r="D70" s="180" t="s">
        <v>222</v>
      </c>
      <c r="E70" s="46" t="s">
        <v>101</v>
      </c>
      <c r="F70" s="46">
        <v>9.0090090090090078E-5</v>
      </c>
      <c r="G70" s="46" t="s">
        <v>82</v>
      </c>
      <c r="H70" s="46">
        <v>0.03</v>
      </c>
      <c r="I70" s="46" t="s">
        <v>82</v>
      </c>
      <c r="J70" s="46">
        <v>7.0000000000000001E-3</v>
      </c>
      <c r="K70" s="46" t="s">
        <v>37</v>
      </c>
    </row>
    <row r="71" spans="1:11" x14ac:dyDescent="0.2">
      <c r="A71" s="46">
        <v>122</v>
      </c>
      <c r="B71" s="180">
        <v>136</v>
      </c>
      <c r="C71" s="180" t="s">
        <v>223</v>
      </c>
      <c r="D71" s="180" t="s">
        <v>224</v>
      </c>
      <c r="E71" s="46" t="s">
        <v>101</v>
      </c>
      <c r="F71" s="46">
        <v>9.0090090090090078E-5</v>
      </c>
      <c r="G71" s="46" t="s">
        <v>82</v>
      </c>
      <c r="H71" s="46">
        <v>0.03</v>
      </c>
      <c r="I71" s="46" t="s">
        <v>82</v>
      </c>
      <c r="J71" s="46">
        <v>0.3</v>
      </c>
      <c r="K71" s="46" t="s">
        <v>29</v>
      </c>
    </row>
    <row r="72" spans="1:11" x14ac:dyDescent="0.2">
      <c r="A72" s="46">
        <v>124</v>
      </c>
      <c r="B72" s="46">
        <v>146</v>
      </c>
      <c r="C72" s="46" t="s">
        <v>225</v>
      </c>
      <c r="D72" s="46" t="s">
        <v>226</v>
      </c>
      <c r="E72" s="46" t="s">
        <v>101</v>
      </c>
      <c r="F72" s="46">
        <v>1.2987012987012987E-4</v>
      </c>
      <c r="G72" s="46" t="s">
        <v>74</v>
      </c>
      <c r="H72" s="46">
        <v>0.1</v>
      </c>
      <c r="I72" s="46" t="s">
        <v>29</v>
      </c>
      <c r="J72" s="46">
        <v>0.3</v>
      </c>
      <c r="K72" s="46" t="s">
        <v>29</v>
      </c>
    </row>
    <row r="73" spans="1:11" x14ac:dyDescent="0.2">
      <c r="A73" s="46">
        <v>125</v>
      </c>
      <c r="B73" s="46" t="s">
        <v>227</v>
      </c>
      <c r="C73" s="46" t="s">
        <v>227</v>
      </c>
      <c r="D73" s="46" t="s">
        <v>228</v>
      </c>
      <c r="E73" s="46" t="s">
        <v>101</v>
      </c>
      <c r="F73" s="46">
        <v>9.9999999999999991E-5</v>
      </c>
      <c r="G73" s="46" t="s">
        <v>74</v>
      </c>
      <c r="H73" s="46">
        <v>0.1</v>
      </c>
      <c r="I73" s="46" t="s">
        <v>29</v>
      </c>
      <c r="J73" s="46">
        <v>0.3</v>
      </c>
      <c r="K73" s="46" t="s">
        <v>29</v>
      </c>
    </row>
    <row r="74" spans="1:11" x14ac:dyDescent="0.2">
      <c r="A74" s="46">
        <v>126</v>
      </c>
      <c r="B74" s="180">
        <v>148</v>
      </c>
      <c r="C74" s="180">
        <v>148</v>
      </c>
      <c r="D74" s="180" t="s">
        <v>229</v>
      </c>
      <c r="E74" s="46"/>
      <c r="F74" s="46">
        <v>1.6129032258064516E-3</v>
      </c>
      <c r="G74" s="46" t="s">
        <v>82</v>
      </c>
      <c r="H74" s="46" t="s">
        <v>77</v>
      </c>
      <c r="I74" s="46" t="s">
        <v>77</v>
      </c>
      <c r="J74" s="46" t="s">
        <v>77</v>
      </c>
      <c r="K74" s="46" t="s">
        <v>77</v>
      </c>
    </row>
    <row r="75" spans="1:11" x14ac:dyDescent="0.2">
      <c r="A75" s="46">
        <v>127</v>
      </c>
      <c r="B75" s="180">
        <v>149</v>
      </c>
      <c r="C75" s="180" t="s">
        <v>230</v>
      </c>
      <c r="D75" s="180" t="s">
        <v>231</v>
      </c>
      <c r="E75" s="46" t="s">
        <v>101</v>
      </c>
      <c r="F75" s="46" t="s">
        <v>77</v>
      </c>
      <c r="G75" s="46" t="s">
        <v>77</v>
      </c>
      <c r="H75" s="46" t="s">
        <v>77</v>
      </c>
      <c r="I75" s="46" t="s">
        <v>77</v>
      </c>
      <c r="J75" s="46">
        <v>100</v>
      </c>
      <c r="K75" s="46" t="s">
        <v>74</v>
      </c>
    </row>
    <row r="76" spans="1:11" x14ac:dyDescent="0.2">
      <c r="A76" s="46">
        <v>129</v>
      </c>
      <c r="B76" s="180">
        <v>151</v>
      </c>
      <c r="C76" s="180" t="s">
        <v>232</v>
      </c>
      <c r="D76" s="180" t="s">
        <v>233</v>
      </c>
      <c r="E76" s="46"/>
      <c r="F76" s="46">
        <v>2.3255813953488372E-2</v>
      </c>
      <c r="G76" s="46" t="s">
        <v>74</v>
      </c>
      <c r="H76" s="46" t="s">
        <v>77</v>
      </c>
      <c r="I76" s="46" t="s">
        <v>77</v>
      </c>
      <c r="J76" s="46" t="s">
        <v>77</v>
      </c>
      <c r="K76" s="46" t="s">
        <v>77</v>
      </c>
    </row>
    <row r="77" spans="1:11" x14ac:dyDescent="0.2">
      <c r="A77" s="46">
        <v>130</v>
      </c>
      <c r="B77" s="180">
        <v>152</v>
      </c>
      <c r="C77" s="180" t="s">
        <v>234</v>
      </c>
      <c r="D77" s="180" t="s">
        <v>235</v>
      </c>
      <c r="E77" s="46"/>
      <c r="F77" s="46" t="s">
        <v>77</v>
      </c>
      <c r="G77" s="46" t="s">
        <v>77</v>
      </c>
      <c r="H77" s="46">
        <v>600</v>
      </c>
      <c r="I77" s="46" t="s">
        <v>74</v>
      </c>
      <c r="J77" s="46" t="s">
        <v>77</v>
      </c>
      <c r="K77" s="46" t="s">
        <v>77</v>
      </c>
    </row>
    <row r="78" spans="1:11" x14ac:dyDescent="0.2">
      <c r="A78" s="46">
        <v>134</v>
      </c>
      <c r="B78" s="46">
        <v>156</v>
      </c>
      <c r="C78" s="46" t="s">
        <v>236</v>
      </c>
      <c r="D78" s="46" t="s">
        <v>237</v>
      </c>
      <c r="E78" s="46"/>
      <c r="F78" s="46" t="s">
        <v>77</v>
      </c>
      <c r="G78" s="46" t="s">
        <v>77</v>
      </c>
      <c r="H78" s="46">
        <v>2.7</v>
      </c>
      <c r="I78" s="46" t="s">
        <v>37</v>
      </c>
      <c r="J78" s="46">
        <v>29</v>
      </c>
      <c r="K78" s="46" t="s">
        <v>37</v>
      </c>
    </row>
    <row r="79" spans="1:11" x14ac:dyDescent="0.2">
      <c r="A79" s="46">
        <v>136</v>
      </c>
      <c r="B79" s="180">
        <v>159</v>
      </c>
      <c r="C79" s="180" t="s">
        <v>238</v>
      </c>
      <c r="D79" s="180" t="s">
        <v>239</v>
      </c>
      <c r="E79" s="46"/>
      <c r="F79" s="46">
        <v>1.5873015873015872E-2</v>
      </c>
      <c r="G79" s="46" t="s">
        <v>74</v>
      </c>
      <c r="H79" s="46" t="s">
        <v>77</v>
      </c>
      <c r="I79" s="46" t="s">
        <v>77</v>
      </c>
      <c r="J79" s="46" t="s">
        <v>77</v>
      </c>
      <c r="K79" s="46" t="s">
        <v>77</v>
      </c>
    </row>
    <row r="80" spans="1:11" x14ac:dyDescent="0.2">
      <c r="A80" s="46">
        <v>137</v>
      </c>
      <c r="B80" s="180">
        <v>161</v>
      </c>
      <c r="C80" s="180" t="s">
        <v>240</v>
      </c>
      <c r="D80" s="180" t="s">
        <v>241</v>
      </c>
      <c r="E80" s="46"/>
      <c r="F80" s="46" t="s">
        <v>77</v>
      </c>
      <c r="G80" s="46" t="s">
        <v>77</v>
      </c>
      <c r="H80" s="46">
        <v>0.8</v>
      </c>
      <c r="I80" s="46" t="s">
        <v>82</v>
      </c>
      <c r="J80" s="46">
        <v>14.16</v>
      </c>
      <c r="K80" s="46" t="s">
        <v>37</v>
      </c>
    </row>
    <row r="81" spans="1:11" x14ac:dyDescent="0.2">
      <c r="A81" s="46">
        <v>138</v>
      </c>
      <c r="B81" s="180">
        <v>162</v>
      </c>
      <c r="C81" s="180" t="s">
        <v>242</v>
      </c>
      <c r="D81" s="180" t="s">
        <v>243</v>
      </c>
      <c r="E81" s="46"/>
      <c r="F81" s="46" t="s">
        <v>77</v>
      </c>
      <c r="G81" s="46" t="s">
        <v>77</v>
      </c>
      <c r="H81" s="46">
        <v>6000</v>
      </c>
      <c r="I81" s="46" t="s">
        <v>82</v>
      </c>
      <c r="J81" s="46" t="s">
        <v>77</v>
      </c>
      <c r="K81" s="46" t="s">
        <v>77</v>
      </c>
    </row>
    <row r="82" spans="1:11" x14ac:dyDescent="0.2">
      <c r="A82" s="46">
        <v>140</v>
      </c>
      <c r="B82" s="46" t="s">
        <v>244</v>
      </c>
      <c r="C82" s="46" t="s">
        <v>245</v>
      </c>
      <c r="D82" s="46" t="s">
        <v>246</v>
      </c>
      <c r="E82" s="46"/>
      <c r="F82" s="46" t="s">
        <v>77</v>
      </c>
      <c r="G82" s="46" t="s">
        <v>77</v>
      </c>
      <c r="H82" s="46">
        <v>700</v>
      </c>
      <c r="I82" s="46" t="s">
        <v>89</v>
      </c>
      <c r="J82" s="46" t="s">
        <v>77</v>
      </c>
      <c r="K82" s="46" t="s">
        <v>77</v>
      </c>
    </row>
    <row r="83" spans="1:11" x14ac:dyDescent="0.2">
      <c r="A83" s="46">
        <v>147</v>
      </c>
      <c r="B83" s="180">
        <v>170</v>
      </c>
      <c r="C83" s="180" t="s">
        <v>247</v>
      </c>
      <c r="D83" s="180" t="s">
        <v>248</v>
      </c>
      <c r="E83" s="46"/>
      <c r="F83" s="46">
        <v>1.4492753623188406E-2</v>
      </c>
      <c r="G83" s="46" t="s">
        <v>74</v>
      </c>
      <c r="H83" s="46" t="s">
        <v>77</v>
      </c>
      <c r="I83" s="46" t="s">
        <v>77</v>
      </c>
      <c r="J83" s="46" t="s">
        <v>77</v>
      </c>
      <c r="K83" s="46" t="s">
        <v>77</v>
      </c>
    </row>
    <row r="84" spans="1:11" x14ac:dyDescent="0.2">
      <c r="A84" s="46">
        <v>150</v>
      </c>
      <c r="B84" s="180">
        <v>173</v>
      </c>
      <c r="C84" s="180" t="s">
        <v>249</v>
      </c>
      <c r="D84" s="180" t="s">
        <v>250</v>
      </c>
      <c r="E84" s="46"/>
      <c r="F84" s="46">
        <v>1.0309278350515464E-2</v>
      </c>
      <c r="G84" s="46" t="s">
        <v>74</v>
      </c>
      <c r="H84" s="46" t="s">
        <v>77</v>
      </c>
      <c r="I84" s="46" t="s">
        <v>77</v>
      </c>
      <c r="J84" s="46" t="s">
        <v>77</v>
      </c>
      <c r="K84" s="46" t="s">
        <v>77</v>
      </c>
    </row>
    <row r="85" spans="1:11" x14ac:dyDescent="0.2">
      <c r="A85" s="46">
        <v>151</v>
      </c>
      <c r="B85" s="180">
        <v>175</v>
      </c>
      <c r="C85" s="180" t="s">
        <v>251</v>
      </c>
      <c r="D85" s="180" t="s">
        <v>252</v>
      </c>
      <c r="E85" s="46"/>
      <c r="F85" s="46">
        <v>1.0309278350515464E-2</v>
      </c>
      <c r="G85" s="46" t="s">
        <v>82</v>
      </c>
      <c r="H85" s="46" t="s">
        <v>77</v>
      </c>
      <c r="I85" s="46" t="s">
        <v>77</v>
      </c>
      <c r="J85" s="46" t="s">
        <v>77</v>
      </c>
      <c r="K85" s="46" t="s">
        <v>77</v>
      </c>
    </row>
    <row r="86" spans="1:11" x14ac:dyDescent="0.2">
      <c r="A86" s="46">
        <v>153</v>
      </c>
      <c r="B86" s="180">
        <v>183</v>
      </c>
      <c r="C86" s="180" t="s">
        <v>253</v>
      </c>
      <c r="D86" s="180" t="s">
        <v>254</v>
      </c>
      <c r="E86" s="46"/>
      <c r="F86" s="46">
        <v>0.15151515151515149</v>
      </c>
      <c r="G86" s="46" t="s">
        <v>74</v>
      </c>
      <c r="H86" s="46" t="s">
        <v>77</v>
      </c>
      <c r="I86" s="46" t="s">
        <v>77</v>
      </c>
      <c r="J86" s="46" t="s">
        <v>77</v>
      </c>
      <c r="K86" s="46" t="s">
        <v>77</v>
      </c>
    </row>
    <row r="87" spans="1:11" x14ac:dyDescent="0.2">
      <c r="A87" s="46">
        <v>156</v>
      </c>
      <c r="B87" s="180">
        <v>184</v>
      </c>
      <c r="C87" s="180" t="s">
        <v>255</v>
      </c>
      <c r="D87" s="180" t="s">
        <v>256</v>
      </c>
      <c r="E87" s="46"/>
      <c r="F87" s="46">
        <v>9.0909090909090898E-4</v>
      </c>
      <c r="G87" s="46" t="s">
        <v>74</v>
      </c>
      <c r="H87" s="46" t="s">
        <v>77</v>
      </c>
      <c r="I87" s="46" t="s">
        <v>77</v>
      </c>
      <c r="J87" s="46" t="s">
        <v>77</v>
      </c>
      <c r="K87" s="46" t="s">
        <v>77</v>
      </c>
    </row>
    <row r="88" spans="1:11" x14ac:dyDescent="0.2">
      <c r="A88" s="46">
        <v>157</v>
      </c>
      <c r="B88" s="180">
        <v>186</v>
      </c>
      <c r="C88" s="180" t="s">
        <v>257</v>
      </c>
      <c r="D88" s="180" t="s">
        <v>258</v>
      </c>
      <c r="E88" s="46"/>
      <c r="F88" s="46" t="s">
        <v>77</v>
      </c>
      <c r="G88" s="46" t="s">
        <v>77</v>
      </c>
      <c r="H88" s="46" t="s">
        <v>77</v>
      </c>
      <c r="I88" s="46" t="s">
        <v>77</v>
      </c>
      <c r="J88" s="46">
        <v>14</v>
      </c>
      <c r="K88" s="46" t="s">
        <v>37</v>
      </c>
    </row>
    <row r="89" spans="1:11" x14ac:dyDescent="0.2">
      <c r="A89" s="46">
        <v>161</v>
      </c>
      <c r="B89" s="180">
        <v>190</v>
      </c>
      <c r="C89" s="180" t="s">
        <v>259</v>
      </c>
      <c r="D89" s="180" t="s">
        <v>260</v>
      </c>
      <c r="E89" s="46"/>
      <c r="F89" s="46">
        <v>1.6666666666666666E-4</v>
      </c>
      <c r="G89" s="46" t="s">
        <v>89</v>
      </c>
      <c r="H89" s="46">
        <v>0.2</v>
      </c>
      <c r="I89" s="46" t="s">
        <v>82</v>
      </c>
      <c r="J89" s="46">
        <v>2.66</v>
      </c>
      <c r="K89" s="46" t="s">
        <v>37</v>
      </c>
    </row>
    <row r="90" spans="1:11" x14ac:dyDescent="0.2">
      <c r="A90" s="46">
        <v>167</v>
      </c>
      <c r="B90" s="180">
        <v>112</v>
      </c>
      <c r="C90" s="180" t="s">
        <v>261</v>
      </c>
      <c r="D90" s="180" t="s">
        <v>262</v>
      </c>
      <c r="E90" s="46" t="s">
        <v>189</v>
      </c>
      <c r="F90" s="46">
        <v>9.0909090909090912E-2</v>
      </c>
      <c r="G90" s="46" t="s">
        <v>74</v>
      </c>
      <c r="H90" s="46">
        <v>5</v>
      </c>
      <c r="I90" s="46" t="s">
        <v>74</v>
      </c>
      <c r="J90" s="46">
        <v>8700</v>
      </c>
      <c r="K90" s="46" t="s">
        <v>74</v>
      </c>
    </row>
    <row r="91" spans="1:11" x14ac:dyDescent="0.2">
      <c r="A91" s="46">
        <v>168</v>
      </c>
      <c r="B91" s="180">
        <v>192</v>
      </c>
      <c r="C91" s="180" t="s">
        <v>263</v>
      </c>
      <c r="D91" s="180" t="s">
        <v>264</v>
      </c>
      <c r="E91" s="46"/>
      <c r="F91" s="46">
        <v>2.9411764705882348E-3</v>
      </c>
      <c r="G91" s="46" t="s">
        <v>74</v>
      </c>
      <c r="H91" s="46" t="s">
        <v>77</v>
      </c>
      <c r="I91" s="46" t="s">
        <v>77</v>
      </c>
      <c r="J91" s="46" t="s">
        <v>77</v>
      </c>
      <c r="K91" s="46" t="s">
        <v>77</v>
      </c>
    </row>
    <row r="92" spans="1:11" x14ac:dyDescent="0.2">
      <c r="A92" s="46">
        <v>169</v>
      </c>
      <c r="B92" s="180">
        <v>193</v>
      </c>
      <c r="C92" s="180" t="s">
        <v>265</v>
      </c>
      <c r="D92" s="180" t="s">
        <v>266</v>
      </c>
      <c r="E92" s="46"/>
      <c r="F92" s="46">
        <v>0.625</v>
      </c>
      <c r="G92" s="46" t="s">
        <v>74</v>
      </c>
      <c r="H92" s="46" t="s">
        <v>77</v>
      </c>
      <c r="I92" s="46" t="s">
        <v>77</v>
      </c>
      <c r="J92" s="46" t="s">
        <v>77</v>
      </c>
      <c r="K92" s="46" t="s">
        <v>77</v>
      </c>
    </row>
    <row r="93" spans="1:11" x14ac:dyDescent="0.2">
      <c r="A93" s="46">
        <v>170</v>
      </c>
      <c r="B93" s="46" t="s">
        <v>267</v>
      </c>
      <c r="C93" s="46" t="s">
        <v>268</v>
      </c>
      <c r="D93" s="46" t="s">
        <v>269</v>
      </c>
      <c r="E93" s="46"/>
      <c r="F93" s="46" t="s">
        <v>77</v>
      </c>
      <c r="G93" s="46" t="s">
        <v>77</v>
      </c>
      <c r="H93" s="46">
        <v>40</v>
      </c>
      <c r="I93" s="46" t="s">
        <v>89</v>
      </c>
      <c r="J93" s="46" t="s">
        <v>77</v>
      </c>
      <c r="K93" s="46" t="s">
        <v>77</v>
      </c>
    </row>
    <row r="94" spans="1:11" x14ac:dyDescent="0.2">
      <c r="A94" s="46">
        <v>171</v>
      </c>
      <c r="B94" s="180">
        <v>116</v>
      </c>
      <c r="C94" s="180" t="s">
        <v>270</v>
      </c>
      <c r="D94" s="180" t="s">
        <v>271</v>
      </c>
      <c r="E94" s="46"/>
      <c r="F94" s="46" t="s">
        <v>77</v>
      </c>
      <c r="G94" s="46" t="s">
        <v>77</v>
      </c>
      <c r="H94" s="46">
        <v>40</v>
      </c>
      <c r="I94" s="46" t="s">
        <v>89</v>
      </c>
      <c r="J94" s="46">
        <v>12000</v>
      </c>
      <c r="K94" s="46" t="s">
        <v>29</v>
      </c>
    </row>
    <row r="95" spans="1:11" x14ac:dyDescent="0.2">
      <c r="A95" s="46">
        <v>172</v>
      </c>
      <c r="B95" s="180">
        <v>328</v>
      </c>
      <c r="C95" s="180" t="s">
        <v>272</v>
      </c>
      <c r="D95" s="180" t="s">
        <v>273</v>
      </c>
      <c r="E95" s="46"/>
      <c r="F95" s="46">
        <v>100</v>
      </c>
      <c r="G95" s="46" t="s">
        <v>82</v>
      </c>
      <c r="H95" s="46">
        <v>600</v>
      </c>
      <c r="I95" s="46" t="s">
        <v>82</v>
      </c>
      <c r="J95" s="46">
        <v>2100</v>
      </c>
      <c r="K95" s="46" t="s">
        <v>29</v>
      </c>
    </row>
    <row r="96" spans="1:11" x14ac:dyDescent="0.2">
      <c r="A96" s="46">
        <v>176</v>
      </c>
      <c r="B96" s="180">
        <v>195</v>
      </c>
      <c r="C96" s="180" t="s">
        <v>274</v>
      </c>
      <c r="D96" s="180" t="s">
        <v>275</v>
      </c>
      <c r="E96" s="46"/>
      <c r="F96" s="46">
        <v>0.27027027027027023</v>
      </c>
      <c r="G96" s="46" t="s">
        <v>89</v>
      </c>
      <c r="H96" s="46">
        <v>4</v>
      </c>
      <c r="I96" s="46" t="s">
        <v>82</v>
      </c>
      <c r="J96" s="46">
        <v>92</v>
      </c>
      <c r="K96" s="46" t="s">
        <v>29</v>
      </c>
    </row>
    <row r="97" spans="1:11" x14ac:dyDescent="0.2">
      <c r="A97" s="46">
        <v>177</v>
      </c>
      <c r="B97" s="180">
        <v>196</v>
      </c>
      <c r="C97" s="180" t="s">
        <v>276</v>
      </c>
      <c r="D97" s="180" t="s">
        <v>277</v>
      </c>
      <c r="E97" s="46"/>
      <c r="F97" s="46">
        <v>0.25</v>
      </c>
      <c r="G97" s="46" t="s">
        <v>82</v>
      </c>
      <c r="H97" s="46">
        <v>32</v>
      </c>
      <c r="I97" s="46" t="s">
        <v>29</v>
      </c>
      <c r="J97" s="46">
        <v>50.4</v>
      </c>
      <c r="K97" s="46" t="s">
        <v>37</v>
      </c>
    </row>
    <row r="98" spans="1:11" x14ac:dyDescent="0.2">
      <c r="A98" s="46">
        <v>180</v>
      </c>
      <c r="B98" s="46" t="s">
        <v>278</v>
      </c>
      <c r="C98" s="46" t="s">
        <v>279</v>
      </c>
      <c r="D98" s="46" t="s">
        <v>280</v>
      </c>
      <c r="E98" s="46"/>
      <c r="F98" s="46" t="s">
        <v>77</v>
      </c>
      <c r="G98" s="46" t="s">
        <v>77</v>
      </c>
      <c r="H98" s="46" t="s">
        <v>77</v>
      </c>
      <c r="I98" s="46" t="s">
        <v>77</v>
      </c>
      <c r="J98" s="46">
        <v>9.1</v>
      </c>
      <c r="K98" s="46" t="s">
        <v>29</v>
      </c>
    </row>
    <row r="99" spans="1:11" x14ac:dyDescent="0.2">
      <c r="A99" s="46">
        <v>181</v>
      </c>
      <c r="B99" s="180">
        <v>197</v>
      </c>
      <c r="C99" s="180" t="s">
        <v>281</v>
      </c>
      <c r="D99" s="180" t="s">
        <v>282</v>
      </c>
      <c r="E99" s="46"/>
      <c r="F99" s="46" t="s">
        <v>77</v>
      </c>
      <c r="G99" s="46" t="s">
        <v>77</v>
      </c>
      <c r="H99" s="46">
        <v>0.54</v>
      </c>
      <c r="I99" s="46" t="s">
        <v>29</v>
      </c>
      <c r="J99" s="46">
        <v>18</v>
      </c>
      <c r="K99" s="46" t="s">
        <v>29</v>
      </c>
    </row>
    <row r="100" spans="1:11" x14ac:dyDescent="0.2">
      <c r="A100" s="46">
        <v>184</v>
      </c>
      <c r="B100" s="46" t="s">
        <v>283</v>
      </c>
      <c r="C100" s="46" t="s">
        <v>284</v>
      </c>
      <c r="D100" s="46" t="s">
        <v>285</v>
      </c>
      <c r="E100" s="46"/>
      <c r="F100" s="46" t="s">
        <v>77</v>
      </c>
      <c r="G100" s="46" t="s">
        <v>77</v>
      </c>
      <c r="H100" s="46">
        <v>0.3</v>
      </c>
      <c r="I100" s="46" t="s">
        <v>89</v>
      </c>
      <c r="J100" s="46" t="s">
        <v>77</v>
      </c>
      <c r="K100" s="46" t="s">
        <v>77</v>
      </c>
    </row>
    <row r="101" spans="1:11" x14ac:dyDescent="0.2">
      <c r="A101" s="46">
        <v>185</v>
      </c>
      <c r="B101" s="180">
        <v>199</v>
      </c>
      <c r="C101" s="180" t="s">
        <v>286</v>
      </c>
      <c r="D101" s="180" t="s">
        <v>287</v>
      </c>
      <c r="E101" s="46"/>
      <c r="F101" s="46">
        <v>2.1739130434782607E-4</v>
      </c>
      <c r="G101" s="46" t="s">
        <v>82</v>
      </c>
      <c r="H101" s="46" t="s">
        <v>77</v>
      </c>
      <c r="I101" s="46" t="s">
        <v>77</v>
      </c>
      <c r="J101" s="46" t="s">
        <v>77</v>
      </c>
      <c r="K101" s="46" t="s">
        <v>77</v>
      </c>
    </row>
    <row r="102" spans="1:11" x14ac:dyDescent="0.2">
      <c r="A102" s="46">
        <v>186</v>
      </c>
      <c r="B102" s="180">
        <v>200</v>
      </c>
      <c r="C102" s="180">
        <v>200</v>
      </c>
      <c r="D102" s="180" t="s">
        <v>288</v>
      </c>
      <c r="E102" s="46"/>
      <c r="F102" s="46">
        <v>3.3333333333333335E-3</v>
      </c>
      <c r="G102" s="46" t="s">
        <v>74</v>
      </c>
      <c r="H102" s="46">
        <v>5</v>
      </c>
      <c r="I102" s="46" t="s">
        <v>82</v>
      </c>
      <c r="J102" s="46" t="s">
        <v>77</v>
      </c>
      <c r="K102" s="46" t="s">
        <v>77</v>
      </c>
    </row>
    <row r="103" spans="1:11" x14ac:dyDescent="0.2">
      <c r="A103" s="46">
        <v>187</v>
      </c>
      <c r="B103" s="180">
        <v>201</v>
      </c>
      <c r="C103" s="180" t="s">
        <v>289</v>
      </c>
      <c r="D103" s="180" t="s">
        <v>290</v>
      </c>
      <c r="E103" s="46"/>
      <c r="F103" s="46" t="s">
        <v>77</v>
      </c>
      <c r="G103" s="46" t="s">
        <v>77</v>
      </c>
      <c r="H103" s="46">
        <v>0.2</v>
      </c>
      <c r="I103" s="46" t="s">
        <v>89</v>
      </c>
      <c r="J103" s="46">
        <v>24</v>
      </c>
      <c r="K103" s="46" t="s">
        <v>37</v>
      </c>
    </row>
    <row r="104" spans="1:11" x14ac:dyDescent="0.2">
      <c r="A104" s="46">
        <v>188</v>
      </c>
      <c r="B104" s="180">
        <v>522</v>
      </c>
      <c r="C104" s="180" t="s">
        <v>291</v>
      </c>
      <c r="D104" s="180" t="s">
        <v>292</v>
      </c>
      <c r="E104" s="46" t="s">
        <v>293</v>
      </c>
      <c r="F104" s="46">
        <v>0.41666666666666669</v>
      </c>
      <c r="G104" s="46" t="s">
        <v>74</v>
      </c>
      <c r="H104" s="46" t="s">
        <v>77</v>
      </c>
      <c r="I104" s="46" t="s">
        <v>77</v>
      </c>
      <c r="J104" s="46">
        <v>3.2</v>
      </c>
      <c r="K104" s="46" t="s">
        <v>29</v>
      </c>
    </row>
    <row r="105" spans="1:11" x14ac:dyDescent="0.2">
      <c r="A105" s="46">
        <v>193</v>
      </c>
      <c r="B105" s="180">
        <v>244</v>
      </c>
      <c r="C105" s="180" t="s">
        <v>294</v>
      </c>
      <c r="D105" s="180" t="s">
        <v>295</v>
      </c>
      <c r="E105" s="46"/>
      <c r="F105" s="46" t="s">
        <v>77</v>
      </c>
      <c r="G105" s="46" t="s">
        <v>77</v>
      </c>
      <c r="H105" s="46">
        <v>40000</v>
      </c>
      <c r="I105" s="46" t="s">
        <v>82</v>
      </c>
      <c r="J105" s="46" t="s">
        <v>77</v>
      </c>
      <c r="K105" s="46" t="s">
        <v>77</v>
      </c>
    </row>
    <row r="106" spans="1:11" x14ac:dyDescent="0.2">
      <c r="A106" s="46">
        <v>197</v>
      </c>
      <c r="B106" s="180">
        <v>207</v>
      </c>
      <c r="C106" s="180" t="s">
        <v>296</v>
      </c>
      <c r="D106" s="180" t="s">
        <v>297</v>
      </c>
      <c r="E106" s="46"/>
      <c r="F106" s="46">
        <v>7.6923076923076923E-4</v>
      </c>
      <c r="G106" s="46" t="s">
        <v>74</v>
      </c>
      <c r="H106" s="46" t="s">
        <v>77</v>
      </c>
      <c r="I106" s="46" t="s">
        <v>77</v>
      </c>
      <c r="J106" s="46" t="s">
        <v>77</v>
      </c>
      <c r="K106" s="46" t="s">
        <v>77</v>
      </c>
    </row>
    <row r="107" spans="1:11" x14ac:dyDescent="0.2">
      <c r="A107" s="46">
        <v>202</v>
      </c>
      <c r="B107" s="180">
        <v>211</v>
      </c>
      <c r="C107" s="180" t="s">
        <v>298</v>
      </c>
      <c r="D107" s="180" t="s">
        <v>299</v>
      </c>
      <c r="E107" s="46"/>
      <c r="F107" s="46" t="s">
        <v>77</v>
      </c>
      <c r="G107" s="46" t="s">
        <v>77</v>
      </c>
      <c r="H107" s="46">
        <v>70</v>
      </c>
      <c r="I107" s="46" t="s">
        <v>89</v>
      </c>
      <c r="J107" s="46" t="s">
        <v>77</v>
      </c>
      <c r="K107" s="46" t="s">
        <v>77</v>
      </c>
    </row>
    <row r="108" spans="1:11" x14ac:dyDescent="0.2">
      <c r="A108" s="46">
        <v>203</v>
      </c>
      <c r="B108" s="180">
        <v>212</v>
      </c>
      <c r="C108" s="180" t="s">
        <v>300</v>
      </c>
      <c r="D108" s="180" t="s">
        <v>301</v>
      </c>
      <c r="E108" s="46"/>
      <c r="F108" s="46" t="s">
        <v>77</v>
      </c>
      <c r="G108" s="46" t="s">
        <v>77</v>
      </c>
      <c r="H108" s="46">
        <v>8.0000000000000002E-3</v>
      </c>
      <c r="I108" s="46" t="s">
        <v>89</v>
      </c>
      <c r="J108" s="46">
        <v>0.68600000000000005</v>
      </c>
      <c r="K108" s="46" t="s">
        <v>37</v>
      </c>
    </row>
    <row r="109" spans="1:11" x14ac:dyDescent="0.2">
      <c r="A109" s="46">
        <v>211</v>
      </c>
      <c r="B109" s="180">
        <v>218</v>
      </c>
      <c r="C109" s="180" t="s">
        <v>302</v>
      </c>
      <c r="D109" s="180" t="s">
        <v>303</v>
      </c>
      <c r="E109" s="46"/>
      <c r="F109" s="46">
        <v>1.1235955056179775E-2</v>
      </c>
      <c r="G109" s="46" t="s">
        <v>74</v>
      </c>
      <c r="H109" s="46" t="s">
        <v>77</v>
      </c>
      <c r="I109" s="46" t="s">
        <v>77</v>
      </c>
      <c r="J109" s="46" t="s">
        <v>77</v>
      </c>
      <c r="K109" s="46" t="s">
        <v>77</v>
      </c>
    </row>
    <row r="110" spans="1:11" x14ac:dyDescent="0.2">
      <c r="A110" s="46">
        <v>213</v>
      </c>
      <c r="B110" s="180">
        <v>220</v>
      </c>
      <c r="C110" s="180" t="s">
        <v>304</v>
      </c>
      <c r="D110" s="180" t="s">
        <v>305</v>
      </c>
      <c r="E110" s="46"/>
      <c r="F110" s="46">
        <v>0.19999999999999998</v>
      </c>
      <c r="G110" s="46" t="s">
        <v>82</v>
      </c>
      <c r="H110" s="46">
        <v>30</v>
      </c>
      <c r="I110" s="46" t="s">
        <v>82</v>
      </c>
      <c r="J110" s="46">
        <v>7200</v>
      </c>
      <c r="K110" s="46" t="s">
        <v>29</v>
      </c>
    </row>
    <row r="111" spans="1:11" x14ac:dyDescent="0.2">
      <c r="A111" s="46">
        <v>215</v>
      </c>
      <c r="B111" s="180">
        <v>222</v>
      </c>
      <c r="C111" s="180" t="s">
        <v>306</v>
      </c>
      <c r="D111" s="180" t="s">
        <v>307</v>
      </c>
      <c r="E111" s="46"/>
      <c r="F111" s="46">
        <v>4.5454545454545452E-3</v>
      </c>
      <c r="G111" s="46" t="s">
        <v>82</v>
      </c>
      <c r="H111" s="46" t="s">
        <v>77</v>
      </c>
      <c r="I111" s="46" t="s">
        <v>77</v>
      </c>
      <c r="J111" s="46" t="s">
        <v>77</v>
      </c>
      <c r="K111" s="46" t="s">
        <v>77</v>
      </c>
    </row>
    <row r="112" spans="1:11" x14ac:dyDescent="0.2">
      <c r="A112" s="46">
        <v>217</v>
      </c>
      <c r="B112" s="180">
        <v>224</v>
      </c>
      <c r="C112" s="180" t="s">
        <v>308</v>
      </c>
      <c r="D112" s="180" t="s">
        <v>309</v>
      </c>
      <c r="E112" s="46"/>
      <c r="F112" s="46" t="s">
        <v>77</v>
      </c>
      <c r="G112" s="46" t="s">
        <v>77</v>
      </c>
      <c r="H112" s="46" t="s">
        <v>77</v>
      </c>
      <c r="I112" s="46" t="s">
        <v>77</v>
      </c>
      <c r="J112" s="46">
        <v>0.6</v>
      </c>
      <c r="K112" s="46" t="s">
        <v>29</v>
      </c>
    </row>
    <row r="113" spans="1:11" x14ac:dyDescent="0.2">
      <c r="A113" s="46">
        <v>218</v>
      </c>
      <c r="B113" s="180">
        <v>225</v>
      </c>
      <c r="C113" s="180" t="s">
        <v>310</v>
      </c>
      <c r="D113" s="180" t="s">
        <v>311</v>
      </c>
      <c r="E113" s="46"/>
      <c r="F113" s="46">
        <v>4.3478260869565216E-2</v>
      </c>
      <c r="G113" s="46" t="s">
        <v>74</v>
      </c>
      <c r="H113" s="46">
        <v>3</v>
      </c>
      <c r="I113" s="46" t="s">
        <v>74</v>
      </c>
      <c r="J113" s="46">
        <v>1300</v>
      </c>
      <c r="K113" s="46" t="s">
        <v>74</v>
      </c>
    </row>
    <row r="114" spans="1:11" x14ac:dyDescent="0.2">
      <c r="A114" s="46">
        <v>219</v>
      </c>
      <c r="B114" s="180">
        <v>226</v>
      </c>
      <c r="C114" s="180" t="s">
        <v>312</v>
      </c>
      <c r="D114" s="180" t="s">
        <v>313</v>
      </c>
      <c r="E114" s="46"/>
      <c r="F114" s="46" t="s">
        <v>77</v>
      </c>
      <c r="G114" s="46" t="s">
        <v>77</v>
      </c>
      <c r="H114" s="46">
        <v>20</v>
      </c>
      <c r="I114" s="46" t="s">
        <v>74</v>
      </c>
      <c r="J114" s="46" t="s">
        <v>77</v>
      </c>
      <c r="K114" s="46" t="s">
        <v>77</v>
      </c>
    </row>
    <row r="115" spans="1:11" x14ac:dyDescent="0.2">
      <c r="A115" s="46">
        <v>222</v>
      </c>
      <c r="B115" s="46" t="s">
        <v>314</v>
      </c>
      <c r="C115" s="46" t="s">
        <v>315</v>
      </c>
      <c r="D115" s="46" t="s">
        <v>316</v>
      </c>
      <c r="E115" s="46"/>
      <c r="F115" s="46" t="s">
        <v>77</v>
      </c>
      <c r="G115" s="46" t="s">
        <v>77</v>
      </c>
      <c r="H115" s="46">
        <v>70</v>
      </c>
      <c r="I115" s="46" t="s">
        <v>89</v>
      </c>
      <c r="J115" s="46" t="s">
        <v>77</v>
      </c>
      <c r="K115" s="46" t="s">
        <v>77</v>
      </c>
    </row>
    <row r="116" spans="1:11" x14ac:dyDescent="0.2">
      <c r="A116" s="46">
        <v>223</v>
      </c>
      <c r="B116" s="180">
        <v>228</v>
      </c>
      <c r="C116" s="180" t="s">
        <v>317</v>
      </c>
      <c r="D116" s="180" t="s">
        <v>318</v>
      </c>
      <c r="E116" s="46"/>
      <c r="F116" s="46" t="s">
        <v>77</v>
      </c>
      <c r="G116" s="46" t="s">
        <v>77</v>
      </c>
      <c r="H116" s="46">
        <v>8</v>
      </c>
      <c r="I116" s="46" t="s">
        <v>89</v>
      </c>
      <c r="J116" s="46" t="s">
        <v>77</v>
      </c>
      <c r="K116" s="46" t="s">
        <v>77</v>
      </c>
    </row>
    <row r="117" spans="1:11" x14ac:dyDescent="0.2">
      <c r="A117" s="46">
        <v>224</v>
      </c>
      <c r="B117" s="180">
        <v>229</v>
      </c>
      <c r="C117" s="180" t="s">
        <v>319</v>
      </c>
      <c r="D117" s="180" t="s">
        <v>320</v>
      </c>
      <c r="E117" s="46"/>
      <c r="F117" s="46">
        <v>0.39999999999999997</v>
      </c>
      <c r="G117" s="46" t="s">
        <v>74</v>
      </c>
      <c r="H117" s="46">
        <v>260</v>
      </c>
      <c r="I117" s="46" t="s">
        <v>29</v>
      </c>
      <c r="J117" s="46">
        <v>22000</v>
      </c>
      <c r="K117" s="46" t="s">
        <v>29</v>
      </c>
    </row>
    <row r="118" spans="1:11" x14ac:dyDescent="0.2">
      <c r="A118" s="46">
        <v>225</v>
      </c>
      <c r="B118" s="46">
        <v>231</v>
      </c>
      <c r="C118" s="46" t="s">
        <v>321</v>
      </c>
      <c r="D118" s="46" t="s">
        <v>322</v>
      </c>
      <c r="E118" s="46"/>
      <c r="F118" s="46" t="s">
        <v>77</v>
      </c>
      <c r="G118" s="46" t="s">
        <v>77</v>
      </c>
      <c r="H118" s="46">
        <v>6100</v>
      </c>
      <c r="I118" s="46" t="s">
        <v>37</v>
      </c>
      <c r="J118" s="46">
        <v>570000</v>
      </c>
      <c r="K118" s="46" t="s">
        <v>37</v>
      </c>
    </row>
    <row r="119" spans="1:11" x14ac:dyDescent="0.2">
      <c r="A119" s="46">
        <v>226</v>
      </c>
      <c r="B119" s="180">
        <v>232</v>
      </c>
      <c r="C119" s="180" t="s">
        <v>323</v>
      </c>
      <c r="D119" s="180" t="s">
        <v>324</v>
      </c>
      <c r="E119" s="46"/>
      <c r="F119" s="46">
        <v>1.6666666666666668E-3</v>
      </c>
      <c r="G119" s="46" t="s">
        <v>82</v>
      </c>
      <c r="H119" s="46">
        <v>9</v>
      </c>
      <c r="I119" s="46" t="s">
        <v>82</v>
      </c>
      <c r="J119" s="46">
        <v>51</v>
      </c>
      <c r="K119" s="46" t="s">
        <v>37</v>
      </c>
    </row>
    <row r="120" spans="1:11" x14ac:dyDescent="0.2">
      <c r="A120" s="46">
        <v>227</v>
      </c>
      <c r="B120" s="180">
        <v>233</v>
      </c>
      <c r="C120" s="180" t="s">
        <v>325</v>
      </c>
      <c r="D120" s="180" t="s">
        <v>326</v>
      </c>
      <c r="E120" s="46"/>
      <c r="F120" s="46">
        <v>3.8461538461538464E-2</v>
      </c>
      <c r="G120" s="46" t="s">
        <v>82</v>
      </c>
      <c r="H120" s="46">
        <v>7</v>
      </c>
      <c r="I120" s="46" t="s">
        <v>89</v>
      </c>
      <c r="J120" s="46">
        <v>400</v>
      </c>
      <c r="K120" s="46" t="s">
        <v>29</v>
      </c>
    </row>
    <row r="121" spans="1:11" x14ac:dyDescent="0.2">
      <c r="A121" s="46">
        <v>228</v>
      </c>
      <c r="B121" s="180">
        <v>234</v>
      </c>
      <c r="C121" s="180" t="s">
        <v>327</v>
      </c>
      <c r="D121" s="180" t="s">
        <v>328</v>
      </c>
      <c r="E121" s="46"/>
      <c r="F121" s="46" t="s">
        <v>77</v>
      </c>
      <c r="G121" s="46" t="s">
        <v>77</v>
      </c>
      <c r="H121" s="46">
        <v>400</v>
      </c>
      <c r="I121" s="46" t="s">
        <v>74</v>
      </c>
      <c r="J121" s="46">
        <v>2000</v>
      </c>
      <c r="K121" s="46" t="s">
        <v>29</v>
      </c>
    </row>
    <row r="122" spans="1:11" x14ac:dyDescent="0.2">
      <c r="A122" s="46">
        <v>230</v>
      </c>
      <c r="B122" s="180">
        <v>236</v>
      </c>
      <c r="C122" s="180" t="s">
        <v>329</v>
      </c>
      <c r="D122" s="180" t="s">
        <v>330</v>
      </c>
      <c r="E122" s="46"/>
      <c r="F122" s="46">
        <v>3.3333333333333332E-4</v>
      </c>
      <c r="G122" s="46" t="s">
        <v>82</v>
      </c>
      <c r="H122" s="46">
        <v>30</v>
      </c>
      <c r="I122" s="46" t="s">
        <v>74</v>
      </c>
      <c r="J122" s="46">
        <v>720</v>
      </c>
      <c r="K122" s="46" t="s">
        <v>29</v>
      </c>
    </row>
    <row r="123" spans="1:11" x14ac:dyDescent="0.2">
      <c r="A123" s="46">
        <v>231</v>
      </c>
      <c r="B123" s="180">
        <v>237</v>
      </c>
      <c r="C123" s="180" t="s">
        <v>331</v>
      </c>
      <c r="D123" s="180" t="s">
        <v>332</v>
      </c>
      <c r="E123" s="46"/>
      <c r="F123" s="46">
        <v>7.6923076923076927E-2</v>
      </c>
      <c r="G123" s="46" t="s">
        <v>74</v>
      </c>
      <c r="H123" s="46" t="s">
        <v>77</v>
      </c>
      <c r="I123" s="46" t="s">
        <v>77</v>
      </c>
      <c r="J123" s="46" t="s">
        <v>77</v>
      </c>
      <c r="K123" s="46" t="s">
        <v>77</v>
      </c>
    </row>
    <row r="124" spans="1:11" x14ac:dyDescent="0.2">
      <c r="A124" s="46">
        <v>232</v>
      </c>
      <c r="B124" s="46" t="s">
        <v>333</v>
      </c>
      <c r="C124" s="46" t="s">
        <v>334</v>
      </c>
      <c r="D124" s="46" t="s">
        <v>335</v>
      </c>
      <c r="E124" s="46"/>
      <c r="F124" s="46">
        <v>12.5</v>
      </c>
      <c r="G124" s="46" t="s">
        <v>82</v>
      </c>
      <c r="H124" s="46">
        <v>40000</v>
      </c>
      <c r="I124" s="46" t="s">
        <v>82</v>
      </c>
      <c r="J124" s="46" t="s">
        <v>77</v>
      </c>
      <c r="K124" s="46" t="s">
        <v>77</v>
      </c>
    </row>
    <row r="125" spans="1:11" x14ac:dyDescent="0.2">
      <c r="A125" s="46">
        <v>234</v>
      </c>
      <c r="B125" s="46" t="s">
        <v>336</v>
      </c>
      <c r="C125" s="46" t="s">
        <v>337</v>
      </c>
      <c r="D125" s="46" t="s">
        <v>338</v>
      </c>
      <c r="E125" s="46"/>
      <c r="F125" s="46" t="s">
        <v>77</v>
      </c>
      <c r="G125" s="46" t="s">
        <v>77</v>
      </c>
      <c r="H125" s="46">
        <v>300</v>
      </c>
      <c r="I125" s="46" t="s">
        <v>89</v>
      </c>
      <c r="J125" s="46" t="s">
        <v>77</v>
      </c>
      <c r="K125" s="46" t="s">
        <v>77</v>
      </c>
    </row>
    <row r="126" spans="1:11" x14ac:dyDescent="0.2">
      <c r="A126" s="46">
        <v>236</v>
      </c>
      <c r="B126" s="180">
        <v>239</v>
      </c>
      <c r="C126" s="180">
        <v>239</v>
      </c>
      <c r="D126" s="180" t="s">
        <v>339</v>
      </c>
      <c r="E126" s="46"/>
      <c r="F126" s="46" t="s">
        <v>77</v>
      </c>
      <c r="G126" s="46" t="s">
        <v>77</v>
      </c>
      <c r="H126" s="46">
        <v>13</v>
      </c>
      <c r="I126" s="46" t="s">
        <v>74</v>
      </c>
      <c r="J126" s="46">
        <v>16</v>
      </c>
      <c r="K126" s="46" t="s">
        <v>29</v>
      </c>
    </row>
    <row r="127" spans="1:11" x14ac:dyDescent="0.2">
      <c r="A127" s="46">
        <v>237</v>
      </c>
      <c r="B127" s="180">
        <v>241</v>
      </c>
      <c r="C127" s="180" t="s">
        <v>340</v>
      </c>
      <c r="D127" s="180" t="s">
        <v>341</v>
      </c>
      <c r="E127" s="46"/>
      <c r="F127" s="46" t="s">
        <v>77</v>
      </c>
      <c r="G127" s="46" t="s">
        <v>77</v>
      </c>
      <c r="H127" s="46" t="s">
        <v>77</v>
      </c>
      <c r="I127" s="46" t="s">
        <v>77</v>
      </c>
      <c r="J127" s="46">
        <v>16</v>
      </c>
      <c r="K127" s="46" t="s">
        <v>29</v>
      </c>
    </row>
    <row r="128" spans="1:11" x14ac:dyDescent="0.2">
      <c r="A128" s="46">
        <v>238</v>
      </c>
      <c r="B128" s="180">
        <v>250</v>
      </c>
      <c r="C128" s="180" t="s">
        <v>342</v>
      </c>
      <c r="D128" s="180" t="s">
        <v>343</v>
      </c>
      <c r="E128" s="46"/>
      <c r="F128" s="46">
        <v>0.13513513513513511</v>
      </c>
      <c r="G128" s="46" t="s">
        <v>82</v>
      </c>
      <c r="H128" s="46">
        <v>7</v>
      </c>
      <c r="I128" s="46" t="s">
        <v>82</v>
      </c>
      <c r="J128" s="46">
        <v>49</v>
      </c>
      <c r="K128" s="46" t="s">
        <v>29</v>
      </c>
    </row>
    <row r="129" spans="1:11" x14ac:dyDescent="0.2">
      <c r="A129" s="46">
        <v>242</v>
      </c>
      <c r="B129" s="46">
        <v>247</v>
      </c>
      <c r="C129" s="46" t="s">
        <v>344</v>
      </c>
      <c r="D129" s="46" t="s">
        <v>345</v>
      </c>
      <c r="E129" s="46"/>
      <c r="F129" s="46" t="s">
        <v>77</v>
      </c>
      <c r="G129" s="46" t="s">
        <v>77</v>
      </c>
      <c r="H129" s="46">
        <v>1179</v>
      </c>
      <c r="I129" s="46" t="s">
        <v>37</v>
      </c>
      <c r="J129" s="46" t="s">
        <v>77</v>
      </c>
      <c r="K129" s="46" t="s">
        <v>77</v>
      </c>
    </row>
    <row r="130" spans="1:11" x14ac:dyDescent="0.2">
      <c r="A130" s="46">
        <v>244</v>
      </c>
      <c r="B130" s="180">
        <v>246</v>
      </c>
      <c r="C130" s="180" t="s">
        <v>346</v>
      </c>
      <c r="D130" s="180" t="s">
        <v>347</v>
      </c>
      <c r="E130" s="46"/>
      <c r="F130" s="46" t="s">
        <v>77</v>
      </c>
      <c r="G130" s="46" t="s">
        <v>77</v>
      </c>
      <c r="H130" s="46">
        <v>50000</v>
      </c>
      <c r="I130" s="46" t="s">
        <v>82</v>
      </c>
      <c r="J130" s="46" t="s">
        <v>77</v>
      </c>
      <c r="K130" s="46" t="s">
        <v>77</v>
      </c>
    </row>
    <row r="131" spans="1:11" x14ac:dyDescent="0.2">
      <c r="A131" s="46">
        <v>245</v>
      </c>
      <c r="B131" s="46">
        <v>243</v>
      </c>
      <c r="C131" s="46" t="s">
        <v>348</v>
      </c>
      <c r="D131" s="46" t="s">
        <v>349</v>
      </c>
      <c r="E131" s="46"/>
      <c r="F131" s="46" t="s">
        <v>77</v>
      </c>
      <c r="G131" s="46" t="s">
        <v>77</v>
      </c>
      <c r="H131" s="46">
        <v>5000</v>
      </c>
      <c r="I131" s="46" t="s">
        <v>89</v>
      </c>
      <c r="J131" s="46" t="s">
        <v>77</v>
      </c>
      <c r="K131" s="46" t="s">
        <v>77</v>
      </c>
    </row>
    <row r="132" spans="1:11" x14ac:dyDescent="0.2">
      <c r="A132" s="46">
        <v>246</v>
      </c>
      <c r="B132" s="46" t="s">
        <v>350</v>
      </c>
      <c r="C132" s="46" t="s">
        <v>351</v>
      </c>
      <c r="D132" s="46" t="s">
        <v>352</v>
      </c>
      <c r="E132" s="46"/>
      <c r="F132" s="46" t="s">
        <v>77</v>
      </c>
      <c r="G132" s="46" t="s">
        <v>77</v>
      </c>
      <c r="H132" s="46" t="s">
        <v>77</v>
      </c>
      <c r="I132" s="46" t="s">
        <v>77</v>
      </c>
      <c r="J132" s="46">
        <v>20</v>
      </c>
      <c r="K132" s="46" t="s">
        <v>29</v>
      </c>
    </row>
    <row r="133" spans="1:11" x14ac:dyDescent="0.2">
      <c r="A133" s="46">
        <v>252</v>
      </c>
      <c r="B133" s="180">
        <v>254</v>
      </c>
      <c r="C133" s="180" t="s">
        <v>353</v>
      </c>
      <c r="D133" s="180" t="s">
        <v>354</v>
      </c>
      <c r="E133" s="46"/>
      <c r="F133" s="46" t="s">
        <v>77</v>
      </c>
      <c r="G133" s="46" t="s">
        <v>77</v>
      </c>
      <c r="H133" s="46">
        <v>0.08</v>
      </c>
      <c r="I133" s="46" t="s">
        <v>74</v>
      </c>
      <c r="J133" s="46">
        <v>4.0999999999999996</v>
      </c>
      <c r="K133" s="46" t="s">
        <v>29</v>
      </c>
    </row>
    <row r="134" spans="1:11" x14ac:dyDescent="0.2">
      <c r="A134" s="46">
        <v>254</v>
      </c>
      <c r="B134" s="180">
        <v>260</v>
      </c>
      <c r="C134" s="180" t="s">
        <v>355</v>
      </c>
      <c r="D134" s="180" t="s">
        <v>356</v>
      </c>
      <c r="E134" s="46" t="s">
        <v>357</v>
      </c>
      <c r="F134" s="46" t="s">
        <v>77</v>
      </c>
      <c r="G134" s="46" t="s">
        <v>77</v>
      </c>
      <c r="H134" s="46">
        <v>0.1</v>
      </c>
      <c r="I134" s="46" t="s">
        <v>89</v>
      </c>
      <c r="J134" s="46">
        <v>1.4</v>
      </c>
      <c r="K134" s="46" t="s">
        <v>37</v>
      </c>
    </row>
    <row r="135" spans="1:11" x14ac:dyDescent="0.2">
      <c r="A135" s="46">
        <v>255</v>
      </c>
      <c r="B135" s="180">
        <v>261</v>
      </c>
      <c r="C135" s="180" t="s">
        <v>358</v>
      </c>
      <c r="D135" s="180" t="s">
        <v>359</v>
      </c>
      <c r="E135" s="46" t="s">
        <v>357</v>
      </c>
      <c r="F135" s="46" t="s">
        <v>77</v>
      </c>
      <c r="G135" s="46" t="s">
        <v>77</v>
      </c>
      <c r="H135" s="46">
        <v>0.3</v>
      </c>
      <c r="I135" s="46" t="s">
        <v>89</v>
      </c>
      <c r="J135" s="46">
        <v>4.2</v>
      </c>
      <c r="K135" s="46" t="s">
        <v>37</v>
      </c>
    </row>
    <row r="136" spans="1:11" x14ac:dyDescent="0.2">
      <c r="A136" s="46">
        <v>256</v>
      </c>
      <c r="B136" s="180">
        <v>267</v>
      </c>
      <c r="C136" s="180" t="s">
        <v>360</v>
      </c>
      <c r="D136" s="180" t="s">
        <v>361</v>
      </c>
      <c r="E136" s="46" t="s">
        <v>357</v>
      </c>
      <c r="F136" s="46" t="s">
        <v>77</v>
      </c>
      <c r="G136" s="46" t="s">
        <v>77</v>
      </c>
      <c r="H136" s="46">
        <v>82</v>
      </c>
      <c r="I136" s="46" t="s">
        <v>74</v>
      </c>
      <c r="J136" s="46">
        <v>29000</v>
      </c>
      <c r="K136" s="46" t="s">
        <v>29</v>
      </c>
    </row>
    <row r="137" spans="1:11" x14ac:dyDescent="0.2">
      <c r="A137" s="46">
        <v>257</v>
      </c>
      <c r="B137" s="180">
        <v>268</v>
      </c>
      <c r="C137" s="180" t="s">
        <v>362</v>
      </c>
      <c r="D137" s="180" t="s">
        <v>363</v>
      </c>
      <c r="E137" s="46" t="s">
        <v>357</v>
      </c>
      <c r="F137" s="46" t="s">
        <v>77</v>
      </c>
      <c r="G137" s="46" t="s">
        <v>77</v>
      </c>
      <c r="H137" s="46">
        <v>70</v>
      </c>
      <c r="I137" s="46" t="s">
        <v>74</v>
      </c>
      <c r="J137" s="46">
        <v>370</v>
      </c>
      <c r="K137" s="46" t="s">
        <v>74</v>
      </c>
    </row>
    <row r="138" spans="1:11" x14ac:dyDescent="0.2">
      <c r="A138" s="46">
        <v>258</v>
      </c>
      <c r="B138" s="180">
        <v>269</v>
      </c>
      <c r="C138" s="180" t="s">
        <v>364</v>
      </c>
      <c r="D138" s="180" t="s">
        <v>365</v>
      </c>
      <c r="E138" s="46" t="s">
        <v>357</v>
      </c>
      <c r="F138" s="46" t="s">
        <v>77</v>
      </c>
      <c r="G138" s="46" t="s">
        <v>77</v>
      </c>
      <c r="H138" s="46">
        <v>60</v>
      </c>
      <c r="I138" s="46" t="s">
        <v>89</v>
      </c>
      <c r="J138" s="46">
        <v>140</v>
      </c>
      <c r="K138" s="46" t="s">
        <v>74</v>
      </c>
    </row>
    <row r="139" spans="1:11" x14ac:dyDescent="0.2">
      <c r="A139" s="46">
        <v>259</v>
      </c>
      <c r="B139" s="180">
        <v>270</v>
      </c>
      <c r="C139" s="180" t="s">
        <v>366</v>
      </c>
      <c r="D139" s="180" t="s">
        <v>367</v>
      </c>
      <c r="E139" s="46" t="s">
        <v>357</v>
      </c>
      <c r="F139" s="46" t="s">
        <v>77</v>
      </c>
      <c r="G139" s="46" t="s">
        <v>77</v>
      </c>
      <c r="H139" s="46">
        <v>60</v>
      </c>
      <c r="I139" s="46" t="s">
        <v>74</v>
      </c>
      <c r="J139" s="46">
        <v>93</v>
      </c>
      <c r="K139" s="46" t="s">
        <v>74</v>
      </c>
    </row>
    <row r="140" spans="1:11" x14ac:dyDescent="0.2">
      <c r="A140" s="46">
        <v>260</v>
      </c>
      <c r="B140" s="180">
        <v>271</v>
      </c>
      <c r="C140" s="180" t="s">
        <v>368</v>
      </c>
      <c r="D140" s="180" t="s">
        <v>369</v>
      </c>
      <c r="E140" s="46" t="s">
        <v>357</v>
      </c>
      <c r="F140" s="46" t="s">
        <v>77</v>
      </c>
      <c r="G140" s="46" t="s">
        <v>77</v>
      </c>
      <c r="H140" s="46">
        <v>1.1299999999999999</v>
      </c>
      <c r="I140" s="46" t="s">
        <v>89</v>
      </c>
      <c r="J140" s="46">
        <v>15.82</v>
      </c>
      <c r="K140" s="46" t="s">
        <v>37</v>
      </c>
    </row>
    <row r="141" spans="1:11" x14ac:dyDescent="0.2">
      <c r="A141" s="46">
        <v>261</v>
      </c>
      <c r="B141" s="180">
        <v>273</v>
      </c>
      <c r="C141" s="180" t="s">
        <v>370</v>
      </c>
      <c r="D141" s="180" t="s">
        <v>371</v>
      </c>
      <c r="E141" s="46" t="s">
        <v>357</v>
      </c>
      <c r="F141" s="46" t="s">
        <v>77</v>
      </c>
      <c r="G141" s="46" t="s">
        <v>77</v>
      </c>
      <c r="H141" s="46">
        <v>7000</v>
      </c>
      <c r="I141" s="46" t="s">
        <v>74</v>
      </c>
      <c r="J141" s="46" t="s">
        <v>77</v>
      </c>
      <c r="K141" s="46" t="s">
        <v>77</v>
      </c>
    </row>
    <row r="142" spans="1:11" x14ac:dyDescent="0.2">
      <c r="A142" s="46">
        <v>264</v>
      </c>
      <c r="B142" s="180">
        <v>278</v>
      </c>
      <c r="C142" s="180" t="s">
        <v>372</v>
      </c>
      <c r="D142" s="180" t="s">
        <v>373</v>
      </c>
      <c r="E142" s="46"/>
      <c r="F142" s="46">
        <v>7.6923076923076923E-4</v>
      </c>
      <c r="G142" s="46" t="s">
        <v>82</v>
      </c>
      <c r="H142" s="46" t="s">
        <v>77</v>
      </c>
      <c r="I142" s="46" t="s">
        <v>77</v>
      </c>
      <c r="J142" s="46" t="s">
        <v>77</v>
      </c>
      <c r="K142" s="46" t="s">
        <v>77</v>
      </c>
    </row>
    <row r="143" spans="1:11" x14ac:dyDescent="0.2">
      <c r="A143" s="46">
        <v>265</v>
      </c>
      <c r="B143" s="180">
        <v>279</v>
      </c>
      <c r="C143" s="180" t="s">
        <v>374</v>
      </c>
      <c r="D143" s="180" t="s">
        <v>375</v>
      </c>
      <c r="E143" s="46"/>
      <c r="F143" s="46">
        <v>3.8461538461538462E-4</v>
      </c>
      <c r="G143" s="46" t="s">
        <v>82</v>
      </c>
      <c r="H143" s="46" t="s">
        <v>77</v>
      </c>
      <c r="I143" s="46" t="s">
        <v>77</v>
      </c>
      <c r="J143" s="46" t="s">
        <v>77</v>
      </c>
      <c r="K143" s="46" t="s">
        <v>77</v>
      </c>
    </row>
    <row r="144" spans="1:11" x14ac:dyDescent="0.2">
      <c r="A144" s="46">
        <v>266</v>
      </c>
      <c r="B144" s="46" t="s">
        <v>376</v>
      </c>
      <c r="C144" s="46" t="s">
        <v>377</v>
      </c>
      <c r="D144" s="46" t="s">
        <v>378</v>
      </c>
      <c r="E144" s="46"/>
      <c r="F144" s="46" t="s">
        <v>77</v>
      </c>
      <c r="G144" s="46" t="s">
        <v>77</v>
      </c>
      <c r="H144" s="46">
        <v>400</v>
      </c>
      <c r="I144" s="46" t="s">
        <v>89</v>
      </c>
      <c r="J144" s="46">
        <v>1397</v>
      </c>
      <c r="K144" s="46" t="s">
        <v>37</v>
      </c>
    </row>
    <row r="145" spans="1:11" x14ac:dyDescent="0.2">
      <c r="A145" s="46">
        <v>267</v>
      </c>
      <c r="B145" s="180">
        <v>280</v>
      </c>
      <c r="C145" s="180" t="s">
        <v>379</v>
      </c>
      <c r="D145" s="180" t="s">
        <v>380</v>
      </c>
      <c r="E145" s="46" t="s">
        <v>189</v>
      </c>
      <c r="F145" s="46">
        <v>1.9607843137254902E-3</v>
      </c>
      <c r="G145" s="46" t="s">
        <v>74</v>
      </c>
      <c r="H145" s="46" t="s">
        <v>77</v>
      </c>
      <c r="I145" s="46" t="s">
        <v>77</v>
      </c>
      <c r="J145" s="46" t="s">
        <v>77</v>
      </c>
      <c r="K145" s="46" t="s">
        <v>77</v>
      </c>
    </row>
    <row r="146" spans="1:11" x14ac:dyDescent="0.2">
      <c r="A146" s="46">
        <v>268</v>
      </c>
      <c r="B146" s="180">
        <v>281</v>
      </c>
      <c r="C146" s="180" t="s">
        <v>381</v>
      </c>
      <c r="D146" s="180" t="s">
        <v>382</v>
      </c>
      <c r="E146" s="46"/>
      <c r="F146" s="46">
        <v>4.5454545454545456E-2</v>
      </c>
      <c r="G146" s="46" t="s">
        <v>82</v>
      </c>
      <c r="H146" s="46" t="s">
        <v>77</v>
      </c>
      <c r="I146" s="46" t="s">
        <v>77</v>
      </c>
      <c r="J146" s="46" t="s">
        <v>77</v>
      </c>
      <c r="K146" s="46" t="s">
        <v>77</v>
      </c>
    </row>
    <row r="147" spans="1:11" x14ac:dyDescent="0.2">
      <c r="A147" s="46">
        <v>269</v>
      </c>
      <c r="B147" s="180">
        <v>282</v>
      </c>
      <c r="C147" s="180" t="s">
        <v>383</v>
      </c>
      <c r="D147" s="180" t="s">
        <v>384</v>
      </c>
      <c r="E147" s="46" t="s">
        <v>385</v>
      </c>
      <c r="F147" s="46">
        <v>9.0909090909090898E-4</v>
      </c>
      <c r="G147" s="46" t="s">
        <v>74</v>
      </c>
      <c r="H147" s="46" t="s">
        <v>77</v>
      </c>
      <c r="I147" s="46" t="s">
        <v>77</v>
      </c>
      <c r="J147" s="46" t="s">
        <v>77</v>
      </c>
      <c r="K147" s="46" t="s">
        <v>77</v>
      </c>
    </row>
    <row r="148" spans="1:11" x14ac:dyDescent="0.2">
      <c r="A148" s="46">
        <v>270</v>
      </c>
      <c r="B148" s="180">
        <v>283</v>
      </c>
      <c r="C148" s="180" t="s">
        <v>386</v>
      </c>
      <c r="D148" s="180" t="s">
        <v>387</v>
      </c>
      <c r="E148" s="46" t="s">
        <v>385</v>
      </c>
      <c r="F148" s="46">
        <v>9.0909090909090898E-4</v>
      </c>
      <c r="G148" s="46" t="s">
        <v>74</v>
      </c>
      <c r="H148" s="46" t="s">
        <v>77</v>
      </c>
      <c r="I148" s="46" t="s">
        <v>77</v>
      </c>
      <c r="J148" s="46" t="s">
        <v>77</v>
      </c>
      <c r="K148" s="46" t="s">
        <v>77</v>
      </c>
    </row>
    <row r="149" spans="1:11" x14ac:dyDescent="0.2">
      <c r="A149" s="46">
        <v>271</v>
      </c>
      <c r="B149" s="180">
        <v>284</v>
      </c>
      <c r="C149" s="180" t="s">
        <v>388</v>
      </c>
      <c r="D149" s="180" t="s">
        <v>389</v>
      </c>
      <c r="E149" s="46" t="s">
        <v>385</v>
      </c>
      <c r="F149" s="46">
        <v>9.0909090909090898E-4</v>
      </c>
      <c r="G149" s="46" t="s">
        <v>74</v>
      </c>
      <c r="H149" s="46" t="s">
        <v>77</v>
      </c>
      <c r="I149" s="46" t="s">
        <v>77</v>
      </c>
      <c r="J149" s="46" t="s">
        <v>77</v>
      </c>
      <c r="K149" s="46" t="s">
        <v>77</v>
      </c>
    </row>
    <row r="150" spans="1:11" x14ac:dyDescent="0.2">
      <c r="A150" s="46">
        <v>272</v>
      </c>
      <c r="B150" s="180">
        <v>285</v>
      </c>
      <c r="C150" s="180" t="s">
        <v>390</v>
      </c>
      <c r="D150" s="180" t="s">
        <v>391</v>
      </c>
      <c r="E150" s="46" t="s">
        <v>385</v>
      </c>
      <c r="F150" s="46">
        <v>3.2258064516129032E-3</v>
      </c>
      <c r="G150" s="46" t="s">
        <v>74</v>
      </c>
      <c r="H150" s="46" t="s">
        <v>77</v>
      </c>
      <c r="I150" s="46" t="s">
        <v>77</v>
      </c>
      <c r="J150" s="46" t="s">
        <v>77</v>
      </c>
      <c r="K150" s="46" t="s">
        <v>77</v>
      </c>
    </row>
    <row r="151" spans="1:11" x14ac:dyDescent="0.2">
      <c r="A151" s="46">
        <v>273</v>
      </c>
      <c r="B151" s="180">
        <v>286</v>
      </c>
      <c r="C151" s="180" t="s">
        <v>392</v>
      </c>
      <c r="D151" s="180" t="s">
        <v>393</v>
      </c>
      <c r="E151" s="46"/>
      <c r="F151" s="46" t="s">
        <v>77</v>
      </c>
      <c r="G151" s="46" t="s">
        <v>77</v>
      </c>
      <c r="H151" s="46">
        <v>0.2</v>
      </c>
      <c r="I151" s="46" t="s">
        <v>82</v>
      </c>
      <c r="J151" s="46">
        <v>110</v>
      </c>
      <c r="K151" s="46" t="s">
        <v>29</v>
      </c>
    </row>
    <row r="152" spans="1:11" x14ac:dyDescent="0.2">
      <c r="A152" s="46">
        <v>274</v>
      </c>
      <c r="B152" s="180">
        <v>287</v>
      </c>
      <c r="C152" s="180" t="s">
        <v>394</v>
      </c>
      <c r="D152" s="180" t="s">
        <v>395</v>
      </c>
      <c r="E152" s="46"/>
      <c r="F152" s="46">
        <v>9.0909090909090912E-2</v>
      </c>
      <c r="G152" s="46" t="s">
        <v>74</v>
      </c>
      <c r="H152" s="46">
        <v>30</v>
      </c>
      <c r="I152" s="46" t="s">
        <v>82</v>
      </c>
      <c r="J152" s="46">
        <v>58000</v>
      </c>
      <c r="K152" s="46" t="s">
        <v>29</v>
      </c>
    </row>
    <row r="153" spans="1:11" x14ac:dyDescent="0.2">
      <c r="A153" s="46">
        <v>276</v>
      </c>
      <c r="B153" s="180">
        <v>289</v>
      </c>
      <c r="C153" s="180" t="s">
        <v>396</v>
      </c>
      <c r="D153" s="180" t="s">
        <v>397</v>
      </c>
      <c r="E153" s="46"/>
      <c r="F153" s="46">
        <v>4.9999999999999991</v>
      </c>
      <c r="G153" s="46" t="s">
        <v>89</v>
      </c>
      <c r="H153" s="46">
        <v>700</v>
      </c>
      <c r="I153" s="46" t="s">
        <v>82</v>
      </c>
      <c r="J153" s="46">
        <v>21000</v>
      </c>
      <c r="K153" s="46" t="s">
        <v>29</v>
      </c>
    </row>
    <row r="154" spans="1:11" x14ac:dyDescent="0.2">
      <c r="A154" s="46">
        <v>277</v>
      </c>
      <c r="B154" s="180">
        <v>290</v>
      </c>
      <c r="C154" s="180" t="s">
        <v>398</v>
      </c>
      <c r="D154" s="180" t="s">
        <v>399</v>
      </c>
      <c r="E154" s="46"/>
      <c r="F154" s="46">
        <v>2.0408163265306123E-4</v>
      </c>
      <c r="G154" s="46" t="s">
        <v>74</v>
      </c>
      <c r="H154" s="46">
        <v>0.03</v>
      </c>
      <c r="I154" s="46" t="s">
        <v>89</v>
      </c>
      <c r="J154" s="46">
        <v>5.2</v>
      </c>
      <c r="K154" s="46" t="s">
        <v>37</v>
      </c>
    </row>
    <row r="155" spans="1:11" x14ac:dyDescent="0.2">
      <c r="A155" s="46">
        <v>280</v>
      </c>
      <c r="B155" s="180">
        <v>292</v>
      </c>
      <c r="C155" s="180" t="s">
        <v>400</v>
      </c>
      <c r="D155" s="180" t="s">
        <v>401</v>
      </c>
      <c r="E155" s="46"/>
      <c r="F155" s="46" t="s">
        <v>77</v>
      </c>
      <c r="G155" s="46" t="s">
        <v>77</v>
      </c>
      <c r="H155" s="46">
        <v>9</v>
      </c>
      <c r="I155" s="46" t="s">
        <v>74</v>
      </c>
      <c r="J155" s="46">
        <v>87.5</v>
      </c>
      <c r="K155" s="46" t="s">
        <v>37</v>
      </c>
    </row>
    <row r="156" spans="1:11" x14ac:dyDescent="0.2">
      <c r="A156" s="46">
        <v>283</v>
      </c>
      <c r="B156" s="180">
        <v>293</v>
      </c>
      <c r="C156" s="59" t="s">
        <v>402</v>
      </c>
      <c r="D156" s="180" t="s">
        <v>403</v>
      </c>
      <c r="E156" s="46"/>
      <c r="F156" s="46" t="s">
        <v>77</v>
      </c>
      <c r="G156" s="46" t="s">
        <v>77</v>
      </c>
      <c r="H156" s="46">
        <v>2</v>
      </c>
      <c r="I156" s="46" t="s">
        <v>82</v>
      </c>
      <c r="J156" s="46">
        <v>98</v>
      </c>
      <c r="K156" s="46" t="s">
        <v>29</v>
      </c>
    </row>
    <row r="157" spans="1:11" x14ac:dyDescent="0.2">
      <c r="A157" s="46">
        <v>287</v>
      </c>
      <c r="B157" s="46" t="s">
        <v>404</v>
      </c>
      <c r="C157" s="46" t="s">
        <v>405</v>
      </c>
      <c r="D157" s="46" t="s">
        <v>406</v>
      </c>
      <c r="E157" s="46"/>
      <c r="F157" s="46" t="s">
        <v>77</v>
      </c>
      <c r="G157" s="46" t="s">
        <v>77</v>
      </c>
      <c r="H157" s="46">
        <v>400</v>
      </c>
      <c r="I157" s="46" t="s">
        <v>89</v>
      </c>
      <c r="J157" s="46" t="s">
        <v>77</v>
      </c>
      <c r="K157" s="46" t="s">
        <v>77</v>
      </c>
    </row>
    <row r="158" spans="1:11" x14ac:dyDescent="0.2">
      <c r="A158" s="46">
        <v>289</v>
      </c>
      <c r="B158" s="180">
        <v>297</v>
      </c>
      <c r="C158" s="180" t="s">
        <v>407</v>
      </c>
      <c r="D158" s="180" t="s">
        <v>408</v>
      </c>
      <c r="E158" s="46"/>
      <c r="F158" s="46" t="s">
        <v>77</v>
      </c>
      <c r="G158" s="46" t="s">
        <v>77</v>
      </c>
      <c r="H158" s="46">
        <v>0.03</v>
      </c>
      <c r="I158" s="46" t="s">
        <v>74</v>
      </c>
      <c r="J158" s="46">
        <v>3.5000000000000003E-2</v>
      </c>
      <c r="K158" s="46" t="s">
        <v>37</v>
      </c>
    </row>
    <row r="159" spans="1:11" x14ac:dyDescent="0.2">
      <c r="A159" s="46">
        <v>290</v>
      </c>
      <c r="B159" s="180">
        <v>298</v>
      </c>
      <c r="C159" s="180" t="s">
        <v>409</v>
      </c>
      <c r="D159" s="180" t="s">
        <v>410</v>
      </c>
      <c r="E159" s="46"/>
      <c r="F159" s="46" t="s">
        <v>77</v>
      </c>
      <c r="G159" s="46" t="s">
        <v>77</v>
      </c>
      <c r="H159" s="46">
        <v>0.08</v>
      </c>
      <c r="I159" s="46" t="s">
        <v>74</v>
      </c>
      <c r="J159" s="46">
        <v>0.498</v>
      </c>
      <c r="K159" s="46" t="s">
        <v>37</v>
      </c>
    </row>
    <row r="160" spans="1:11" x14ac:dyDescent="0.2">
      <c r="A160" s="46">
        <v>291</v>
      </c>
      <c r="B160" s="180">
        <v>299</v>
      </c>
      <c r="C160" s="180" t="s">
        <v>411</v>
      </c>
      <c r="D160" s="180" t="s">
        <v>412</v>
      </c>
      <c r="E160" s="46"/>
      <c r="F160" s="46" t="s">
        <v>77</v>
      </c>
      <c r="G160" s="46" t="s">
        <v>77</v>
      </c>
      <c r="H160" s="46">
        <v>1</v>
      </c>
      <c r="I160" s="46" t="s">
        <v>74</v>
      </c>
      <c r="J160" s="46" t="s">
        <v>77</v>
      </c>
      <c r="K160" s="46" t="s">
        <v>77</v>
      </c>
    </row>
    <row r="161" spans="1:11" x14ac:dyDescent="0.2">
      <c r="A161" s="46">
        <v>292</v>
      </c>
      <c r="B161" s="180">
        <v>601</v>
      </c>
      <c r="C161" s="180" t="s">
        <v>413</v>
      </c>
      <c r="D161" s="180" t="s">
        <v>414</v>
      </c>
      <c r="E161" s="46"/>
      <c r="F161" s="46">
        <v>9.0909090909090912E-2</v>
      </c>
      <c r="G161" s="46" t="s">
        <v>74</v>
      </c>
      <c r="H161" s="46">
        <v>2.1000000000000001E-2</v>
      </c>
      <c r="I161" s="46" t="s">
        <v>29</v>
      </c>
      <c r="J161" s="46">
        <v>7.0999999999999994E-2</v>
      </c>
      <c r="K161" s="46" t="s">
        <v>29</v>
      </c>
    </row>
    <row r="162" spans="1:11" x14ac:dyDescent="0.2">
      <c r="A162" s="46">
        <v>295</v>
      </c>
      <c r="B162" s="180">
        <v>300</v>
      </c>
      <c r="C162" s="180" t="s">
        <v>415</v>
      </c>
      <c r="D162" s="180" t="s">
        <v>416</v>
      </c>
      <c r="E162" s="46"/>
      <c r="F162" s="46" t="s">
        <v>77</v>
      </c>
      <c r="G162" s="46" t="s">
        <v>77</v>
      </c>
      <c r="H162" s="46">
        <v>2000</v>
      </c>
      <c r="I162" s="46" t="s">
        <v>74</v>
      </c>
      <c r="J162" s="46" t="s">
        <v>77</v>
      </c>
      <c r="K162" s="46" t="s">
        <v>77</v>
      </c>
    </row>
    <row r="163" spans="1:11" x14ac:dyDescent="0.2">
      <c r="A163" s="46">
        <v>296</v>
      </c>
      <c r="B163" s="46">
        <v>301</v>
      </c>
      <c r="C163" s="46" t="s">
        <v>417</v>
      </c>
      <c r="D163" s="46" t="s">
        <v>418</v>
      </c>
      <c r="E163" s="46"/>
      <c r="F163" s="46">
        <v>0.18518518518518517</v>
      </c>
      <c r="G163" s="46" t="s">
        <v>74</v>
      </c>
      <c r="H163" s="46">
        <v>390</v>
      </c>
      <c r="I163" s="46" t="s">
        <v>37</v>
      </c>
      <c r="J163" s="46">
        <v>3900</v>
      </c>
      <c r="K163" s="46" t="s">
        <v>37</v>
      </c>
    </row>
    <row r="164" spans="1:11" x14ac:dyDescent="0.2">
      <c r="A164" s="46">
        <v>297</v>
      </c>
      <c r="B164" s="180">
        <v>302</v>
      </c>
      <c r="C164" s="180" t="s">
        <v>419</v>
      </c>
      <c r="D164" s="180" t="s">
        <v>420</v>
      </c>
      <c r="E164" s="46"/>
      <c r="F164" s="46" t="s">
        <v>77</v>
      </c>
      <c r="G164" s="46" t="s">
        <v>77</v>
      </c>
      <c r="H164" s="46">
        <v>200</v>
      </c>
      <c r="I164" s="46" t="s">
        <v>89</v>
      </c>
      <c r="J164" s="46">
        <v>3200</v>
      </c>
      <c r="K164" s="46" t="s">
        <v>74</v>
      </c>
    </row>
    <row r="165" spans="1:11" x14ac:dyDescent="0.2">
      <c r="A165" s="46">
        <v>298</v>
      </c>
      <c r="B165" s="180">
        <v>157</v>
      </c>
      <c r="C165" s="180" t="s">
        <v>421</v>
      </c>
      <c r="D165" s="180" t="s">
        <v>422</v>
      </c>
      <c r="E165" s="46"/>
      <c r="F165" s="46" t="s">
        <v>77</v>
      </c>
      <c r="G165" s="46" t="s">
        <v>77</v>
      </c>
      <c r="H165" s="46">
        <v>400</v>
      </c>
      <c r="I165" s="46" t="s">
        <v>82</v>
      </c>
      <c r="J165" s="46" t="s">
        <v>77</v>
      </c>
      <c r="K165" s="46" t="s">
        <v>77</v>
      </c>
    </row>
    <row r="166" spans="1:11" x14ac:dyDescent="0.2">
      <c r="A166" s="46">
        <v>300</v>
      </c>
      <c r="B166" s="46" t="s">
        <v>423</v>
      </c>
      <c r="C166" s="46" t="s">
        <v>424</v>
      </c>
      <c r="D166" s="46" t="s">
        <v>425</v>
      </c>
      <c r="E166" s="46"/>
      <c r="F166" s="46" t="s">
        <v>77</v>
      </c>
      <c r="G166" s="46" t="s">
        <v>77</v>
      </c>
      <c r="H166" s="46" t="s">
        <v>77</v>
      </c>
      <c r="I166" s="46" t="s">
        <v>77</v>
      </c>
      <c r="J166" s="46">
        <v>9000</v>
      </c>
      <c r="K166" s="46" t="s">
        <v>29</v>
      </c>
    </row>
    <row r="167" spans="1:11" x14ac:dyDescent="0.2">
      <c r="A167" s="46">
        <v>301</v>
      </c>
      <c r="B167" s="46" t="s">
        <v>426</v>
      </c>
      <c r="C167" s="46" t="s">
        <v>426</v>
      </c>
      <c r="D167" s="46" t="s">
        <v>427</v>
      </c>
      <c r="E167" s="46"/>
      <c r="F167" s="46" t="s">
        <v>77</v>
      </c>
      <c r="G167" s="46" t="s">
        <v>77</v>
      </c>
      <c r="H167" s="46" t="s">
        <v>77</v>
      </c>
      <c r="I167" s="46" t="s">
        <v>77</v>
      </c>
      <c r="J167" s="46">
        <v>2000</v>
      </c>
      <c r="K167" s="46" t="s">
        <v>29</v>
      </c>
    </row>
    <row r="168" spans="1:11" x14ac:dyDescent="0.2">
      <c r="A168" s="46">
        <v>302</v>
      </c>
      <c r="B168" s="46" t="s">
        <v>428</v>
      </c>
      <c r="C168" s="46" t="s">
        <v>428</v>
      </c>
      <c r="D168" s="46" t="s">
        <v>429</v>
      </c>
      <c r="E168" s="46"/>
      <c r="F168" s="46" t="s">
        <v>77</v>
      </c>
      <c r="G168" s="46" t="s">
        <v>77</v>
      </c>
      <c r="H168" s="46">
        <v>300</v>
      </c>
      <c r="I168" s="46" t="s">
        <v>29</v>
      </c>
      <c r="J168" s="46" t="s">
        <v>77</v>
      </c>
      <c r="K168" s="46" t="s">
        <v>77</v>
      </c>
    </row>
    <row r="169" spans="1:11" x14ac:dyDescent="0.2">
      <c r="A169" s="46">
        <v>303</v>
      </c>
      <c r="B169" s="46" t="s">
        <v>430</v>
      </c>
      <c r="C169" s="46" t="s">
        <v>430</v>
      </c>
      <c r="D169" s="46" t="s">
        <v>431</v>
      </c>
      <c r="E169" s="46"/>
      <c r="F169" s="46" t="s">
        <v>77</v>
      </c>
      <c r="G169" s="46" t="s">
        <v>77</v>
      </c>
      <c r="H169" s="46" t="s">
        <v>77</v>
      </c>
      <c r="I169" s="46" t="s">
        <v>77</v>
      </c>
      <c r="J169" s="46">
        <v>3000</v>
      </c>
      <c r="K169" s="46" t="s">
        <v>29</v>
      </c>
    </row>
    <row r="170" spans="1:11" x14ac:dyDescent="0.2">
      <c r="A170" s="46">
        <v>304</v>
      </c>
      <c r="B170" s="46" t="s">
        <v>432</v>
      </c>
      <c r="C170" s="46" t="s">
        <v>433</v>
      </c>
      <c r="D170" s="46" t="s">
        <v>434</v>
      </c>
      <c r="E170" s="46"/>
      <c r="F170" s="46" t="s">
        <v>77</v>
      </c>
      <c r="G170" s="46" t="s">
        <v>77</v>
      </c>
      <c r="H170" s="46" t="s">
        <v>77</v>
      </c>
      <c r="I170" s="46" t="s">
        <v>77</v>
      </c>
      <c r="J170" s="46">
        <v>10</v>
      </c>
      <c r="K170" s="46" t="s">
        <v>29</v>
      </c>
    </row>
    <row r="171" spans="1:11" x14ac:dyDescent="0.2">
      <c r="A171" s="46">
        <v>306</v>
      </c>
      <c r="B171" s="180">
        <v>305</v>
      </c>
      <c r="C171" s="180" t="s">
        <v>435</v>
      </c>
      <c r="D171" s="180" t="s">
        <v>436</v>
      </c>
      <c r="E171" s="46" t="s">
        <v>101</v>
      </c>
      <c r="F171" s="46">
        <v>8.3333333333333329E-2</v>
      </c>
      <c r="G171" s="46" t="s">
        <v>74</v>
      </c>
      <c r="H171" s="46">
        <v>0.15</v>
      </c>
      <c r="I171" s="46" t="s">
        <v>37</v>
      </c>
      <c r="J171" s="46">
        <v>0.15</v>
      </c>
      <c r="K171" s="46" t="s">
        <v>37</v>
      </c>
    </row>
    <row r="172" spans="1:11" x14ac:dyDescent="0.2">
      <c r="A172" s="46">
        <v>308</v>
      </c>
      <c r="B172" s="46" t="s">
        <v>437</v>
      </c>
      <c r="C172" s="46" t="s">
        <v>438</v>
      </c>
      <c r="D172" s="46" t="s">
        <v>439</v>
      </c>
      <c r="E172" s="46"/>
      <c r="F172" s="46" t="s">
        <v>77</v>
      </c>
      <c r="G172" s="46" t="s">
        <v>77</v>
      </c>
      <c r="H172" s="46" t="s">
        <v>77</v>
      </c>
      <c r="I172" s="46" t="s">
        <v>77</v>
      </c>
      <c r="J172" s="46">
        <v>200</v>
      </c>
      <c r="K172" s="46" t="s">
        <v>29</v>
      </c>
    </row>
    <row r="173" spans="1:11" x14ac:dyDescent="0.2">
      <c r="A173" s="46">
        <v>309</v>
      </c>
      <c r="B173" s="180">
        <v>311</v>
      </c>
      <c r="C173" s="180" t="s">
        <v>440</v>
      </c>
      <c r="D173" s="180" t="s">
        <v>441</v>
      </c>
      <c r="E173" s="46"/>
      <c r="F173" s="46" t="s">
        <v>77</v>
      </c>
      <c r="G173" s="46" t="s">
        <v>77</v>
      </c>
      <c r="H173" s="46">
        <v>0.7</v>
      </c>
      <c r="I173" s="46" t="s">
        <v>74</v>
      </c>
      <c r="J173" s="46" t="s">
        <v>77</v>
      </c>
      <c r="K173" s="46" t="s">
        <v>77</v>
      </c>
    </row>
    <row r="174" spans="1:11" x14ac:dyDescent="0.2">
      <c r="A174" s="46">
        <v>310</v>
      </c>
      <c r="B174" s="180">
        <v>312</v>
      </c>
      <c r="C174" s="180" t="s">
        <v>442</v>
      </c>
      <c r="D174" s="180" t="s">
        <v>443</v>
      </c>
      <c r="E174" s="46" t="s">
        <v>101</v>
      </c>
      <c r="F174" s="46" t="s">
        <v>77</v>
      </c>
      <c r="G174" s="46" t="s">
        <v>77</v>
      </c>
      <c r="H174" s="46">
        <v>0.09</v>
      </c>
      <c r="I174" s="46" t="s">
        <v>74</v>
      </c>
      <c r="J174" s="46">
        <v>1.25</v>
      </c>
      <c r="K174" s="46" t="s">
        <v>37</v>
      </c>
    </row>
    <row r="175" spans="1:11" x14ac:dyDescent="0.2">
      <c r="A175" s="46">
        <v>313</v>
      </c>
      <c r="B175" s="180">
        <v>316</v>
      </c>
      <c r="C175" s="180" t="s">
        <v>444</v>
      </c>
      <c r="D175" s="180" t="s">
        <v>445</v>
      </c>
      <c r="E175" s="46" t="s">
        <v>101</v>
      </c>
      <c r="F175" s="46" t="s">
        <v>77</v>
      </c>
      <c r="G175" s="46" t="s">
        <v>77</v>
      </c>
      <c r="H175" s="46">
        <v>0.3</v>
      </c>
      <c r="I175" s="46" t="s">
        <v>29</v>
      </c>
      <c r="J175" s="46">
        <v>0.6</v>
      </c>
      <c r="K175" s="46" t="s">
        <v>74</v>
      </c>
    </row>
    <row r="176" spans="1:11" x14ac:dyDescent="0.2">
      <c r="A176" s="46">
        <v>314</v>
      </c>
      <c r="B176" s="180">
        <v>321</v>
      </c>
      <c r="C176" s="180" t="s">
        <v>446</v>
      </c>
      <c r="D176" s="180" t="s">
        <v>447</v>
      </c>
      <c r="E176" s="46"/>
      <c r="F176" s="46" t="s">
        <v>77</v>
      </c>
      <c r="G176" s="46" t="s">
        <v>77</v>
      </c>
      <c r="H176" s="46">
        <v>4000</v>
      </c>
      <c r="I176" s="46" t="s">
        <v>74</v>
      </c>
      <c r="J176" s="46">
        <v>28000</v>
      </c>
      <c r="K176" s="46" t="s">
        <v>74</v>
      </c>
    </row>
    <row r="177" spans="1:11" x14ac:dyDescent="0.2">
      <c r="A177" s="46">
        <v>316</v>
      </c>
      <c r="B177" s="46" t="s">
        <v>448</v>
      </c>
      <c r="C177" s="46" t="s">
        <v>449</v>
      </c>
      <c r="D177" s="46" t="s">
        <v>450</v>
      </c>
      <c r="E177" s="46"/>
      <c r="F177" s="46" t="s">
        <v>77</v>
      </c>
      <c r="G177" s="46" t="s">
        <v>77</v>
      </c>
      <c r="H177" s="46">
        <v>20</v>
      </c>
      <c r="I177" s="46" t="s">
        <v>89</v>
      </c>
      <c r="J177" s="46" t="s">
        <v>77</v>
      </c>
      <c r="K177" s="46" t="s">
        <v>77</v>
      </c>
    </row>
    <row r="178" spans="1:11" x14ac:dyDescent="0.2">
      <c r="A178" s="46">
        <v>317</v>
      </c>
      <c r="B178" s="46" t="s">
        <v>451</v>
      </c>
      <c r="C178" s="46" t="s">
        <v>452</v>
      </c>
      <c r="D178" s="46" t="s">
        <v>453</v>
      </c>
      <c r="E178" s="46"/>
      <c r="F178" s="46" t="s">
        <v>77</v>
      </c>
      <c r="G178" s="46" t="s">
        <v>77</v>
      </c>
      <c r="H178" s="46">
        <v>30</v>
      </c>
      <c r="I178" s="46" t="s">
        <v>89</v>
      </c>
      <c r="J178" s="46" t="s">
        <v>77</v>
      </c>
      <c r="K178" s="46" t="s">
        <v>77</v>
      </c>
    </row>
    <row r="179" spans="1:11" x14ac:dyDescent="0.2">
      <c r="A179" s="46">
        <v>318</v>
      </c>
      <c r="B179" s="46" t="s">
        <v>454</v>
      </c>
      <c r="C179" s="46" t="s">
        <v>455</v>
      </c>
      <c r="D179" s="46" t="s">
        <v>456</v>
      </c>
      <c r="E179" s="46"/>
      <c r="F179" s="46" t="s">
        <v>77</v>
      </c>
      <c r="G179" s="46" t="s">
        <v>77</v>
      </c>
      <c r="H179" s="46">
        <v>2800</v>
      </c>
      <c r="I179" s="46" t="s">
        <v>37</v>
      </c>
      <c r="J179" s="46">
        <v>15000</v>
      </c>
      <c r="K179" s="46" t="s">
        <v>37</v>
      </c>
    </row>
    <row r="180" spans="1:11" x14ac:dyDescent="0.2">
      <c r="A180" s="46">
        <v>319</v>
      </c>
      <c r="B180" s="180">
        <v>346</v>
      </c>
      <c r="C180" s="180" t="s">
        <v>457</v>
      </c>
      <c r="D180" s="180" t="s">
        <v>458</v>
      </c>
      <c r="E180" s="46"/>
      <c r="F180" s="46">
        <v>3.8461538461538458</v>
      </c>
      <c r="G180" s="46" t="s">
        <v>74</v>
      </c>
      <c r="H180" s="46">
        <v>3600</v>
      </c>
      <c r="I180" s="46" t="s">
        <v>29</v>
      </c>
      <c r="J180" s="46">
        <v>7200</v>
      </c>
      <c r="K180" s="46" t="s">
        <v>29</v>
      </c>
    </row>
    <row r="181" spans="1:11" x14ac:dyDescent="0.2">
      <c r="A181" s="46">
        <v>320</v>
      </c>
      <c r="B181" s="46" t="s">
        <v>459</v>
      </c>
      <c r="C181" s="46" t="s">
        <v>460</v>
      </c>
      <c r="D181" s="46" t="s">
        <v>461</v>
      </c>
      <c r="E181" s="46"/>
      <c r="F181" s="46" t="s">
        <v>77</v>
      </c>
      <c r="G181" s="46" t="s">
        <v>77</v>
      </c>
      <c r="H181" s="46">
        <v>30</v>
      </c>
      <c r="I181" s="46" t="s">
        <v>82</v>
      </c>
      <c r="J181" s="46" t="s">
        <v>77</v>
      </c>
      <c r="K181" s="46" t="s">
        <v>77</v>
      </c>
    </row>
    <row r="182" spans="1:11" x14ac:dyDescent="0.2">
      <c r="A182" s="46">
        <v>321</v>
      </c>
      <c r="B182" s="46" t="s">
        <v>462</v>
      </c>
      <c r="C182" s="46" t="s">
        <v>463</v>
      </c>
      <c r="D182" s="46" t="s">
        <v>464</v>
      </c>
      <c r="E182" s="46"/>
      <c r="F182" s="46" t="s">
        <v>77</v>
      </c>
      <c r="G182" s="46" t="s">
        <v>77</v>
      </c>
      <c r="H182" s="46">
        <v>100</v>
      </c>
      <c r="I182" s="46" t="s">
        <v>89</v>
      </c>
      <c r="J182" s="46" t="s">
        <v>77</v>
      </c>
      <c r="K182" s="46" t="s">
        <v>77</v>
      </c>
    </row>
    <row r="183" spans="1:11" x14ac:dyDescent="0.2">
      <c r="A183" s="46">
        <v>322</v>
      </c>
      <c r="B183" s="180">
        <v>327</v>
      </c>
      <c r="C183" s="180" t="s">
        <v>465</v>
      </c>
      <c r="D183" s="180" t="s">
        <v>466</v>
      </c>
      <c r="E183" s="46"/>
      <c r="F183" s="46">
        <v>2.3255813953488372E-3</v>
      </c>
      <c r="G183" s="46" t="s">
        <v>74</v>
      </c>
      <c r="H183" s="46" t="s">
        <v>77</v>
      </c>
      <c r="I183" s="46" t="s">
        <v>77</v>
      </c>
      <c r="J183" s="46" t="s">
        <v>77</v>
      </c>
      <c r="K183" s="46" t="s">
        <v>77</v>
      </c>
    </row>
    <row r="184" spans="1:11" x14ac:dyDescent="0.2">
      <c r="A184" s="46">
        <v>325</v>
      </c>
      <c r="B184" s="180">
        <v>329</v>
      </c>
      <c r="C184" s="180" t="s">
        <v>467</v>
      </c>
      <c r="D184" s="180" t="s">
        <v>468</v>
      </c>
      <c r="E184" s="46"/>
      <c r="F184" s="46">
        <v>2.1739130434782609E-3</v>
      </c>
      <c r="G184" s="46" t="s">
        <v>74</v>
      </c>
      <c r="H184" s="46">
        <v>20</v>
      </c>
      <c r="I184" s="46" t="s">
        <v>74</v>
      </c>
      <c r="J184" s="46" t="s">
        <v>77</v>
      </c>
      <c r="K184" s="46" t="s">
        <v>77</v>
      </c>
    </row>
    <row r="185" spans="1:11" x14ac:dyDescent="0.2">
      <c r="A185" s="46">
        <v>327</v>
      </c>
      <c r="B185" s="46">
        <v>334</v>
      </c>
      <c r="C185" s="46" t="s">
        <v>469</v>
      </c>
      <c r="D185" s="46" t="s">
        <v>470</v>
      </c>
      <c r="E185" s="46"/>
      <c r="F185" s="46">
        <v>1E-3</v>
      </c>
      <c r="G185" s="46" t="s">
        <v>89</v>
      </c>
      <c r="H185" s="46">
        <v>0.02</v>
      </c>
      <c r="I185" s="46" t="s">
        <v>89</v>
      </c>
      <c r="J185" s="46" t="s">
        <v>77</v>
      </c>
      <c r="K185" s="46" t="s">
        <v>77</v>
      </c>
    </row>
    <row r="186" spans="1:11" x14ac:dyDescent="0.2">
      <c r="A186" s="46">
        <v>329</v>
      </c>
      <c r="B186" s="180">
        <v>337</v>
      </c>
      <c r="C186" s="180" t="s">
        <v>471</v>
      </c>
      <c r="D186" s="180" t="s">
        <v>472</v>
      </c>
      <c r="E186" s="46"/>
      <c r="F186" s="46" t="s">
        <v>77</v>
      </c>
      <c r="G186" s="46" t="s">
        <v>77</v>
      </c>
      <c r="H186" s="46">
        <v>3000</v>
      </c>
      <c r="I186" s="46" t="s">
        <v>82</v>
      </c>
      <c r="J186" s="46" t="s">
        <v>77</v>
      </c>
      <c r="K186" s="46" t="s">
        <v>77</v>
      </c>
    </row>
    <row r="187" spans="1:11" x14ac:dyDescent="0.2">
      <c r="A187" s="46">
        <v>330</v>
      </c>
      <c r="B187" s="46">
        <v>338</v>
      </c>
      <c r="C187" s="46" t="s">
        <v>473</v>
      </c>
      <c r="D187" s="46" t="s">
        <v>474</v>
      </c>
      <c r="E187" s="46"/>
      <c r="F187" s="46" t="s">
        <v>77</v>
      </c>
      <c r="G187" s="46" t="s">
        <v>77</v>
      </c>
      <c r="H187" s="46">
        <v>2</v>
      </c>
      <c r="I187" s="46" t="s">
        <v>89</v>
      </c>
      <c r="J187" s="46" t="s">
        <v>77</v>
      </c>
      <c r="K187" s="46" t="s">
        <v>77</v>
      </c>
    </row>
    <row r="188" spans="1:11" x14ac:dyDescent="0.2">
      <c r="A188" s="46">
        <v>332</v>
      </c>
      <c r="B188" s="180">
        <v>339</v>
      </c>
      <c r="C188" s="180" t="s">
        <v>475</v>
      </c>
      <c r="D188" s="180" t="s">
        <v>476</v>
      </c>
      <c r="E188" s="46"/>
      <c r="F188" s="46" t="s">
        <v>77</v>
      </c>
      <c r="G188" s="46" t="s">
        <v>77</v>
      </c>
      <c r="H188" s="46">
        <v>700</v>
      </c>
      <c r="I188" s="46" t="s">
        <v>82</v>
      </c>
      <c r="J188" s="46" t="s">
        <v>77</v>
      </c>
      <c r="K188" s="46" t="s">
        <v>77</v>
      </c>
    </row>
    <row r="189" spans="1:11" x14ac:dyDescent="0.2">
      <c r="A189" s="46">
        <v>339</v>
      </c>
      <c r="B189" s="180">
        <v>348</v>
      </c>
      <c r="C189" s="180" t="s">
        <v>477</v>
      </c>
      <c r="D189" s="180" t="s">
        <v>478</v>
      </c>
      <c r="E189" s="46"/>
      <c r="F189" s="46">
        <v>4.0000000000000001E-3</v>
      </c>
      <c r="G189" s="46" t="s">
        <v>74</v>
      </c>
      <c r="H189" s="46" t="s">
        <v>77</v>
      </c>
      <c r="I189" s="46" t="s">
        <v>77</v>
      </c>
      <c r="J189" s="46" t="s">
        <v>77</v>
      </c>
      <c r="K189" s="46" t="s">
        <v>77</v>
      </c>
    </row>
    <row r="190" spans="1:11" x14ac:dyDescent="0.2">
      <c r="A190" s="46">
        <v>347</v>
      </c>
      <c r="B190" s="180">
        <v>572</v>
      </c>
      <c r="C190" s="180">
        <v>572</v>
      </c>
      <c r="D190" s="180" t="s">
        <v>479</v>
      </c>
      <c r="E190" s="46"/>
      <c r="F190" s="46" t="s">
        <v>77</v>
      </c>
      <c r="G190" s="46" t="s">
        <v>77</v>
      </c>
      <c r="H190" s="46">
        <v>0.03</v>
      </c>
      <c r="I190" s="46" t="s">
        <v>29</v>
      </c>
      <c r="J190" s="46" t="s">
        <v>77</v>
      </c>
      <c r="K190" s="46" t="s">
        <v>77</v>
      </c>
    </row>
    <row r="191" spans="1:11" x14ac:dyDescent="0.2">
      <c r="A191" s="46">
        <v>348</v>
      </c>
      <c r="B191" s="46">
        <v>359</v>
      </c>
      <c r="C191" s="46" t="s">
        <v>480</v>
      </c>
      <c r="D191" s="46" t="s">
        <v>481</v>
      </c>
      <c r="E191" s="46"/>
      <c r="F191" s="46">
        <v>1.9607843137254898E-4</v>
      </c>
      <c r="G191" s="46" t="s">
        <v>74</v>
      </c>
      <c r="H191" s="46" t="s">
        <v>77</v>
      </c>
      <c r="I191" s="46" t="s">
        <v>77</v>
      </c>
      <c r="J191" s="46" t="s">
        <v>77</v>
      </c>
      <c r="K191" s="46" t="s">
        <v>77</v>
      </c>
    </row>
    <row r="192" spans="1:11" x14ac:dyDescent="0.2">
      <c r="A192" s="46">
        <v>352</v>
      </c>
      <c r="B192" s="180">
        <v>365</v>
      </c>
      <c r="C192" s="180" t="s">
        <v>482</v>
      </c>
      <c r="D192" s="180" t="s">
        <v>483</v>
      </c>
      <c r="E192" s="46" t="s">
        <v>101</v>
      </c>
      <c r="F192" s="46">
        <v>3.8461538461538464E-3</v>
      </c>
      <c r="G192" s="46" t="s">
        <v>74</v>
      </c>
      <c r="H192" s="46">
        <v>1.4E-2</v>
      </c>
      <c r="I192" s="46" t="s">
        <v>74</v>
      </c>
      <c r="J192" s="46">
        <v>0.1</v>
      </c>
      <c r="K192" s="46" t="s">
        <v>29</v>
      </c>
    </row>
    <row r="193" spans="1:11" x14ac:dyDescent="0.2">
      <c r="A193" s="46">
        <v>353</v>
      </c>
      <c r="B193" s="180">
        <v>366</v>
      </c>
      <c r="C193" s="180" t="s">
        <v>484</v>
      </c>
      <c r="D193" s="180" t="s">
        <v>485</v>
      </c>
      <c r="E193" s="46" t="s">
        <v>101</v>
      </c>
      <c r="F193" s="46">
        <v>3.8461538461538464E-3</v>
      </c>
      <c r="G193" s="46" t="s">
        <v>74</v>
      </c>
      <c r="H193" s="46">
        <v>0.02</v>
      </c>
      <c r="I193" s="46" t="s">
        <v>74</v>
      </c>
      <c r="J193" s="46">
        <v>0.1</v>
      </c>
      <c r="K193" s="46" t="s">
        <v>29</v>
      </c>
    </row>
    <row r="194" spans="1:11" x14ac:dyDescent="0.2">
      <c r="A194" s="46">
        <v>355</v>
      </c>
      <c r="B194" s="180">
        <v>377</v>
      </c>
      <c r="C194" s="180" t="s">
        <v>486</v>
      </c>
      <c r="D194" s="180" t="s">
        <v>487</v>
      </c>
      <c r="E194" s="46"/>
      <c r="F194" s="46" t="s">
        <v>77</v>
      </c>
      <c r="G194" s="46" t="s">
        <v>77</v>
      </c>
      <c r="H194" s="46" t="s">
        <v>77</v>
      </c>
      <c r="I194" s="46" t="s">
        <v>77</v>
      </c>
      <c r="J194" s="46">
        <v>86</v>
      </c>
      <c r="K194" s="46" t="s">
        <v>74</v>
      </c>
    </row>
    <row r="195" spans="1:11" x14ac:dyDescent="0.2">
      <c r="A195" s="46">
        <v>358</v>
      </c>
      <c r="B195" s="46" t="s">
        <v>488</v>
      </c>
      <c r="C195" s="46" t="s">
        <v>489</v>
      </c>
      <c r="D195" s="46" t="s">
        <v>490</v>
      </c>
      <c r="E195" s="46"/>
      <c r="F195" s="46" t="s">
        <v>77</v>
      </c>
      <c r="G195" s="46" t="s">
        <v>77</v>
      </c>
      <c r="H195" s="46">
        <v>6</v>
      </c>
      <c r="I195" s="46" t="s">
        <v>89</v>
      </c>
      <c r="J195" s="46" t="s">
        <v>77</v>
      </c>
      <c r="K195" s="46" t="s">
        <v>77</v>
      </c>
    </row>
    <row r="196" spans="1:11" x14ac:dyDescent="0.2">
      <c r="A196" s="46">
        <v>360</v>
      </c>
      <c r="B196" s="180">
        <v>381</v>
      </c>
      <c r="C196" s="180" t="s">
        <v>491</v>
      </c>
      <c r="D196" s="180" t="s">
        <v>492</v>
      </c>
      <c r="E196" s="46"/>
      <c r="F196" s="46">
        <v>2.4999999999999998E-2</v>
      </c>
      <c r="G196" s="46" t="s">
        <v>82</v>
      </c>
      <c r="H196" s="46">
        <v>1</v>
      </c>
      <c r="I196" s="46" t="s">
        <v>29</v>
      </c>
      <c r="J196" s="46">
        <v>500</v>
      </c>
      <c r="K196" s="46" t="s">
        <v>29</v>
      </c>
    </row>
    <row r="197" spans="1:11" x14ac:dyDescent="0.2">
      <c r="A197" s="46">
        <v>367</v>
      </c>
      <c r="B197" s="46" t="s">
        <v>493</v>
      </c>
      <c r="C197" s="46" t="s">
        <v>494</v>
      </c>
      <c r="D197" s="46" t="s">
        <v>495</v>
      </c>
      <c r="E197" s="46"/>
      <c r="F197" s="46">
        <v>0.11363636363636362</v>
      </c>
      <c r="G197" s="46" t="s">
        <v>89</v>
      </c>
      <c r="H197" s="46">
        <v>5</v>
      </c>
      <c r="I197" s="46" t="s">
        <v>89</v>
      </c>
      <c r="J197" s="46" t="s">
        <v>77</v>
      </c>
      <c r="K197" s="46" t="s">
        <v>77</v>
      </c>
    </row>
    <row r="198" spans="1:11" x14ac:dyDescent="0.2">
      <c r="A198" s="46">
        <v>369</v>
      </c>
      <c r="B198" s="180">
        <v>389</v>
      </c>
      <c r="C198" s="180" t="s">
        <v>496</v>
      </c>
      <c r="D198" s="180" t="s">
        <v>497</v>
      </c>
      <c r="E198" s="46"/>
      <c r="F198" s="46">
        <v>1.7241379310344827E-3</v>
      </c>
      <c r="G198" s="46" t="s">
        <v>89</v>
      </c>
      <c r="H198" s="46">
        <v>20</v>
      </c>
      <c r="I198" s="46" t="s">
        <v>82</v>
      </c>
      <c r="J198" s="46">
        <v>93.337999999999994</v>
      </c>
      <c r="K198" s="46" t="s">
        <v>37</v>
      </c>
    </row>
    <row r="199" spans="1:11" x14ac:dyDescent="0.2">
      <c r="A199" s="46">
        <v>370</v>
      </c>
      <c r="B199" s="180">
        <v>177</v>
      </c>
      <c r="C199" s="180" t="s">
        <v>498</v>
      </c>
      <c r="D199" s="180" t="s">
        <v>499</v>
      </c>
      <c r="E199" s="46"/>
      <c r="F199" s="46">
        <v>3.2258064516129032E-4</v>
      </c>
      <c r="G199" s="46" t="s">
        <v>74</v>
      </c>
      <c r="H199" s="46" t="s">
        <v>77</v>
      </c>
      <c r="I199" s="46" t="s">
        <v>77</v>
      </c>
      <c r="J199" s="46" t="s">
        <v>77</v>
      </c>
      <c r="K199" s="46" t="s">
        <v>77</v>
      </c>
    </row>
    <row r="200" spans="1:11" x14ac:dyDescent="0.2">
      <c r="A200" s="46">
        <v>372</v>
      </c>
      <c r="B200" s="180">
        <v>179</v>
      </c>
      <c r="C200" s="180" t="s">
        <v>500</v>
      </c>
      <c r="D200" s="180" t="s">
        <v>501</v>
      </c>
      <c r="E200" s="46"/>
      <c r="F200" s="46">
        <v>9.9999999999999991E-5</v>
      </c>
      <c r="G200" s="46" t="s">
        <v>74</v>
      </c>
      <c r="H200" s="46" t="s">
        <v>77</v>
      </c>
      <c r="I200" s="46" t="s">
        <v>77</v>
      </c>
      <c r="J200" s="46" t="s">
        <v>77</v>
      </c>
      <c r="K200" s="46" t="s">
        <v>77</v>
      </c>
    </row>
    <row r="201" spans="1:11" x14ac:dyDescent="0.2">
      <c r="A201" s="46">
        <v>373</v>
      </c>
      <c r="B201" s="180">
        <v>180</v>
      </c>
      <c r="C201" s="180" t="s">
        <v>502</v>
      </c>
      <c r="D201" s="180" t="s">
        <v>503</v>
      </c>
      <c r="E201" s="46"/>
      <c r="F201" s="46">
        <v>2.1739130434782607E-4</v>
      </c>
      <c r="G201" s="46" t="s">
        <v>74</v>
      </c>
      <c r="H201" s="46">
        <v>0.04</v>
      </c>
      <c r="I201" s="46" t="s">
        <v>89</v>
      </c>
      <c r="J201" s="46" t="s">
        <v>77</v>
      </c>
      <c r="K201" s="46" t="s">
        <v>77</v>
      </c>
    </row>
    <row r="202" spans="1:11" x14ac:dyDescent="0.2">
      <c r="A202" s="46">
        <v>374</v>
      </c>
      <c r="B202" s="180">
        <v>390</v>
      </c>
      <c r="C202" s="180" t="s">
        <v>504</v>
      </c>
      <c r="D202" s="180" t="s">
        <v>505</v>
      </c>
      <c r="E202" s="46"/>
      <c r="F202" s="46">
        <v>0.38461538461538458</v>
      </c>
      <c r="G202" s="46" t="s">
        <v>74</v>
      </c>
      <c r="H202" s="46" t="s">
        <v>77</v>
      </c>
      <c r="I202" s="46" t="s">
        <v>77</v>
      </c>
      <c r="J202" s="46" t="s">
        <v>77</v>
      </c>
      <c r="K202" s="46" t="s">
        <v>77</v>
      </c>
    </row>
    <row r="203" spans="1:11" x14ac:dyDescent="0.2">
      <c r="A203" s="46">
        <v>375</v>
      </c>
      <c r="B203" s="180">
        <v>391</v>
      </c>
      <c r="C203" s="180" t="s">
        <v>506</v>
      </c>
      <c r="D203" s="180" t="s">
        <v>507</v>
      </c>
      <c r="E203" s="46"/>
      <c r="F203" s="46">
        <v>0.15873015873015872</v>
      </c>
      <c r="G203" s="46" t="s">
        <v>74</v>
      </c>
      <c r="H203" s="46" t="s">
        <v>77</v>
      </c>
      <c r="I203" s="46" t="s">
        <v>77</v>
      </c>
      <c r="J203" s="46" t="s">
        <v>77</v>
      </c>
      <c r="K203" s="46" t="s">
        <v>77</v>
      </c>
    </row>
    <row r="204" spans="1:11" x14ac:dyDescent="0.2">
      <c r="A204" s="46">
        <v>376</v>
      </c>
      <c r="B204" s="180">
        <v>181</v>
      </c>
      <c r="C204" s="180" t="s">
        <v>508</v>
      </c>
      <c r="D204" s="180" t="s">
        <v>509</v>
      </c>
      <c r="E204" s="46"/>
      <c r="F204" s="46">
        <v>5.0000000000000001E-4</v>
      </c>
      <c r="G204" s="46" t="s">
        <v>74</v>
      </c>
      <c r="H204" s="46" t="s">
        <v>77</v>
      </c>
      <c r="I204" s="46" t="s">
        <v>77</v>
      </c>
      <c r="J204" s="46" t="s">
        <v>77</v>
      </c>
      <c r="K204" s="46" t="s">
        <v>77</v>
      </c>
    </row>
    <row r="205" spans="1:11" x14ac:dyDescent="0.2">
      <c r="A205" s="46">
        <v>378</v>
      </c>
      <c r="B205" s="180">
        <v>182</v>
      </c>
      <c r="C205" s="180" t="s">
        <v>510</v>
      </c>
      <c r="D205" s="180" t="s">
        <v>511</v>
      </c>
      <c r="E205" s="46"/>
      <c r="F205" s="46">
        <v>1.5873015873015873E-4</v>
      </c>
      <c r="G205" s="46" t="s">
        <v>74</v>
      </c>
      <c r="H205" s="46" t="s">
        <v>77</v>
      </c>
      <c r="I205" s="46" t="s">
        <v>77</v>
      </c>
      <c r="J205" s="46" t="s">
        <v>77</v>
      </c>
      <c r="K205" s="46" t="s">
        <v>77</v>
      </c>
    </row>
    <row r="206" spans="1:11" x14ac:dyDescent="0.2">
      <c r="A206" s="46">
        <v>381</v>
      </c>
      <c r="B206" s="180">
        <v>395</v>
      </c>
      <c r="C206" s="180" t="s">
        <v>512</v>
      </c>
      <c r="D206" s="180" t="s">
        <v>513</v>
      </c>
      <c r="E206" s="46"/>
      <c r="F206" s="46">
        <v>5.263157894736842E-4</v>
      </c>
      <c r="G206" s="46" t="s">
        <v>74</v>
      </c>
      <c r="H206" s="46" t="s">
        <v>77</v>
      </c>
      <c r="I206" s="46" t="s">
        <v>77</v>
      </c>
      <c r="J206" s="46" t="s">
        <v>77</v>
      </c>
      <c r="K206" s="46" t="s">
        <v>77</v>
      </c>
    </row>
    <row r="207" spans="1:11" x14ac:dyDescent="0.2">
      <c r="A207" s="46">
        <v>383</v>
      </c>
      <c r="B207" s="180">
        <v>397</v>
      </c>
      <c r="C207" s="180" t="s">
        <v>514</v>
      </c>
      <c r="D207" s="180" t="s">
        <v>515</v>
      </c>
      <c r="E207" s="46"/>
      <c r="F207" s="46">
        <v>3.7037037037037035E-4</v>
      </c>
      <c r="G207" s="46" t="s">
        <v>74</v>
      </c>
      <c r="H207" s="46" t="s">
        <v>77</v>
      </c>
      <c r="I207" s="46" t="s">
        <v>77</v>
      </c>
      <c r="J207" s="46" t="s">
        <v>77</v>
      </c>
      <c r="K207" s="46" t="s">
        <v>77</v>
      </c>
    </row>
    <row r="208" spans="1:11" x14ac:dyDescent="0.2">
      <c r="A208" s="46">
        <v>384</v>
      </c>
      <c r="B208" s="180">
        <v>398</v>
      </c>
      <c r="C208" s="180" t="s">
        <v>516</v>
      </c>
      <c r="D208" s="180" t="s">
        <v>517</v>
      </c>
      <c r="E208" s="46"/>
      <c r="F208" s="46">
        <v>1.6666666666666668E-3</v>
      </c>
      <c r="G208" s="46" t="s">
        <v>74</v>
      </c>
      <c r="H208" s="46" t="s">
        <v>77</v>
      </c>
      <c r="I208" s="46" t="s">
        <v>77</v>
      </c>
      <c r="J208" s="46" t="s">
        <v>77</v>
      </c>
      <c r="K208" s="46" t="s">
        <v>77</v>
      </c>
    </row>
    <row r="209" spans="1:11" x14ac:dyDescent="0.2">
      <c r="A209" s="46">
        <v>387</v>
      </c>
      <c r="B209" s="180">
        <v>589</v>
      </c>
      <c r="C209" s="180" t="s">
        <v>518</v>
      </c>
      <c r="D209" s="180" t="s">
        <v>519</v>
      </c>
      <c r="E209" s="46"/>
      <c r="F209" s="46" t="s">
        <v>77</v>
      </c>
      <c r="G209" s="46" t="s">
        <v>77</v>
      </c>
      <c r="H209" s="46" t="s">
        <v>77</v>
      </c>
      <c r="I209" s="46" t="s">
        <v>77</v>
      </c>
      <c r="J209" s="46">
        <v>120</v>
      </c>
      <c r="K209" s="46" t="s">
        <v>74</v>
      </c>
    </row>
    <row r="210" spans="1:11" x14ac:dyDescent="0.2">
      <c r="A210" s="46">
        <v>388</v>
      </c>
      <c r="B210" s="180">
        <v>446</v>
      </c>
      <c r="C210" s="180" t="s">
        <v>520</v>
      </c>
      <c r="D210" s="180" t="s">
        <v>521</v>
      </c>
      <c r="E210" s="46"/>
      <c r="F210" s="46" t="s">
        <v>77</v>
      </c>
      <c r="G210" s="46" t="s">
        <v>77</v>
      </c>
      <c r="H210" s="46" t="s">
        <v>77</v>
      </c>
      <c r="I210" s="46" t="s">
        <v>77</v>
      </c>
      <c r="J210" s="46">
        <v>2.8000000000000001E-2</v>
      </c>
      <c r="K210" s="46" t="s">
        <v>37</v>
      </c>
    </row>
    <row r="211" spans="1:11" x14ac:dyDescent="0.2">
      <c r="A211" s="46">
        <v>389</v>
      </c>
      <c r="B211" s="180">
        <v>124</v>
      </c>
      <c r="C211" s="180" t="s">
        <v>522</v>
      </c>
      <c r="D211" s="180" t="s">
        <v>523</v>
      </c>
      <c r="E211" s="46"/>
      <c r="F211" s="46">
        <v>0.19607843137254899</v>
      </c>
      <c r="G211" s="46" t="s">
        <v>74</v>
      </c>
      <c r="H211" s="46" t="s">
        <v>77</v>
      </c>
      <c r="I211" s="46" t="s">
        <v>77</v>
      </c>
      <c r="J211" s="46" t="s">
        <v>77</v>
      </c>
      <c r="K211" s="46" t="s">
        <v>77</v>
      </c>
    </row>
    <row r="212" spans="1:11" x14ac:dyDescent="0.2">
      <c r="A212" s="46">
        <v>393</v>
      </c>
      <c r="B212" s="46" t="s">
        <v>524</v>
      </c>
      <c r="C212" s="46" t="s">
        <v>525</v>
      </c>
      <c r="D212" s="46" t="s">
        <v>526</v>
      </c>
      <c r="E212" s="46" t="s">
        <v>527</v>
      </c>
      <c r="F212" s="46" t="s">
        <v>77</v>
      </c>
      <c r="G212" s="46" t="s">
        <v>77</v>
      </c>
      <c r="H212" s="46">
        <v>1</v>
      </c>
      <c r="I212" s="46" t="s">
        <v>37</v>
      </c>
      <c r="J212" s="46" t="s">
        <v>77</v>
      </c>
      <c r="K212" s="46" t="s">
        <v>77</v>
      </c>
    </row>
    <row r="213" spans="1:11" x14ac:dyDescent="0.2">
      <c r="A213" s="46">
        <v>394</v>
      </c>
      <c r="B213" s="46" t="s">
        <v>528</v>
      </c>
      <c r="C213" s="46" t="s">
        <v>529</v>
      </c>
      <c r="D213" s="46" t="s">
        <v>530</v>
      </c>
      <c r="E213" s="46" t="s">
        <v>527</v>
      </c>
      <c r="F213" s="46" t="s">
        <v>77</v>
      </c>
      <c r="G213" s="46" t="s">
        <v>77</v>
      </c>
      <c r="H213" s="46">
        <v>0.01</v>
      </c>
      <c r="I213" s="46" t="s">
        <v>37</v>
      </c>
      <c r="J213" s="46" t="s">
        <v>77</v>
      </c>
      <c r="K213" s="46" t="s">
        <v>77</v>
      </c>
    </row>
    <row r="214" spans="1:11" x14ac:dyDescent="0.2">
      <c r="A214" s="46">
        <v>395</v>
      </c>
      <c r="B214" s="46" t="s">
        <v>531</v>
      </c>
      <c r="C214" s="46" t="s">
        <v>532</v>
      </c>
      <c r="D214" s="46" t="s">
        <v>533</v>
      </c>
      <c r="E214" s="46" t="s">
        <v>527</v>
      </c>
      <c r="F214" s="46" t="s">
        <v>77</v>
      </c>
      <c r="G214" s="46" t="s">
        <v>77</v>
      </c>
      <c r="H214" s="46" t="s">
        <v>77</v>
      </c>
      <c r="I214" s="46" t="s">
        <v>77</v>
      </c>
      <c r="J214" s="46">
        <v>0.3</v>
      </c>
      <c r="K214" s="46" t="s">
        <v>37</v>
      </c>
    </row>
    <row r="215" spans="1:11" x14ac:dyDescent="0.2">
      <c r="A215" s="46">
        <v>396</v>
      </c>
      <c r="B215" s="46" t="s">
        <v>534</v>
      </c>
      <c r="C215" s="46" t="s">
        <v>535</v>
      </c>
      <c r="D215" s="46" t="s">
        <v>536</v>
      </c>
      <c r="E215" s="46" t="s">
        <v>527</v>
      </c>
      <c r="F215" s="46" t="s">
        <v>77</v>
      </c>
      <c r="G215" s="46" t="s">
        <v>77</v>
      </c>
      <c r="H215" s="46">
        <v>3.5</v>
      </c>
      <c r="I215" s="46" t="s">
        <v>37</v>
      </c>
      <c r="J215" s="46">
        <v>10</v>
      </c>
      <c r="K215" s="46" t="s">
        <v>37</v>
      </c>
    </row>
    <row r="216" spans="1:11" x14ac:dyDescent="0.2">
      <c r="A216" s="46">
        <v>397</v>
      </c>
      <c r="B216" s="46" t="s">
        <v>537</v>
      </c>
      <c r="C216" s="46" t="s">
        <v>538</v>
      </c>
      <c r="D216" s="46" t="s">
        <v>539</v>
      </c>
      <c r="E216" s="46" t="s">
        <v>527</v>
      </c>
      <c r="F216" s="46" t="s">
        <v>77</v>
      </c>
      <c r="G216" s="46" t="s">
        <v>77</v>
      </c>
      <c r="H216" s="46">
        <v>2600</v>
      </c>
      <c r="I216" s="46" t="s">
        <v>37</v>
      </c>
      <c r="J216" s="46" t="s">
        <v>77</v>
      </c>
      <c r="K216" s="46" t="s">
        <v>77</v>
      </c>
    </row>
    <row r="217" spans="1:11" x14ac:dyDescent="0.2">
      <c r="A217" s="46">
        <v>398</v>
      </c>
      <c r="B217" s="46" t="s">
        <v>540</v>
      </c>
      <c r="C217" s="46" t="s">
        <v>541</v>
      </c>
      <c r="D217" s="46" t="s">
        <v>542</v>
      </c>
      <c r="E217" s="46" t="s">
        <v>527</v>
      </c>
      <c r="F217" s="46" t="s">
        <v>77</v>
      </c>
      <c r="G217" s="46" t="s">
        <v>77</v>
      </c>
      <c r="H217" s="46">
        <v>6.9999999999999999E-6</v>
      </c>
      <c r="I217" s="46" t="s">
        <v>37</v>
      </c>
      <c r="J217" s="46" t="s">
        <v>77</v>
      </c>
      <c r="K217" s="46" t="s">
        <v>77</v>
      </c>
    </row>
    <row r="218" spans="1:11" x14ac:dyDescent="0.2">
      <c r="A218" s="46">
        <v>399</v>
      </c>
      <c r="B218" s="46" t="s">
        <v>543</v>
      </c>
      <c r="C218" s="46" t="s">
        <v>544</v>
      </c>
      <c r="D218" s="46" t="s">
        <v>545</v>
      </c>
      <c r="E218" s="46" t="s">
        <v>527</v>
      </c>
      <c r="F218" s="46" t="s">
        <v>77</v>
      </c>
      <c r="G218" s="46" t="s">
        <v>77</v>
      </c>
      <c r="H218" s="46">
        <v>4.2000000000000003E-2</v>
      </c>
      <c r="I218" s="46" t="s">
        <v>37</v>
      </c>
      <c r="J218" s="46" t="s">
        <v>77</v>
      </c>
      <c r="K218" s="46" t="s">
        <v>77</v>
      </c>
    </row>
    <row r="219" spans="1:11" x14ac:dyDescent="0.2">
      <c r="A219" s="46">
        <v>400</v>
      </c>
      <c r="B219" s="46" t="s">
        <v>546</v>
      </c>
      <c r="C219" s="46" t="s">
        <v>547</v>
      </c>
      <c r="D219" s="46" t="s">
        <v>548</v>
      </c>
      <c r="E219" s="46" t="s">
        <v>527</v>
      </c>
      <c r="F219" s="46" t="s">
        <v>77</v>
      </c>
      <c r="G219" s="46" t="s">
        <v>77</v>
      </c>
      <c r="H219" s="46" t="s">
        <v>77</v>
      </c>
      <c r="I219" s="46" t="s">
        <v>77</v>
      </c>
      <c r="J219" s="46">
        <v>3.4000000000000002E-2</v>
      </c>
      <c r="K219" s="46" t="s">
        <v>37</v>
      </c>
    </row>
    <row r="220" spans="1:11" x14ac:dyDescent="0.2">
      <c r="A220" s="46">
        <v>401</v>
      </c>
      <c r="B220" s="46" t="s">
        <v>549</v>
      </c>
      <c r="C220" s="46" t="s">
        <v>550</v>
      </c>
      <c r="D220" s="46" t="s">
        <v>551</v>
      </c>
      <c r="E220" s="46" t="s">
        <v>527</v>
      </c>
      <c r="F220" s="46" t="s">
        <v>77</v>
      </c>
      <c r="G220" s="46" t="s">
        <v>77</v>
      </c>
      <c r="H220" s="46">
        <v>0.5</v>
      </c>
      <c r="I220" s="46" t="s">
        <v>37</v>
      </c>
      <c r="J220" s="46">
        <v>1</v>
      </c>
      <c r="K220" s="46" t="s">
        <v>37</v>
      </c>
    </row>
    <row r="221" spans="1:11" x14ac:dyDescent="0.2">
      <c r="A221" s="46">
        <v>402</v>
      </c>
      <c r="B221" s="46" t="s">
        <v>552</v>
      </c>
      <c r="C221" s="46" t="s">
        <v>553</v>
      </c>
      <c r="D221" s="46" t="s">
        <v>554</v>
      </c>
      <c r="E221" s="46" t="s">
        <v>527</v>
      </c>
      <c r="F221" s="46" t="s">
        <v>77</v>
      </c>
      <c r="G221" s="46" t="s">
        <v>77</v>
      </c>
      <c r="H221" s="46" t="s">
        <v>77</v>
      </c>
      <c r="I221" s="46" t="s">
        <v>77</v>
      </c>
      <c r="J221" s="46">
        <v>4.7E-2</v>
      </c>
      <c r="K221" s="46" t="s">
        <v>37</v>
      </c>
    </row>
    <row r="222" spans="1:11" x14ac:dyDescent="0.2">
      <c r="A222" s="46">
        <v>403</v>
      </c>
      <c r="B222" s="46" t="s">
        <v>555</v>
      </c>
      <c r="C222" s="46" t="s">
        <v>556</v>
      </c>
      <c r="D222" s="46" t="s">
        <v>557</v>
      </c>
      <c r="E222" s="46" t="s">
        <v>527</v>
      </c>
      <c r="F222" s="46" t="s">
        <v>77</v>
      </c>
      <c r="G222" s="46" t="s">
        <v>77</v>
      </c>
      <c r="H222" s="46">
        <v>1E-4</v>
      </c>
      <c r="I222" s="46" t="s">
        <v>37</v>
      </c>
      <c r="J222" s="46">
        <v>6.3E-2</v>
      </c>
      <c r="K222" s="46" t="s">
        <v>37</v>
      </c>
    </row>
    <row r="223" spans="1:11" x14ac:dyDescent="0.2">
      <c r="A223" s="46">
        <v>404</v>
      </c>
      <c r="B223" s="46">
        <v>491</v>
      </c>
      <c r="C223" s="46" t="s">
        <v>558</v>
      </c>
      <c r="D223" s="46" t="s">
        <v>559</v>
      </c>
      <c r="E223" s="46" t="s">
        <v>527</v>
      </c>
      <c r="F223" s="46" t="s">
        <v>77</v>
      </c>
      <c r="G223" s="46" t="s">
        <v>77</v>
      </c>
      <c r="H223" s="46">
        <v>4.0000000000000002E-4</v>
      </c>
      <c r="I223" s="46" t="s">
        <v>37</v>
      </c>
      <c r="J223" s="46">
        <v>1.0999999999999999E-2</v>
      </c>
      <c r="K223" s="46" t="s">
        <v>37</v>
      </c>
    </row>
    <row r="224" spans="1:11" x14ac:dyDescent="0.2">
      <c r="A224" s="46">
        <v>405</v>
      </c>
      <c r="B224" s="46">
        <v>490</v>
      </c>
      <c r="C224" s="46" t="s">
        <v>560</v>
      </c>
      <c r="D224" s="46" t="s">
        <v>561</v>
      </c>
      <c r="E224" s="46" t="s">
        <v>527</v>
      </c>
      <c r="F224" s="46" t="s">
        <v>77</v>
      </c>
      <c r="G224" s="46" t="s">
        <v>77</v>
      </c>
      <c r="H224" s="46">
        <v>1E-4</v>
      </c>
      <c r="I224" s="46" t="s">
        <v>37</v>
      </c>
      <c r="J224" s="46">
        <v>6.3E-2</v>
      </c>
      <c r="K224" s="46" t="s">
        <v>37</v>
      </c>
    </row>
    <row r="225" spans="1:11" x14ac:dyDescent="0.2">
      <c r="A225" s="46">
        <v>410</v>
      </c>
      <c r="B225" s="180">
        <v>497</v>
      </c>
      <c r="C225" s="180" t="s">
        <v>562</v>
      </c>
      <c r="D225" s="180" t="s">
        <v>563</v>
      </c>
      <c r="E225" s="46"/>
      <c r="F225" s="46" t="s">
        <v>77</v>
      </c>
      <c r="G225" s="46" t="s">
        <v>77</v>
      </c>
      <c r="H225" s="46">
        <v>200</v>
      </c>
      <c r="I225" s="46" t="s">
        <v>74</v>
      </c>
      <c r="J225" s="46">
        <v>667</v>
      </c>
      <c r="K225" s="46" t="s">
        <v>37</v>
      </c>
    </row>
    <row r="226" spans="1:11" x14ac:dyDescent="0.2">
      <c r="A226" s="46">
        <v>417</v>
      </c>
      <c r="B226" s="180">
        <v>503</v>
      </c>
      <c r="C226" s="180" t="s">
        <v>564</v>
      </c>
      <c r="D226" s="180" t="s">
        <v>565</v>
      </c>
      <c r="E226" s="46"/>
      <c r="F226" s="46" t="s">
        <v>77</v>
      </c>
      <c r="G226" s="46" t="s">
        <v>77</v>
      </c>
      <c r="H226" s="46">
        <v>0.3</v>
      </c>
      <c r="I226" s="46" t="s">
        <v>82</v>
      </c>
      <c r="J226" s="46">
        <v>0.16669999999999999</v>
      </c>
      <c r="K226" s="46" t="s">
        <v>37</v>
      </c>
    </row>
    <row r="227" spans="1:11" x14ac:dyDescent="0.2">
      <c r="A227" s="46">
        <v>418</v>
      </c>
      <c r="B227" s="180">
        <v>506</v>
      </c>
      <c r="C227" s="180" t="s">
        <v>566</v>
      </c>
      <c r="D227" s="180" t="s">
        <v>567</v>
      </c>
      <c r="E227" s="46"/>
      <c r="F227" s="46" t="s">
        <v>77</v>
      </c>
      <c r="G227" s="46" t="s">
        <v>77</v>
      </c>
      <c r="H227" s="46">
        <v>0.8</v>
      </c>
      <c r="I227" s="46" t="s">
        <v>74</v>
      </c>
      <c r="J227" s="46" t="s">
        <v>77</v>
      </c>
      <c r="K227" s="46" t="s">
        <v>77</v>
      </c>
    </row>
    <row r="228" spans="1:11" x14ac:dyDescent="0.2">
      <c r="A228" s="46">
        <v>419</v>
      </c>
      <c r="B228" s="180">
        <v>507</v>
      </c>
      <c r="C228" s="180" t="s">
        <v>568</v>
      </c>
      <c r="D228" s="180" t="s">
        <v>569</v>
      </c>
      <c r="E228" s="46"/>
      <c r="F228" s="46" t="s">
        <v>77</v>
      </c>
      <c r="G228" s="46" t="s">
        <v>77</v>
      </c>
      <c r="H228" s="46">
        <v>7</v>
      </c>
      <c r="I228" s="46" t="s">
        <v>74</v>
      </c>
      <c r="J228" s="46" t="s">
        <v>77</v>
      </c>
      <c r="K228" s="46" t="s">
        <v>77</v>
      </c>
    </row>
    <row r="229" spans="1:11" x14ac:dyDescent="0.2">
      <c r="A229" s="46">
        <v>424</v>
      </c>
      <c r="B229" s="180">
        <v>636</v>
      </c>
      <c r="C229" s="180" t="s">
        <v>570</v>
      </c>
      <c r="D229" s="180" t="s">
        <v>571</v>
      </c>
      <c r="E229" s="46"/>
      <c r="F229" s="46" t="s">
        <v>77</v>
      </c>
      <c r="G229" s="46" t="s">
        <v>77</v>
      </c>
      <c r="H229" s="46" t="s">
        <v>77</v>
      </c>
      <c r="I229" s="46" t="s">
        <v>77</v>
      </c>
      <c r="J229" s="46">
        <v>20</v>
      </c>
      <c r="K229" s="46" t="s">
        <v>29</v>
      </c>
    </row>
    <row r="230" spans="1:11" x14ac:dyDescent="0.2">
      <c r="A230" s="46">
        <v>426</v>
      </c>
      <c r="B230" s="180">
        <v>525</v>
      </c>
      <c r="C230" s="180" t="s">
        <v>572</v>
      </c>
      <c r="D230" s="180" t="s">
        <v>573</v>
      </c>
      <c r="E230" s="46"/>
      <c r="F230" s="46" t="s">
        <v>77</v>
      </c>
      <c r="G230" s="46" t="s">
        <v>77</v>
      </c>
      <c r="H230" s="46">
        <v>20</v>
      </c>
      <c r="I230" s="46" t="s">
        <v>74</v>
      </c>
      <c r="J230" s="46" t="s">
        <v>77</v>
      </c>
      <c r="K230" s="46" t="s">
        <v>77</v>
      </c>
    </row>
    <row r="231" spans="1:11" x14ac:dyDescent="0.2">
      <c r="A231" s="46">
        <v>428</v>
      </c>
      <c r="B231" s="46" t="s">
        <v>574</v>
      </c>
      <c r="C231" s="46" t="s">
        <v>575</v>
      </c>
      <c r="D231" s="46" t="s">
        <v>576</v>
      </c>
      <c r="E231" s="46" t="s">
        <v>577</v>
      </c>
      <c r="F231" s="46">
        <v>8.7719298245614042E-5</v>
      </c>
      <c r="G231" s="46" t="s">
        <v>37</v>
      </c>
      <c r="H231" s="46">
        <v>0.13333333333333336</v>
      </c>
      <c r="I231" s="46" t="s">
        <v>37</v>
      </c>
      <c r="J231" s="46" t="s">
        <v>77</v>
      </c>
      <c r="K231" s="46" t="s">
        <v>77</v>
      </c>
    </row>
    <row r="232" spans="1:11" x14ac:dyDescent="0.2">
      <c r="A232" s="46">
        <v>429</v>
      </c>
      <c r="B232" s="46" t="s">
        <v>578</v>
      </c>
      <c r="C232" s="46" t="s">
        <v>579</v>
      </c>
      <c r="D232" s="46" t="s">
        <v>580</v>
      </c>
      <c r="E232" s="46" t="s">
        <v>577</v>
      </c>
      <c r="F232" s="46">
        <v>4.3859649122807014E-6</v>
      </c>
      <c r="G232" s="46" t="s">
        <v>37</v>
      </c>
      <c r="H232" s="46">
        <v>6.6666666666666671E-3</v>
      </c>
      <c r="I232" s="46" t="s">
        <v>37</v>
      </c>
      <c r="J232" s="46" t="s">
        <v>77</v>
      </c>
      <c r="K232" s="46" t="s">
        <v>77</v>
      </c>
    </row>
    <row r="233" spans="1:11" x14ac:dyDescent="0.2">
      <c r="A233" s="46">
        <v>430</v>
      </c>
      <c r="B233" s="46" t="s">
        <v>581</v>
      </c>
      <c r="C233" s="46" t="s">
        <v>582</v>
      </c>
      <c r="D233" s="46" t="s">
        <v>583</v>
      </c>
      <c r="E233" s="46" t="s">
        <v>577</v>
      </c>
      <c r="F233" s="46">
        <v>8.7719298245614037E-4</v>
      </c>
      <c r="G233" s="46" t="s">
        <v>37</v>
      </c>
      <c r="H233" s="46">
        <v>1.3333333333333335</v>
      </c>
      <c r="I233" s="46" t="s">
        <v>37</v>
      </c>
      <c r="J233" s="46" t="s">
        <v>77</v>
      </c>
      <c r="K233" s="46" t="s">
        <v>77</v>
      </c>
    </row>
    <row r="234" spans="1:11" x14ac:dyDescent="0.2">
      <c r="A234" s="46">
        <v>431</v>
      </c>
      <c r="B234" s="46" t="s">
        <v>584</v>
      </c>
      <c r="C234" s="46" t="s">
        <v>585</v>
      </c>
      <c r="D234" s="46" t="s">
        <v>586</v>
      </c>
      <c r="E234" s="46" t="s">
        <v>577</v>
      </c>
      <c r="F234" s="46">
        <v>8.7719298245614037E-4</v>
      </c>
      <c r="G234" s="46" t="s">
        <v>37</v>
      </c>
      <c r="H234" s="46">
        <v>1.3333333333333335</v>
      </c>
      <c r="I234" s="46" t="s">
        <v>37</v>
      </c>
      <c r="J234" s="46" t="s">
        <v>77</v>
      </c>
      <c r="K234" s="46" t="s">
        <v>77</v>
      </c>
    </row>
    <row r="235" spans="1:11" x14ac:dyDescent="0.2">
      <c r="A235" s="46">
        <v>432</v>
      </c>
      <c r="B235" s="46" t="s">
        <v>587</v>
      </c>
      <c r="C235" s="46" t="s">
        <v>588</v>
      </c>
      <c r="D235" s="46" t="s">
        <v>589</v>
      </c>
      <c r="E235" s="46" t="s">
        <v>577</v>
      </c>
      <c r="F235" s="46">
        <v>8.7719298245614037E-4</v>
      </c>
      <c r="G235" s="46" t="s">
        <v>37</v>
      </c>
      <c r="H235" s="46">
        <v>1.3333333333333335</v>
      </c>
      <c r="I235" s="46" t="s">
        <v>37</v>
      </c>
      <c r="J235" s="46" t="s">
        <v>77</v>
      </c>
      <c r="K235" s="46" t="s">
        <v>77</v>
      </c>
    </row>
    <row r="236" spans="1:11" x14ac:dyDescent="0.2">
      <c r="A236" s="46">
        <v>433</v>
      </c>
      <c r="B236" s="46" t="s">
        <v>590</v>
      </c>
      <c r="C236" s="46" t="s">
        <v>591</v>
      </c>
      <c r="D236" s="46" t="s">
        <v>592</v>
      </c>
      <c r="E236" s="46" t="s">
        <v>577</v>
      </c>
      <c r="F236" s="46">
        <v>8.7719298245614037E-4</v>
      </c>
      <c r="G236" s="46" t="s">
        <v>37</v>
      </c>
      <c r="H236" s="46">
        <v>1.3333333333333335</v>
      </c>
      <c r="I236" s="46" t="s">
        <v>37</v>
      </c>
      <c r="J236" s="46" t="s">
        <v>77</v>
      </c>
      <c r="K236" s="46" t="s">
        <v>77</v>
      </c>
    </row>
    <row r="237" spans="1:11" x14ac:dyDescent="0.2">
      <c r="A237" s="46">
        <v>434</v>
      </c>
      <c r="B237" s="46" t="s">
        <v>593</v>
      </c>
      <c r="C237" s="46" t="s">
        <v>594</v>
      </c>
      <c r="D237" s="46" t="s">
        <v>595</v>
      </c>
      <c r="E237" s="46" t="s">
        <v>577</v>
      </c>
      <c r="F237" s="46">
        <v>5.2631578947368416E-7</v>
      </c>
      <c r="G237" s="46" t="s">
        <v>37</v>
      </c>
      <c r="H237" s="46">
        <v>8.0000000000000004E-4</v>
      </c>
      <c r="I237" s="46" t="s">
        <v>37</v>
      </c>
      <c r="J237" s="46" t="s">
        <v>77</v>
      </c>
      <c r="K237" s="46" t="s">
        <v>77</v>
      </c>
    </row>
    <row r="238" spans="1:11" x14ac:dyDescent="0.2">
      <c r="A238" s="46">
        <v>435</v>
      </c>
      <c r="B238" s="46" t="s">
        <v>596</v>
      </c>
      <c r="C238" s="46" t="s">
        <v>597</v>
      </c>
      <c r="D238" s="46" t="s">
        <v>598</v>
      </c>
      <c r="E238" s="46" t="s">
        <v>577</v>
      </c>
      <c r="F238" s="46">
        <v>8.7719298245614037E-4</v>
      </c>
      <c r="G238" s="46" t="s">
        <v>37</v>
      </c>
      <c r="H238" s="46">
        <v>1.3333333333333335</v>
      </c>
      <c r="I238" s="46" t="s">
        <v>37</v>
      </c>
      <c r="J238" s="46" t="s">
        <v>77</v>
      </c>
      <c r="K238" s="46" t="s">
        <v>77</v>
      </c>
    </row>
    <row r="239" spans="1:11" x14ac:dyDescent="0.2">
      <c r="A239" s="46">
        <v>436</v>
      </c>
      <c r="B239" s="46" t="s">
        <v>599</v>
      </c>
      <c r="C239" s="46" t="s">
        <v>600</v>
      </c>
      <c r="D239" s="46" t="s">
        <v>601</v>
      </c>
      <c r="E239" s="46" t="s">
        <v>577</v>
      </c>
      <c r="F239" s="46">
        <v>8.7719298245614037E-4</v>
      </c>
      <c r="G239" s="46" t="s">
        <v>37</v>
      </c>
      <c r="H239" s="46">
        <v>1.3333333333333335</v>
      </c>
      <c r="I239" s="46" t="s">
        <v>37</v>
      </c>
      <c r="J239" s="46" t="s">
        <v>77</v>
      </c>
      <c r="K239" s="46" t="s">
        <v>77</v>
      </c>
    </row>
    <row r="240" spans="1:11" x14ac:dyDescent="0.2">
      <c r="A240" s="46">
        <v>437</v>
      </c>
      <c r="B240" s="46" t="s">
        <v>602</v>
      </c>
      <c r="C240" s="46" t="s">
        <v>603</v>
      </c>
      <c r="D240" s="46" t="s">
        <v>604</v>
      </c>
      <c r="E240" s="46" t="s">
        <v>577</v>
      </c>
      <c r="F240" s="46">
        <v>8.7719298245614037E-4</v>
      </c>
      <c r="G240" s="46" t="s">
        <v>37</v>
      </c>
      <c r="H240" s="46">
        <v>1.3333333333333335</v>
      </c>
      <c r="I240" s="46" t="s">
        <v>37</v>
      </c>
      <c r="J240" s="46" t="s">
        <v>77</v>
      </c>
      <c r="K240" s="46" t="s">
        <v>77</v>
      </c>
    </row>
    <row r="241" spans="1:11" x14ac:dyDescent="0.2">
      <c r="A241" s="46">
        <v>438</v>
      </c>
      <c r="B241" s="46" t="s">
        <v>605</v>
      </c>
      <c r="C241" s="46" t="s">
        <v>606</v>
      </c>
      <c r="D241" s="46" t="s">
        <v>607</v>
      </c>
      <c r="E241" s="46" t="s">
        <v>577</v>
      </c>
      <c r="F241" s="46">
        <v>5.2631578947368422E-6</v>
      </c>
      <c r="G241" s="46" t="s">
        <v>37</v>
      </c>
      <c r="H241" s="46">
        <v>8.0000000000000002E-3</v>
      </c>
      <c r="I241" s="46" t="s">
        <v>37</v>
      </c>
      <c r="J241" s="46" t="s">
        <v>77</v>
      </c>
      <c r="K241" s="46" t="s">
        <v>77</v>
      </c>
    </row>
    <row r="242" spans="1:11" x14ac:dyDescent="0.2">
      <c r="A242" s="46">
        <v>439</v>
      </c>
      <c r="B242" s="46" t="s">
        <v>608</v>
      </c>
      <c r="C242" s="46" t="s">
        <v>609</v>
      </c>
      <c r="D242" s="46" t="s">
        <v>610</v>
      </c>
      <c r="E242" s="46" t="s">
        <v>577</v>
      </c>
      <c r="F242" s="46">
        <v>8.7719298245614037E-4</v>
      </c>
      <c r="G242" s="46" t="s">
        <v>37</v>
      </c>
      <c r="H242" s="46">
        <v>1.3333333333333335</v>
      </c>
      <c r="I242" s="46" t="s">
        <v>37</v>
      </c>
      <c r="J242" s="46" t="s">
        <v>77</v>
      </c>
      <c r="K242" s="46" t="s">
        <v>77</v>
      </c>
    </row>
    <row r="243" spans="1:11" x14ac:dyDescent="0.2">
      <c r="A243" s="46">
        <v>440</v>
      </c>
      <c r="B243" s="46" t="s">
        <v>611</v>
      </c>
      <c r="C243" s="46" t="s">
        <v>611</v>
      </c>
      <c r="D243" s="46" t="s">
        <v>612</v>
      </c>
      <c r="E243" s="46" t="s">
        <v>577</v>
      </c>
      <c r="F243" s="46">
        <v>9.0909090909090905E-3</v>
      </c>
      <c r="G243" s="46" t="s">
        <v>37</v>
      </c>
      <c r="H243" s="46" t="s">
        <v>77</v>
      </c>
      <c r="I243" s="46" t="s">
        <v>77</v>
      </c>
      <c r="J243" s="46" t="s">
        <v>77</v>
      </c>
      <c r="K243" s="46" t="s">
        <v>77</v>
      </c>
    </row>
    <row r="244" spans="1:11" x14ac:dyDescent="0.2">
      <c r="A244" s="46">
        <v>441</v>
      </c>
      <c r="B244" s="46" t="s">
        <v>613</v>
      </c>
      <c r="C244" s="46" t="s">
        <v>613</v>
      </c>
      <c r="D244" s="46" t="s">
        <v>614</v>
      </c>
      <c r="E244" s="46" t="s">
        <v>577</v>
      </c>
      <c r="F244" s="46">
        <v>1.7543859649122807E-3</v>
      </c>
      <c r="G244" s="46" t="s">
        <v>37</v>
      </c>
      <c r="H244" s="46" t="s">
        <v>77</v>
      </c>
      <c r="I244" s="46" t="s">
        <v>77</v>
      </c>
      <c r="J244" s="46" t="s">
        <v>77</v>
      </c>
      <c r="K244" s="46" t="s">
        <v>77</v>
      </c>
    </row>
    <row r="245" spans="1:11" x14ac:dyDescent="0.2">
      <c r="A245" s="46">
        <v>442</v>
      </c>
      <c r="B245" s="46" t="s">
        <v>615</v>
      </c>
      <c r="C245" s="46" t="s">
        <v>615</v>
      </c>
      <c r="D245" s="46" t="s">
        <v>616</v>
      </c>
      <c r="E245" s="46" t="s">
        <v>577</v>
      </c>
      <c r="F245" s="46">
        <v>2.6315789473684208E-8</v>
      </c>
      <c r="G245" s="46" t="s">
        <v>37</v>
      </c>
      <c r="H245" s="46">
        <v>4.0000000000000003E-5</v>
      </c>
      <c r="I245" s="46" t="s">
        <v>37</v>
      </c>
      <c r="J245" s="46" t="s">
        <v>77</v>
      </c>
      <c r="K245" s="46" t="s">
        <v>77</v>
      </c>
    </row>
    <row r="246" spans="1:11" x14ac:dyDescent="0.2">
      <c r="A246" s="46">
        <v>444</v>
      </c>
      <c r="B246" s="46" t="s">
        <v>617</v>
      </c>
      <c r="C246" s="46" t="s">
        <v>618</v>
      </c>
      <c r="D246" s="46" t="s">
        <v>619</v>
      </c>
      <c r="E246" s="46" t="s">
        <v>620</v>
      </c>
      <c r="F246" s="46">
        <v>2.6315789473684208E-8</v>
      </c>
      <c r="G246" s="46" t="s">
        <v>37</v>
      </c>
      <c r="H246" s="46">
        <v>4.0000000000000003E-5</v>
      </c>
      <c r="I246" s="46" t="s">
        <v>37</v>
      </c>
      <c r="J246" s="46" t="s">
        <v>77</v>
      </c>
      <c r="K246" s="46" t="s">
        <v>77</v>
      </c>
    </row>
    <row r="247" spans="1:11" x14ac:dyDescent="0.2">
      <c r="A247" s="46">
        <v>445</v>
      </c>
      <c r="B247" s="46" t="s">
        <v>621</v>
      </c>
      <c r="C247" s="46" t="s">
        <v>622</v>
      </c>
      <c r="D247" s="46" t="s">
        <v>623</v>
      </c>
      <c r="E247" s="46" t="s">
        <v>620</v>
      </c>
      <c r="F247" s="46">
        <v>6.578947368421052E-8</v>
      </c>
      <c r="G247" s="46" t="s">
        <v>37</v>
      </c>
      <c r="H247" s="46">
        <v>1E-4</v>
      </c>
      <c r="I247" s="46" t="s">
        <v>37</v>
      </c>
      <c r="J247" s="46" t="s">
        <v>77</v>
      </c>
      <c r="K247" s="46" t="s">
        <v>77</v>
      </c>
    </row>
    <row r="248" spans="1:11" x14ac:dyDescent="0.2">
      <c r="A248" s="46">
        <v>446</v>
      </c>
      <c r="B248" s="46" t="s">
        <v>624</v>
      </c>
      <c r="C248" s="46" t="s">
        <v>625</v>
      </c>
      <c r="D248" s="46" t="s">
        <v>626</v>
      </c>
      <c r="E248" s="46" t="s">
        <v>620</v>
      </c>
      <c r="F248" s="46">
        <v>2.9239766081871344E-7</v>
      </c>
      <c r="G248" s="46" t="s">
        <v>37</v>
      </c>
      <c r="H248" s="46">
        <v>4.4444444444444452E-4</v>
      </c>
      <c r="I248" s="46" t="s">
        <v>37</v>
      </c>
      <c r="J248" s="46" t="s">
        <v>77</v>
      </c>
      <c r="K248" s="46" t="s">
        <v>77</v>
      </c>
    </row>
    <row r="249" spans="1:11" x14ac:dyDescent="0.2">
      <c r="A249" s="46">
        <v>447</v>
      </c>
      <c r="B249" s="46" t="s">
        <v>627</v>
      </c>
      <c r="C249" s="46" t="s">
        <v>628</v>
      </c>
      <c r="D249" s="46" t="s">
        <v>629</v>
      </c>
      <c r="E249" s="46" t="s">
        <v>620</v>
      </c>
      <c r="F249" s="46">
        <v>3.759398496240601E-7</v>
      </c>
      <c r="G249" s="46" t="s">
        <v>37</v>
      </c>
      <c r="H249" s="46">
        <v>5.7142857142857147E-4</v>
      </c>
      <c r="I249" s="46" t="s">
        <v>37</v>
      </c>
      <c r="J249" s="46" t="s">
        <v>77</v>
      </c>
      <c r="K249" s="46" t="s">
        <v>77</v>
      </c>
    </row>
    <row r="250" spans="1:11" x14ac:dyDescent="0.2">
      <c r="A250" s="46">
        <v>448</v>
      </c>
      <c r="B250" s="46" t="s">
        <v>630</v>
      </c>
      <c r="C250" s="46" t="s">
        <v>631</v>
      </c>
      <c r="D250" s="46" t="s">
        <v>632</v>
      </c>
      <c r="E250" s="46" t="s">
        <v>620</v>
      </c>
      <c r="F250" s="46">
        <v>5.2631578947368416E-7</v>
      </c>
      <c r="G250" s="46" t="s">
        <v>37</v>
      </c>
      <c r="H250" s="46">
        <v>8.0000000000000004E-4</v>
      </c>
      <c r="I250" s="46" t="s">
        <v>37</v>
      </c>
      <c r="J250" s="46" t="s">
        <v>77</v>
      </c>
      <c r="K250" s="46" t="s">
        <v>77</v>
      </c>
    </row>
    <row r="251" spans="1:11" x14ac:dyDescent="0.2">
      <c r="A251" s="46">
        <v>449</v>
      </c>
      <c r="B251" s="46" t="s">
        <v>633</v>
      </c>
      <c r="C251" s="46" t="s">
        <v>634</v>
      </c>
      <c r="D251" s="46" t="s">
        <v>635</v>
      </c>
      <c r="E251" s="46" t="s">
        <v>620</v>
      </c>
      <c r="F251" s="46">
        <v>5.2631578947368416E-7</v>
      </c>
      <c r="G251" s="46" t="s">
        <v>37</v>
      </c>
      <c r="H251" s="46">
        <v>8.0000000000000004E-4</v>
      </c>
      <c r="I251" s="46" t="s">
        <v>37</v>
      </c>
      <c r="J251" s="46" t="s">
        <v>77</v>
      </c>
      <c r="K251" s="46" t="s">
        <v>77</v>
      </c>
    </row>
    <row r="252" spans="1:11" x14ac:dyDescent="0.2">
      <c r="A252" s="46">
        <v>450</v>
      </c>
      <c r="B252" s="46" t="s">
        <v>636</v>
      </c>
      <c r="C252" s="46" t="s">
        <v>637</v>
      </c>
      <c r="D252" s="46" t="s">
        <v>638</v>
      </c>
      <c r="E252" s="46" t="s">
        <v>620</v>
      </c>
      <c r="F252" s="46">
        <v>2.6315789473684209E-5</v>
      </c>
      <c r="G252" s="46" t="s">
        <v>37</v>
      </c>
      <c r="H252" s="46">
        <v>0.04</v>
      </c>
      <c r="I252" s="46" t="s">
        <v>37</v>
      </c>
      <c r="J252" s="46" t="s">
        <v>77</v>
      </c>
      <c r="K252" s="46" t="s">
        <v>77</v>
      </c>
    </row>
    <row r="253" spans="1:11" x14ac:dyDescent="0.2">
      <c r="A253" s="46">
        <v>451</v>
      </c>
      <c r="B253" s="46" t="s">
        <v>639</v>
      </c>
      <c r="C253" s="46" t="s">
        <v>640</v>
      </c>
      <c r="D253" s="46" t="s">
        <v>641</v>
      </c>
      <c r="E253" s="46" t="s">
        <v>620</v>
      </c>
      <c r="F253" s="46">
        <v>3.759398496240601E-7</v>
      </c>
      <c r="G253" s="46" t="s">
        <v>37</v>
      </c>
      <c r="H253" s="46">
        <v>5.7142857142857147E-4</v>
      </c>
      <c r="I253" s="46" t="s">
        <v>37</v>
      </c>
      <c r="J253" s="46" t="s">
        <v>77</v>
      </c>
      <c r="K253" s="46" t="s">
        <v>77</v>
      </c>
    </row>
    <row r="254" spans="1:11" x14ac:dyDescent="0.2">
      <c r="A254" s="46">
        <v>452</v>
      </c>
      <c r="B254" s="46" t="s">
        <v>642</v>
      </c>
      <c r="C254" s="46" t="s">
        <v>643</v>
      </c>
      <c r="D254" s="46" t="s">
        <v>644</v>
      </c>
      <c r="E254" s="46" t="s">
        <v>620</v>
      </c>
      <c r="F254" s="46">
        <v>2.6315789473684211E-6</v>
      </c>
      <c r="G254" s="46" t="s">
        <v>37</v>
      </c>
      <c r="H254" s="46">
        <v>4.0000000000000001E-3</v>
      </c>
      <c r="I254" s="46" t="s">
        <v>37</v>
      </c>
      <c r="J254" s="46" t="s">
        <v>77</v>
      </c>
      <c r="K254" s="46" t="s">
        <v>77</v>
      </c>
    </row>
    <row r="255" spans="1:11" x14ac:dyDescent="0.2">
      <c r="A255" s="46">
        <v>453</v>
      </c>
      <c r="B255" s="46" t="s">
        <v>645</v>
      </c>
      <c r="C255" s="46" t="s">
        <v>646</v>
      </c>
      <c r="D255" s="46" t="s">
        <v>647</v>
      </c>
      <c r="E255" s="46" t="s">
        <v>620</v>
      </c>
      <c r="F255" s="46">
        <v>2.6315789473684208E-7</v>
      </c>
      <c r="G255" s="46" t="s">
        <v>37</v>
      </c>
      <c r="H255" s="46">
        <v>4.0000000000000002E-4</v>
      </c>
      <c r="I255" s="46" t="s">
        <v>37</v>
      </c>
      <c r="J255" s="46" t="s">
        <v>77</v>
      </c>
      <c r="K255" s="46" t="s">
        <v>77</v>
      </c>
    </row>
    <row r="256" spans="1:11" x14ac:dyDescent="0.2">
      <c r="A256" s="46">
        <v>454</v>
      </c>
      <c r="B256" s="46" t="s">
        <v>648</v>
      </c>
      <c r="C256" s="46" t="s">
        <v>649</v>
      </c>
      <c r="D256" s="46" t="s">
        <v>650</v>
      </c>
      <c r="E256" s="46" t="s">
        <v>620</v>
      </c>
      <c r="F256" s="46">
        <v>8.7719298245614026E-8</v>
      </c>
      <c r="G256" s="46" t="s">
        <v>37</v>
      </c>
      <c r="H256" s="46">
        <v>1.3333333333333334E-4</v>
      </c>
      <c r="I256" s="46" t="s">
        <v>37</v>
      </c>
      <c r="J256" s="46" t="s">
        <v>77</v>
      </c>
      <c r="K256" s="46" t="s">
        <v>77</v>
      </c>
    </row>
    <row r="257" spans="1:11" x14ac:dyDescent="0.2">
      <c r="A257" s="46">
        <v>455</v>
      </c>
      <c r="B257" s="46" t="s">
        <v>651</v>
      </c>
      <c r="C257" s="46" t="s">
        <v>652</v>
      </c>
      <c r="D257" s="46" t="s">
        <v>653</v>
      </c>
      <c r="E257" s="46" t="s">
        <v>620</v>
      </c>
      <c r="F257" s="46">
        <v>2.9239766081871344E-7</v>
      </c>
      <c r="G257" s="46" t="s">
        <v>37</v>
      </c>
      <c r="H257" s="46">
        <v>4.4444444444444452E-4</v>
      </c>
      <c r="I257" s="46" t="s">
        <v>37</v>
      </c>
      <c r="J257" s="46" t="s">
        <v>77</v>
      </c>
      <c r="K257" s="46" t="s">
        <v>77</v>
      </c>
    </row>
    <row r="258" spans="1:11" x14ac:dyDescent="0.2">
      <c r="A258" s="46">
        <v>456</v>
      </c>
      <c r="B258" s="46" t="s">
        <v>654</v>
      </c>
      <c r="C258" s="46" t="s">
        <v>655</v>
      </c>
      <c r="D258" s="46" t="s">
        <v>656</v>
      </c>
      <c r="E258" s="46" t="s">
        <v>620</v>
      </c>
      <c r="F258" s="46">
        <v>1.3157894736842104E-7</v>
      </c>
      <c r="G258" s="46" t="s">
        <v>37</v>
      </c>
      <c r="H258" s="46">
        <v>2.0000000000000001E-4</v>
      </c>
      <c r="I258" s="46" t="s">
        <v>37</v>
      </c>
      <c r="J258" s="46" t="s">
        <v>77</v>
      </c>
      <c r="K258" s="46" t="s">
        <v>77</v>
      </c>
    </row>
    <row r="259" spans="1:11" x14ac:dyDescent="0.2">
      <c r="A259" s="46">
        <v>457</v>
      </c>
      <c r="B259" s="46" t="s">
        <v>657</v>
      </c>
      <c r="C259" s="46" t="s">
        <v>658</v>
      </c>
      <c r="D259" s="46" t="s">
        <v>659</v>
      </c>
      <c r="E259" s="46" t="s">
        <v>620</v>
      </c>
      <c r="F259" s="46">
        <v>2.6315789473684208E-7</v>
      </c>
      <c r="G259" s="46" t="s">
        <v>37</v>
      </c>
      <c r="H259" s="46">
        <v>4.0000000000000002E-4</v>
      </c>
      <c r="I259" s="46" t="s">
        <v>37</v>
      </c>
      <c r="J259" s="46" t="s">
        <v>77</v>
      </c>
      <c r="K259" s="46" t="s">
        <v>77</v>
      </c>
    </row>
    <row r="260" spans="1:11" x14ac:dyDescent="0.2">
      <c r="A260" s="46">
        <v>458</v>
      </c>
      <c r="B260" s="46" t="s">
        <v>660</v>
      </c>
      <c r="C260" s="46" t="s">
        <v>661</v>
      </c>
      <c r="D260" s="46" t="s">
        <v>662</v>
      </c>
      <c r="E260" s="46" t="s">
        <v>620</v>
      </c>
      <c r="F260" s="46">
        <v>1.3157894736842106E-6</v>
      </c>
      <c r="G260" s="46" t="s">
        <v>37</v>
      </c>
      <c r="H260" s="46">
        <v>2E-3</v>
      </c>
      <c r="I260" s="46" t="s">
        <v>37</v>
      </c>
      <c r="J260" s="46" t="s">
        <v>77</v>
      </c>
      <c r="K260" s="46" t="s">
        <v>77</v>
      </c>
    </row>
    <row r="261" spans="1:11" x14ac:dyDescent="0.2">
      <c r="A261" s="46">
        <v>459</v>
      </c>
      <c r="B261" s="46" t="s">
        <v>663</v>
      </c>
      <c r="C261" s="46" t="s">
        <v>664</v>
      </c>
      <c r="D261" s="46" t="s">
        <v>665</v>
      </c>
      <c r="E261" s="46" t="s">
        <v>620</v>
      </c>
      <c r="F261" s="46">
        <v>2.6315789473684208E-7</v>
      </c>
      <c r="G261" s="46" t="s">
        <v>37</v>
      </c>
      <c r="H261" s="46">
        <v>4.0000000000000002E-4</v>
      </c>
      <c r="I261" s="46" t="s">
        <v>37</v>
      </c>
      <c r="J261" s="46" t="s">
        <v>77</v>
      </c>
      <c r="K261" s="46" t="s">
        <v>77</v>
      </c>
    </row>
    <row r="262" spans="1:11" x14ac:dyDescent="0.2">
      <c r="A262" s="46">
        <v>460</v>
      </c>
      <c r="B262" s="46" t="s">
        <v>666</v>
      </c>
      <c r="C262" s="46" t="s">
        <v>667</v>
      </c>
      <c r="D262" s="46" t="s">
        <v>668</v>
      </c>
      <c r="E262" s="46" t="s">
        <v>620</v>
      </c>
      <c r="F262" s="46">
        <v>1.3157894736842104E-5</v>
      </c>
      <c r="G262" s="46" t="s">
        <v>37</v>
      </c>
      <c r="H262" s="46">
        <v>0.02</v>
      </c>
      <c r="I262" s="46" t="s">
        <v>37</v>
      </c>
      <c r="J262" s="46" t="s">
        <v>77</v>
      </c>
      <c r="K262" s="46" t="s">
        <v>77</v>
      </c>
    </row>
    <row r="263" spans="1:11" x14ac:dyDescent="0.2">
      <c r="A263" s="46">
        <v>461</v>
      </c>
      <c r="B263" s="46" t="s">
        <v>669</v>
      </c>
      <c r="C263" s="46" t="s">
        <v>669</v>
      </c>
      <c r="D263" s="46" t="s">
        <v>670</v>
      </c>
      <c r="E263" s="46" t="s">
        <v>620</v>
      </c>
      <c r="F263" s="46">
        <v>2.6315789473684208E-8</v>
      </c>
      <c r="G263" s="46" t="s">
        <v>37</v>
      </c>
      <c r="H263" s="46">
        <v>4.0000000000000003E-5</v>
      </c>
      <c r="I263" s="46" t="s">
        <v>37</v>
      </c>
      <c r="J263" s="46" t="s">
        <v>77</v>
      </c>
      <c r="K263" s="46" t="s">
        <v>77</v>
      </c>
    </row>
    <row r="264" spans="1:11" x14ac:dyDescent="0.2">
      <c r="A264" s="46">
        <v>462</v>
      </c>
      <c r="B264" s="180">
        <v>447</v>
      </c>
      <c r="C264" s="180">
        <v>447</v>
      </c>
      <c r="D264" s="180" t="s">
        <v>671</v>
      </c>
      <c r="E264" s="46" t="s">
        <v>672</v>
      </c>
      <c r="F264" s="46" t="s">
        <v>77</v>
      </c>
      <c r="G264" s="46" t="s">
        <v>77</v>
      </c>
      <c r="H264" s="46" t="s">
        <v>77</v>
      </c>
      <c r="I264" s="46" t="s">
        <v>77</v>
      </c>
      <c r="J264" s="46">
        <v>8.2444000000000006</v>
      </c>
      <c r="K264" s="46" t="s">
        <v>37</v>
      </c>
    </row>
    <row r="265" spans="1:11" x14ac:dyDescent="0.2">
      <c r="A265" s="46">
        <v>465</v>
      </c>
      <c r="B265" s="180">
        <v>463</v>
      </c>
      <c r="C265" s="180" t="s">
        <v>673</v>
      </c>
      <c r="D265" s="180" t="s">
        <v>674</v>
      </c>
      <c r="E265" s="46" t="s">
        <v>675</v>
      </c>
      <c r="F265" s="46">
        <v>8.7719298245614042E-5</v>
      </c>
      <c r="G265" s="46" t="s">
        <v>37</v>
      </c>
      <c r="H265" s="46">
        <v>0.13333333333333336</v>
      </c>
      <c r="I265" s="46" t="s">
        <v>37</v>
      </c>
      <c r="J265" s="46" t="s">
        <v>77</v>
      </c>
      <c r="K265" s="46" t="s">
        <v>77</v>
      </c>
    </row>
    <row r="266" spans="1:11" x14ac:dyDescent="0.2">
      <c r="A266" s="46">
        <v>466</v>
      </c>
      <c r="B266" s="180">
        <v>464</v>
      </c>
      <c r="C266" s="180" t="s">
        <v>676</v>
      </c>
      <c r="D266" s="180" t="s">
        <v>677</v>
      </c>
      <c r="E266" s="46" t="s">
        <v>675</v>
      </c>
      <c r="F266" s="46">
        <v>4.3859649122807014E-6</v>
      </c>
      <c r="G266" s="46" t="s">
        <v>37</v>
      </c>
      <c r="H266" s="46">
        <v>6.6666666666666671E-3</v>
      </c>
      <c r="I266" s="46" t="s">
        <v>37</v>
      </c>
      <c r="J266" s="46" t="s">
        <v>77</v>
      </c>
      <c r="K266" s="46" t="s">
        <v>77</v>
      </c>
    </row>
    <row r="267" spans="1:11" x14ac:dyDescent="0.2">
      <c r="A267" s="46">
        <v>467</v>
      </c>
      <c r="B267" s="180">
        <v>466</v>
      </c>
      <c r="C267" s="180" t="s">
        <v>678</v>
      </c>
      <c r="D267" s="180" t="s">
        <v>679</v>
      </c>
      <c r="E267" s="46" t="s">
        <v>675</v>
      </c>
      <c r="F267" s="46">
        <v>8.7719298245614037E-4</v>
      </c>
      <c r="G267" s="46" t="s">
        <v>37</v>
      </c>
      <c r="H267" s="46">
        <v>1.3333333333333335</v>
      </c>
      <c r="I267" s="46" t="s">
        <v>37</v>
      </c>
      <c r="J267" s="46" t="s">
        <v>77</v>
      </c>
      <c r="K267" s="46" t="s">
        <v>77</v>
      </c>
    </row>
    <row r="268" spans="1:11" x14ac:dyDescent="0.2">
      <c r="A268" s="46">
        <v>468</v>
      </c>
      <c r="B268" s="180">
        <v>467</v>
      </c>
      <c r="C268" s="180" t="s">
        <v>680</v>
      </c>
      <c r="D268" s="180" t="s">
        <v>681</v>
      </c>
      <c r="E268" s="46" t="s">
        <v>675</v>
      </c>
      <c r="F268" s="46">
        <v>8.7719298245614037E-4</v>
      </c>
      <c r="G268" s="46" t="s">
        <v>37</v>
      </c>
      <c r="H268" s="46">
        <v>1.3333333333333335</v>
      </c>
      <c r="I268" s="46" t="s">
        <v>37</v>
      </c>
      <c r="J268" s="46" t="s">
        <v>77</v>
      </c>
      <c r="K268" s="46" t="s">
        <v>77</v>
      </c>
    </row>
    <row r="269" spans="1:11" x14ac:dyDescent="0.2">
      <c r="A269" s="46">
        <v>469</v>
      </c>
      <c r="B269" s="180">
        <v>468</v>
      </c>
      <c r="C269" s="180" t="s">
        <v>682</v>
      </c>
      <c r="D269" s="180" t="s">
        <v>683</v>
      </c>
      <c r="E269" s="46" t="s">
        <v>675</v>
      </c>
      <c r="F269" s="46">
        <v>8.7719298245614037E-4</v>
      </c>
      <c r="G269" s="46" t="s">
        <v>37</v>
      </c>
      <c r="H269" s="46">
        <v>1.3333333333333335</v>
      </c>
      <c r="I269" s="46" t="s">
        <v>37</v>
      </c>
      <c r="J269" s="46" t="s">
        <v>77</v>
      </c>
      <c r="K269" s="46" t="s">
        <v>77</v>
      </c>
    </row>
    <row r="270" spans="1:11" x14ac:dyDescent="0.2">
      <c r="A270" s="46">
        <v>470</v>
      </c>
      <c r="B270" s="180">
        <v>469</v>
      </c>
      <c r="C270" s="180" t="s">
        <v>684</v>
      </c>
      <c r="D270" s="180" t="s">
        <v>685</v>
      </c>
      <c r="E270" s="46" t="s">
        <v>675</v>
      </c>
      <c r="F270" s="46">
        <v>8.7719298245614037E-4</v>
      </c>
      <c r="G270" s="46" t="s">
        <v>37</v>
      </c>
      <c r="H270" s="46">
        <v>1.3333333333333335</v>
      </c>
      <c r="I270" s="46" t="s">
        <v>37</v>
      </c>
      <c r="J270" s="46" t="s">
        <v>77</v>
      </c>
      <c r="K270" s="46" t="s">
        <v>77</v>
      </c>
    </row>
    <row r="271" spans="1:11" x14ac:dyDescent="0.2">
      <c r="A271" s="46">
        <v>471</v>
      </c>
      <c r="B271" s="180">
        <v>470</v>
      </c>
      <c r="C271" s="180" t="s">
        <v>686</v>
      </c>
      <c r="D271" s="180" t="s">
        <v>687</v>
      </c>
      <c r="E271" s="46" t="s">
        <v>675</v>
      </c>
      <c r="F271" s="46">
        <v>5.2631578947368416E-7</v>
      </c>
      <c r="G271" s="46" t="s">
        <v>37</v>
      </c>
      <c r="H271" s="46">
        <v>8.0000000000000004E-4</v>
      </c>
      <c r="I271" s="46" t="s">
        <v>37</v>
      </c>
      <c r="J271" s="46" t="s">
        <v>77</v>
      </c>
      <c r="K271" s="46" t="s">
        <v>77</v>
      </c>
    </row>
    <row r="272" spans="1:11" x14ac:dyDescent="0.2">
      <c r="A272" s="46">
        <v>472</v>
      </c>
      <c r="B272" s="180">
        <v>474</v>
      </c>
      <c r="C272" s="180" t="s">
        <v>688</v>
      </c>
      <c r="D272" s="180" t="s">
        <v>689</v>
      </c>
      <c r="E272" s="46" t="s">
        <v>675</v>
      </c>
      <c r="F272" s="46">
        <v>8.7719298245614037E-4</v>
      </c>
      <c r="G272" s="46" t="s">
        <v>37</v>
      </c>
      <c r="H272" s="46">
        <v>1.3333333333333335</v>
      </c>
      <c r="I272" s="46" t="s">
        <v>37</v>
      </c>
      <c r="J272" s="46" t="s">
        <v>77</v>
      </c>
      <c r="K272" s="46" t="s">
        <v>77</v>
      </c>
    </row>
    <row r="273" spans="1:11" x14ac:dyDescent="0.2">
      <c r="A273" s="46">
        <v>473</v>
      </c>
      <c r="B273" s="180">
        <v>475</v>
      </c>
      <c r="C273" s="180" t="s">
        <v>690</v>
      </c>
      <c r="D273" s="180" t="s">
        <v>691</v>
      </c>
      <c r="E273" s="46" t="s">
        <v>675</v>
      </c>
      <c r="F273" s="46">
        <v>8.7719298245614037E-4</v>
      </c>
      <c r="G273" s="46" t="s">
        <v>37</v>
      </c>
      <c r="H273" s="46">
        <v>1.3333333333333335</v>
      </c>
      <c r="I273" s="46" t="s">
        <v>37</v>
      </c>
      <c r="J273" s="46" t="s">
        <v>77</v>
      </c>
      <c r="K273" s="46" t="s">
        <v>77</v>
      </c>
    </row>
    <row r="274" spans="1:11" x14ac:dyDescent="0.2">
      <c r="A274" s="46">
        <v>474</v>
      </c>
      <c r="B274" s="180">
        <v>476</v>
      </c>
      <c r="C274" s="180" t="s">
        <v>692</v>
      </c>
      <c r="D274" s="180" t="s">
        <v>693</v>
      </c>
      <c r="E274" s="46" t="s">
        <v>675</v>
      </c>
      <c r="F274" s="46">
        <v>8.7719298245614037E-4</v>
      </c>
      <c r="G274" s="46" t="s">
        <v>37</v>
      </c>
      <c r="H274" s="46">
        <v>1.3333333333333335</v>
      </c>
      <c r="I274" s="46" t="s">
        <v>37</v>
      </c>
      <c r="J274" s="46" t="s">
        <v>77</v>
      </c>
      <c r="K274" s="46" t="s">
        <v>77</v>
      </c>
    </row>
    <row r="275" spans="1:11" x14ac:dyDescent="0.2">
      <c r="A275" s="46">
        <v>475</v>
      </c>
      <c r="B275" s="180">
        <v>477</v>
      </c>
      <c r="C275" s="180" t="s">
        <v>694</v>
      </c>
      <c r="D275" s="180" t="s">
        <v>695</v>
      </c>
      <c r="E275" s="46" t="s">
        <v>675</v>
      </c>
      <c r="F275" s="46">
        <v>5.2631578947368422E-6</v>
      </c>
      <c r="G275" s="46" t="s">
        <v>37</v>
      </c>
      <c r="H275" s="46">
        <v>8.0000000000000002E-3</v>
      </c>
      <c r="I275" s="46" t="s">
        <v>37</v>
      </c>
      <c r="J275" s="46" t="s">
        <v>77</v>
      </c>
      <c r="K275" s="46" t="s">
        <v>77</v>
      </c>
    </row>
    <row r="276" spans="1:11" x14ac:dyDescent="0.2">
      <c r="A276" s="46">
        <v>476</v>
      </c>
      <c r="B276" s="180">
        <v>481</v>
      </c>
      <c r="C276" s="180" t="s">
        <v>696</v>
      </c>
      <c r="D276" s="180" t="s">
        <v>697</v>
      </c>
      <c r="E276" s="46" t="s">
        <v>675</v>
      </c>
      <c r="F276" s="46">
        <v>8.7719298245614037E-4</v>
      </c>
      <c r="G276" s="46" t="s">
        <v>37</v>
      </c>
      <c r="H276" s="46">
        <v>1.3333333333333335</v>
      </c>
      <c r="I276" s="46" t="s">
        <v>37</v>
      </c>
      <c r="J276" s="46" t="s">
        <v>77</v>
      </c>
      <c r="K276" s="46" t="s">
        <v>77</v>
      </c>
    </row>
    <row r="277" spans="1:11" x14ac:dyDescent="0.2">
      <c r="A277" s="46">
        <v>477</v>
      </c>
      <c r="B277" s="180">
        <v>456</v>
      </c>
      <c r="C277" s="180" t="s">
        <v>698</v>
      </c>
      <c r="D277" s="180" t="s">
        <v>699</v>
      </c>
      <c r="E277" s="46" t="s">
        <v>675</v>
      </c>
      <c r="F277" s="46">
        <v>9.0909090909090905E-3</v>
      </c>
      <c r="G277" s="46" t="s">
        <v>74</v>
      </c>
      <c r="H277" s="46" t="s">
        <v>77</v>
      </c>
      <c r="I277" s="46" t="s">
        <v>77</v>
      </c>
      <c r="J277" s="46" t="s">
        <v>77</v>
      </c>
      <c r="K277" s="46" t="s">
        <v>77</v>
      </c>
    </row>
    <row r="278" spans="1:11" x14ac:dyDescent="0.2">
      <c r="A278" s="46">
        <v>478</v>
      </c>
      <c r="B278" s="46" t="s">
        <v>700</v>
      </c>
      <c r="C278" s="46" t="s">
        <v>698</v>
      </c>
      <c r="D278" s="46" t="s">
        <v>701</v>
      </c>
      <c r="E278" s="46" t="s">
        <v>675</v>
      </c>
      <c r="F278" s="46">
        <v>1.7543859649122807E-3</v>
      </c>
      <c r="G278" s="46" t="s">
        <v>74</v>
      </c>
      <c r="H278" s="46" t="s">
        <v>77</v>
      </c>
      <c r="I278" s="46" t="s">
        <v>77</v>
      </c>
      <c r="J278" s="46" t="s">
        <v>77</v>
      </c>
      <c r="K278" s="46" t="s">
        <v>77</v>
      </c>
    </row>
    <row r="279" spans="1:11" x14ac:dyDescent="0.2">
      <c r="A279" s="46">
        <v>479</v>
      </c>
      <c r="B279" s="180">
        <v>645</v>
      </c>
      <c r="C279" s="180">
        <v>645</v>
      </c>
      <c r="D279" s="180" t="s">
        <v>702</v>
      </c>
      <c r="E279" s="46" t="s">
        <v>675</v>
      </c>
      <c r="F279" s="46">
        <v>2.6315789473684208E-8</v>
      </c>
      <c r="G279" s="46" t="s">
        <v>74</v>
      </c>
      <c r="H279" s="46">
        <v>4.0000000000000003E-5</v>
      </c>
      <c r="I279" s="46" t="s">
        <v>74</v>
      </c>
      <c r="J279" s="46" t="s">
        <v>77</v>
      </c>
      <c r="K279" s="46" t="s">
        <v>77</v>
      </c>
    </row>
    <row r="280" spans="1:11" x14ac:dyDescent="0.2">
      <c r="A280" s="46">
        <v>481</v>
      </c>
      <c r="B280" s="180">
        <v>527</v>
      </c>
      <c r="C280" s="180" t="s">
        <v>703</v>
      </c>
      <c r="D280" s="180" t="s">
        <v>704</v>
      </c>
      <c r="E280" s="46" t="s">
        <v>705</v>
      </c>
      <c r="F280" s="46">
        <v>2.6315789473684208E-8</v>
      </c>
      <c r="G280" s="46" t="s">
        <v>74</v>
      </c>
      <c r="H280" s="46">
        <v>4.0000000000000003E-5</v>
      </c>
      <c r="I280" s="46" t="s">
        <v>74</v>
      </c>
      <c r="J280" s="46" t="s">
        <v>77</v>
      </c>
      <c r="K280" s="46" t="s">
        <v>77</v>
      </c>
    </row>
    <row r="281" spans="1:11" x14ac:dyDescent="0.2">
      <c r="A281" s="46">
        <v>482</v>
      </c>
      <c r="B281" s="180">
        <v>528</v>
      </c>
      <c r="C281" s="180" t="s">
        <v>706</v>
      </c>
      <c r="D281" s="180" t="s">
        <v>707</v>
      </c>
      <c r="E281" s="46" t="s">
        <v>705</v>
      </c>
      <c r="F281" s="46">
        <v>6.578947368421052E-8</v>
      </c>
      <c r="G281" s="46" t="s">
        <v>37</v>
      </c>
      <c r="H281" s="46">
        <v>1E-4</v>
      </c>
      <c r="I281" s="46" t="s">
        <v>37</v>
      </c>
      <c r="J281" s="46" t="s">
        <v>77</v>
      </c>
      <c r="K281" s="46" t="s">
        <v>77</v>
      </c>
    </row>
    <row r="282" spans="1:11" x14ac:dyDescent="0.2">
      <c r="A282" s="46">
        <v>483</v>
      </c>
      <c r="B282" s="180">
        <v>529</v>
      </c>
      <c r="C282" s="180" t="s">
        <v>708</v>
      </c>
      <c r="D282" s="180" t="s">
        <v>709</v>
      </c>
      <c r="E282" s="46" t="s">
        <v>705</v>
      </c>
      <c r="F282" s="46">
        <v>2.9239766081871344E-7</v>
      </c>
      <c r="G282" s="46" t="s">
        <v>37</v>
      </c>
      <c r="H282" s="46">
        <v>4.4444444444444452E-4</v>
      </c>
      <c r="I282" s="46" t="s">
        <v>37</v>
      </c>
      <c r="J282" s="46" t="s">
        <v>77</v>
      </c>
      <c r="K282" s="46" t="s">
        <v>77</v>
      </c>
    </row>
    <row r="283" spans="1:11" x14ac:dyDescent="0.2">
      <c r="A283" s="46">
        <v>484</v>
      </c>
      <c r="B283" s="180">
        <v>530</v>
      </c>
      <c r="C283" s="180" t="s">
        <v>710</v>
      </c>
      <c r="D283" s="180" t="s">
        <v>711</v>
      </c>
      <c r="E283" s="46" t="s">
        <v>705</v>
      </c>
      <c r="F283" s="46">
        <v>3.759398496240601E-7</v>
      </c>
      <c r="G283" s="46" t="s">
        <v>37</v>
      </c>
      <c r="H283" s="46">
        <v>5.7142857142857147E-4</v>
      </c>
      <c r="I283" s="46" t="s">
        <v>37</v>
      </c>
      <c r="J283" s="46" t="s">
        <v>77</v>
      </c>
      <c r="K283" s="46" t="s">
        <v>77</v>
      </c>
    </row>
    <row r="284" spans="1:11" x14ac:dyDescent="0.2">
      <c r="A284" s="46">
        <v>485</v>
      </c>
      <c r="B284" s="180">
        <v>531</v>
      </c>
      <c r="C284" s="180" t="s">
        <v>712</v>
      </c>
      <c r="D284" s="180" t="s">
        <v>713</v>
      </c>
      <c r="E284" s="46" t="s">
        <v>705</v>
      </c>
      <c r="F284" s="46">
        <v>5.2631578947368416E-7</v>
      </c>
      <c r="G284" s="46" t="s">
        <v>37</v>
      </c>
      <c r="H284" s="46">
        <v>8.0000000000000004E-4</v>
      </c>
      <c r="I284" s="46" t="s">
        <v>37</v>
      </c>
      <c r="J284" s="46" t="s">
        <v>77</v>
      </c>
      <c r="K284" s="46" t="s">
        <v>77</v>
      </c>
    </row>
    <row r="285" spans="1:11" x14ac:dyDescent="0.2">
      <c r="A285" s="46">
        <v>486</v>
      </c>
      <c r="B285" s="180">
        <v>532</v>
      </c>
      <c r="C285" s="180" t="s">
        <v>714</v>
      </c>
      <c r="D285" s="180" t="s">
        <v>715</v>
      </c>
      <c r="E285" s="46" t="s">
        <v>705</v>
      </c>
      <c r="F285" s="46">
        <v>5.2631578947368416E-7</v>
      </c>
      <c r="G285" s="46" t="s">
        <v>37</v>
      </c>
      <c r="H285" s="46">
        <v>8.0000000000000004E-4</v>
      </c>
      <c r="I285" s="46" t="s">
        <v>37</v>
      </c>
      <c r="J285" s="46" t="s">
        <v>77</v>
      </c>
      <c r="K285" s="46" t="s">
        <v>77</v>
      </c>
    </row>
    <row r="286" spans="1:11" x14ac:dyDescent="0.2">
      <c r="A286" s="46">
        <v>487</v>
      </c>
      <c r="B286" s="180">
        <v>533</v>
      </c>
      <c r="C286" s="180" t="s">
        <v>716</v>
      </c>
      <c r="D286" s="180" t="s">
        <v>717</v>
      </c>
      <c r="E286" s="46" t="s">
        <v>705</v>
      </c>
      <c r="F286" s="46">
        <v>2.6315789473684209E-5</v>
      </c>
      <c r="G286" s="46" t="s">
        <v>37</v>
      </c>
      <c r="H286" s="46">
        <v>0.04</v>
      </c>
      <c r="I286" s="46" t="s">
        <v>37</v>
      </c>
      <c r="J286" s="46" t="s">
        <v>77</v>
      </c>
      <c r="K286" s="46" t="s">
        <v>77</v>
      </c>
    </row>
    <row r="287" spans="1:11" x14ac:dyDescent="0.2">
      <c r="A287" s="46">
        <v>492</v>
      </c>
      <c r="B287" s="180">
        <v>539</v>
      </c>
      <c r="C287" s="180" t="s">
        <v>718</v>
      </c>
      <c r="D287" s="180" t="s">
        <v>719</v>
      </c>
      <c r="E287" s="46" t="s">
        <v>705</v>
      </c>
      <c r="F287" s="46">
        <v>3.759398496240601E-7</v>
      </c>
      <c r="G287" s="46" t="s">
        <v>37</v>
      </c>
      <c r="H287" s="46">
        <v>5.7142857142857147E-4</v>
      </c>
      <c r="I287" s="46" t="s">
        <v>37</v>
      </c>
      <c r="J287" s="46" t="s">
        <v>77</v>
      </c>
      <c r="K287" s="46" t="s">
        <v>77</v>
      </c>
    </row>
    <row r="288" spans="1:11" x14ac:dyDescent="0.2">
      <c r="A288" s="46">
        <v>493</v>
      </c>
      <c r="B288" s="180">
        <v>540</v>
      </c>
      <c r="C288" s="180" t="s">
        <v>720</v>
      </c>
      <c r="D288" s="180" t="s">
        <v>721</v>
      </c>
      <c r="E288" s="46" t="s">
        <v>705</v>
      </c>
      <c r="F288" s="46">
        <v>2.6315789473684211E-6</v>
      </c>
      <c r="G288" s="46" t="s">
        <v>37</v>
      </c>
      <c r="H288" s="46">
        <v>4.0000000000000001E-3</v>
      </c>
      <c r="I288" s="46" t="s">
        <v>37</v>
      </c>
      <c r="J288" s="46" t="s">
        <v>77</v>
      </c>
      <c r="K288" s="46" t="s">
        <v>77</v>
      </c>
    </row>
    <row r="289" spans="1:11" x14ac:dyDescent="0.2">
      <c r="A289" s="46">
        <v>494</v>
      </c>
      <c r="B289" s="180">
        <v>541</v>
      </c>
      <c r="C289" s="180" t="s">
        <v>722</v>
      </c>
      <c r="D289" s="180" t="s">
        <v>723</v>
      </c>
      <c r="E289" s="46" t="s">
        <v>705</v>
      </c>
      <c r="F289" s="46">
        <v>2.6315789473684208E-7</v>
      </c>
      <c r="G289" s="46" t="s">
        <v>37</v>
      </c>
      <c r="H289" s="46">
        <v>4.0000000000000002E-4</v>
      </c>
      <c r="I289" s="46" t="s">
        <v>37</v>
      </c>
      <c r="J289" s="46" t="s">
        <v>77</v>
      </c>
      <c r="K289" s="46" t="s">
        <v>77</v>
      </c>
    </row>
    <row r="290" spans="1:11" x14ac:dyDescent="0.2">
      <c r="A290" s="46">
        <v>495</v>
      </c>
      <c r="B290" s="180">
        <v>542</v>
      </c>
      <c r="C290" s="180" t="s">
        <v>724</v>
      </c>
      <c r="D290" s="180" t="s">
        <v>725</v>
      </c>
      <c r="E290" s="46" t="s">
        <v>705</v>
      </c>
      <c r="F290" s="46">
        <v>8.7719298245614026E-8</v>
      </c>
      <c r="G290" s="46" t="s">
        <v>37</v>
      </c>
      <c r="H290" s="46">
        <v>1.3333333333333334E-4</v>
      </c>
      <c r="I290" s="46" t="s">
        <v>37</v>
      </c>
      <c r="J290" s="46" t="s">
        <v>77</v>
      </c>
      <c r="K290" s="46" t="s">
        <v>77</v>
      </c>
    </row>
    <row r="291" spans="1:11" x14ac:dyDescent="0.2">
      <c r="A291" s="46">
        <v>496</v>
      </c>
      <c r="B291" s="180">
        <v>543</v>
      </c>
      <c r="C291" s="180" t="s">
        <v>726</v>
      </c>
      <c r="D291" s="180" t="s">
        <v>727</v>
      </c>
      <c r="E291" s="46" t="s">
        <v>705</v>
      </c>
      <c r="F291" s="46">
        <v>2.9239766081871344E-7</v>
      </c>
      <c r="G291" s="46" t="s">
        <v>37</v>
      </c>
      <c r="H291" s="46">
        <v>4.4444444444444452E-4</v>
      </c>
      <c r="I291" s="46" t="s">
        <v>37</v>
      </c>
      <c r="J291" s="46" t="s">
        <v>77</v>
      </c>
      <c r="K291" s="46" t="s">
        <v>77</v>
      </c>
    </row>
    <row r="292" spans="1:11" x14ac:dyDescent="0.2">
      <c r="A292" s="46">
        <v>497</v>
      </c>
      <c r="B292" s="180">
        <v>544</v>
      </c>
      <c r="C292" s="180" t="s">
        <v>728</v>
      </c>
      <c r="D292" s="180" t="s">
        <v>729</v>
      </c>
      <c r="E292" s="46" t="s">
        <v>705</v>
      </c>
      <c r="F292" s="46">
        <v>1.3157894736842104E-7</v>
      </c>
      <c r="G292" s="46" t="s">
        <v>37</v>
      </c>
      <c r="H292" s="46">
        <v>2.0000000000000001E-4</v>
      </c>
      <c r="I292" s="46" t="s">
        <v>37</v>
      </c>
      <c r="J292" s="46" t="s">
        <v>77</v>
      </c>
      <c r="K292" s="46" t="s">
        <v>77</v>
      </c>
    </row>
    <row r="293" spans="1:11" x14ac:dyDescent="0.2">
      <c r="A293" s="46">
        <v>498</v>
      </c>
      <c r="B293" s="180">
        <v>545</v>
      </c>
      <c r="C293" s="180" t="s">
        <v>730</v>
      </c>
      <c r="D293" s="180" t="s">
        <v>731</v>
      </c>
      <c r="E293" s="46" t="s">
        <v>705</v>
      </c>
      <c r="F293" s="46">
        <v>2.6315789473684208E-7</v>
      </c>
      <c r="G293" s="46" t="s">
        <v>37</v>
      </c>
      <c r="H293" s="46">
        <v>4.0000000000000002E-4</v>
      </c>
      <c r="I293" s="46" t="s">
        <v>37</v>
      </c>
      <c r="J293" s="46" t="s">
        <v>77</v>
      </c>
      <c r="K293" s="46" t="s">
        <v>77</v>
      </c>
    </row>
    <row r="294" spans="1:11" x14ac:dyDescent="0.2">
      <c r="A294" s="46">
        <v>499</v>
      </c>
      <c r="B294" s="180">
        <v>546</v>
      </c>
      <c r="C294" s="180" t="s">
        <v>732</v>
      </c>
      <c r="D294" s="180" t="s">
        <v>733</v>
      </c>
      <c r="E294" s="46" t="s">
        <v>705</v>
      </c>
      <c r="F294" s="46">
        <v>1.3157894736842106E-6</v>
      </c>
      <c r="G294" s="46" t="s">
        <v>37</v>
      </c>
      <c r="H294" s="46">
        <v>2E-3</v>
      </c>
      <c r="I294" s="46" t="s">
        <v>37</v>
      </c>
      <c r="J294" s="46" t="s">
        <v>77</v>
      </c>
      <c r="K294" s="46" t="s">
        <v>77</v>
      </c>
    </row>
    <row r="295" spans="1:11" x14ac:dyDescent="0.2">
      <c r="A295" s="46">
        <v>500</v>
      </c>
      <c r="B295" s="180">
        <v>547</v>
      </c>
      <c r="C295" s="180" t="s">
        <v>734</v>
      </c>
      <c r="D295" s="180" t="s">
        <v>735</v>
      </c>
      <c r="E295" s="46" t="s">
        <v>705</v>
      </c>
      <c r="F295" s="46">
        <v>2.6315789473684208E-7</v>
      </c>
      <c r="G295" s="46" t="s">
        <v>37</v>
      </c>
      <c r="H295" s="46">
        <v>4.0000000000000002E-4</v>
      </c>
      <c r="I295" s="46" t="s">
        <v>37</v>
      </c>
      <c r="J295" s="46" t="s">
        <v>77</v>
      </c>
      <c r="K295" s="46" t="s">
        <v>77</v>
      </c>
    </row>
    <row r="296" spans="1:11" x14ac:dyDescent="0.2">
      <c r="A296" s="46">
        <v>501</v>
      </c>
      <c r="B296" s="180">
        <v>548</v>
      </c>
      <c r="C296" s="180" t="s">
        <v>736</v>
      </c>
      <c r="D296" s="180" t="s">
        <v>737</v>
      </c>
      <c r="E296" s="46" t="s">
        <v>705</v>
      </c>
      <c r="F296" s="46">
        <v>1.3157894736842104E-5</v>
      </c>
      <c r="G296" s="46" t="s">
        <v>37</v>
      </c>
      <c r="H296" s="46">
        <v>0.02</v>
      </c>
      <c r="I296" s="46" t="s">
        <v>37</v>
      </c>
      <c r="J296" s="46" t="s">
        <v>77</v>
      </c>
      <c r="K296" s="46" t="s">
        <v>77</v>
      </c>
    </row>
    <row r="297" spans="1:11" x14ac:dyDescent="0.2">
      <c r="A297" s="46">
        <v>506</v>
      </c>
      <c r="B297" s="180">
        <v>646</v>
      </c>
      <c r="C297" s="180">
        <v>646</v>
      </c>
      <c r="D297" s="180" t="s">
        <v>738</v>
      </c>
      <c r="E297" s="46" t="s">
        <v>705</v>
      </c>
      <c r="F297" s="46">
        <v>2.6315789473684208E-8</v>
      </c>
      <c r="G297" s="46" t="s">
        <v>74</v>
      </c>
      <c r="H297" s="46">
        <v>4.0000000000000003E-5</v>
      </c>
      <c r="I297" s="46" t="s">
        <v>74</v>
      </c>
      <c r="J297" s="46" t="s">
        <v>77</v>
      </c>
      <c r="K297" s="46" t="s">
        <v>77</v>
      </c>
    </row>
    <row r="298" spans="1:11" x14ac:dyDescent="0.2">
      <c r="A298" s="46">
        <v>511</v>
      </c>
      <c r="B298" s="180">
        <v>434</v>
      </c>
      <c r="C298" s="180" t="s">
        <v>739</v>
      </c>
      <c r="D298" s="180" t="s">
        <v>740</v>
      </c>
      <c r="E298" s="46"/>
      <c r="F298" s="46">
        <v>0.10638297872340426</v>
      </c>
      <c r="G298" s="46" t="s">
        <v>74</v>
      </c>
      <c r="H298" s="46" t="s">
        <v>77</v>
      </c>
      <c r="I298" s="46" t="s">
        <v>77</v>
      </c>
      <c r="J298" s="46" t="s">
        <v>77</v>
      </c>
      <c r="K298" s="46" t="s">
        <v>77</v>
      </c>
    </row>
    <row r="299" spans="1:11" x14ac:dyDescent="0.2">
      <c r="A299" s="46">
        <v>513</v>
      </c>
      <c r="B299" s="180">
        <v>635</v>
      </c>
      <c r="C299" s="180" t="s">
        <v>741</v>
      </c>
      <c r="D299" s="180" t="s">
        <v>742</v>
      </c>
      <c r="E299" s="46" t="s">
        <v>743</v>
      </c>
      <c r="F299" s="46">
        <v>4.1666699999999999E-3</v>
      </c>
      <c r="G299" s="46" t="s">
        <v>37</v>
      </c>
      <c r="H299" s="46" t="s">
        <v>77</v>
      </c>
      <c r="I299" s="46" t="s">
        <v>77</v>
      </c>
      <c r="J299" s="46" t="s">
        <v>77</v>
      </c>
      <c r="K299" s="46" t="s">
        <v>77</v>
      </c>
    </row>
    <row r="300" spans="1:11" x14ac:dyDescent="0.2">
      <c r="A300" s="46">
        <v>514</v>
      </c>
      <c r="B300" s="180">
        <v>405</v>
      </c>
      <c r="C300" s="180" t="s">
        <v>744</v>
      </c>
      <c r="D300" s="180" t="s">
        <v>745</v>
      </c>
      <c r="E300" s="46" t="s">
        <v>743</v>
      </c>
      <c r="F300" s="46">
        <v>8.3333333000000006E-3</v>
      </c>
      <c r="G300" s="46" t="s">
        <v>37</v>
      </c>
      <c r="H300" s="46" t="s">
        <v>77</v>
      </c>
      <c r="I300" s="46" t="s">
        <v>77</v>
      </c>
      <c r="J300" s="46" t="s">
        <v>77</v>
      </c>
      <c r="K300" s="46" t="s">
        <v>77</v>
      </c>
    </row>
    <row r="301" spans="1:11" x14ac:dyDescent="0.2">
      <c r="A301" s="46">
        <v>515</v>
      </c>
      <c r="B301" s="180">
        <v>406</v>
      </c>
      <c r="C301" s="180" t="s">
        <v>746</v>
      </c>
      <c r="D301" s="180" t="s">
        <v>747</v>
      </c>
      <c r="E301" s="46" t="s">
        <v>743</v>
      </c>
      <c r="F301" s="46">
        <v>1.6666666666666668E-3</v>
      </c>
      <c r="G301" s="46" t="s">
        <v>82</v>
      </c>
      <c r="H301" s="46">
        <v>2E-3</v>
      </c>
      <c r="I301" s="46" t="s">
        <v>82</v>
      </c>
      <c r="J301" s="46">
        <v>2E-3</v>
      </c>
      <c r="K301" s="46" t="s">
        <v>37</v>
      </c>
    </row>
    <row r="302" spans="1:11" x14ac:dyDescent="0.2">
      <c r="A302" s="46">
        <v>516</v>
      </c>
      <c r="B302" s="180">
        <v>407</v>
      </c>
      <c r="C302" s="180" t="s">
        <v>748</v>
      </c>
      <c r="D302" s="180" t="s">
        <v>749</v>
      </c>
      <c r="E302" s="46" t="s">
        <v>743</v>
      </c>
      <c r="F302" s="46">
        <v>2.0799999999999998E-3</v>
      </c>
      <c r="G302" s="46" t="s">
        <v>37</v>
      </c>
      <c r="H302" s="46" t="s">
        <v>77</v>
      </c>
      <c r="I302" s="46" t="s">
        <v>77</v>
      </c>
      <c r="J302" s="46" t="s">
        <v>77</v>
      </c>
      <c r="K302" s="46" t="s">
        <v>77</v>
      </c>
    </row>
    <row r="303" spans="1:11" x14ac:dyDescent="0.2">
      <c r="A303" s="46">
        <v>517</v>
      </c>
      <c r="B303" s="180">
        <v>408</v>
      </c>
      <c r="C303" s="180" t="s">
        <v>750</v>
      </c>
      <c r="D303" s="180" t="s">
        <v>751</v>
      </c>
      <c r="E303" s="46" t="s">
        <v>743</v>
      </c>
      <c r="F303" s="46">
        <v>8.3330000000000003E-5</v>
      </c>
      <c r="G303" s="46" t="s">
        <v>37</v>
      </c>
      <c r="H303" s="46" t="s">
        <v>77</v>
      </c>
      <c r="I303" s="46" t="s">
        <v>77</v>
      </c>
      <c r="J303" s="46" t="s">
        <v>77</v>
      </c>
      <c r="K303" s="46" t="s">
        <v>77</v>
      </c>
    </row>
    <row r="304" spans="1:11" x14ac:dyDescent="0.2">
      <c r="A304" s="46">
        <v>518</v>
      </c>
      <c r="B304" s="46">
        <v>409</v>
      </c>
      <c r="C304" s="46" t="s">
        <v>752</v>
      </c>
      <c r="D304" s="46" t="s">
        <v>753</v>
      </c>
      <c r="E304" s="46" t="s">
        <v>743</v>
      </c>
      <c r="F304" s="46" t="s">
        <v>77</v>
      </c>
      <c r="G304" s="46" t="s">
        <v>77</v>
      </c>
      <c r="H304" s="46">
        <v>2E-3</v>
      </c>
      <c r="I304" s="46" t="s">
        <v>89</v>
      </c>
      <c r="J304" s="46" t="s">
        <v>77</v>
      </c>
      <c r="K304" s="46" t="s">
        <v>77</v>
      </c>
    </row>
    <row r="305" spans="1:11" x14ac:dyDescent="0.2">
      <c r="A305" s="46">
        <v>519</v>
      </c>
      <c r="B305" s="180">
        <v>410</v>
      </c>
      <c r="C305" s="180" t="s">
        <v>754</v>
      </c>
      <c r="D305" s="180" t="s">
        <v>755</v>
      </c>
      <c r="E305" s="46" t="s">
        <v>743</v>
      </c>
      <c r="F305" s="46">
        <v>0.18518000000000001</v>
      </c>
      <c r="G305" s="46" t="s">
        <v>37</v>
      </c>
      <c r="H305" s="46" t="s">
        <v>77</v>
      </c>
      <c r="I305" s="46" t="s">
        <v>77</v>
      </c>
      <c r="J305" s="46" t="s">
        <v>77</v>
      </c>
      <c r="K305" s="46" t="s">
        <v>77</v>
      </c>
    </row>
    <row r="306" spans="1:11" x14ac:dyDescent="0.2">
      <c r="A306" s="46">
        <v>520</v>
      </c>
      <c r="B306" s="180">
        <v>411</v>
      </c>
      <c r="C306" s="180" t="s">
        <v>756</v>
      </c>
      <c r="D306" s="180" t="s">
        <v>757</v>
      </c>
      <c r="E306" s="46" t="s">
        <v>743</v>
      </c>
      <c r="F306" s="46">
        <v>5.5554999999999997E-3</v>
      </c>
      <c r="G306" s="46" t="s">
        <v>37</v>
      </c>
      <c r="H306" s="46" t="s">
        <v>77</v>
      </c>
      <c r="I306" s="46" t="s">
        <v>77</v>
      </c>
      <c r="J306" s="46" t="s">
        <v>77</v>
      </c>
      <c r="K306" s="46" t="s">
        <v>77</v>
      </c>
    </row>
    <row r="307" spans="1:11" x14ac:dyDescent="0.2">
      <c r="A307" s="46">
        <v>521</v>
      </c>
      <c r="B307" s="180">
        <v>412</v>
      </c>
      <c r="C307" s="180" t="s">
        <v>758</v>
      </c>
      <c r="D307" s="180" t="s">
        <v>759</v>
      </c>
      <c r="E307" s="46" t="s">
        <v>743</v>
      </c>
      <c r="F307" s="46">
        <v>5.5555500000000001E-2</v>
      </c>
      <c r="G307" s="46" t="s">
        <v>37</v>
      </c>
      <c r="H307" s="46" t="s">
        <v>77</v>
      </c>
      <c r="I307" s="46" t="s">
        <v>77</v>
      </c>
      <c r="J307" s="46" t="s">
        <v>77</v>
      </c>
      <c r="K307" s="46" t="s">
        <v>77</v>
      </c>
    </row>
    <row r="308" spans="1:11" x14ac:dyDescent="0.2">
      <c r="A308" s="46">
        <v>524</v>
      </c>
      <c r="B308" s="180">
        <v>414</v>
      </c>
      <c r="C308" s="180" t="s">
        <v>760</v>
      </c>
      <c r="D308" s="180" t="s">
        <v>761</v>
      </c>
      <c r="E308" s="46" t="s">
        <v>743</v>
      </c>
      <c r="F308" s="46">
        <v>1.6666666666666666E-2</v>
      </c>
      <c r="G308" s="46" t="s">
        <v>37</v>
      </c>
      <c r="H308" s="46" t="s">
        <v>77</v>
      </c>
      <c r="I308" s="46" t="s">
        <v>77</v>
      </c>
      <c r="J308" s="46" t="s">
        <v>77</v>
      </c>
      <c r="K308" s="46" t="s">
        <v>77</v>
      </c>
    </row>
    <row r="309" spans="1:11" x14ac:dyDescent="0.2">
      <c r="A309" s="46">
        <v>525</v>
      </c>
      <c r="B309" s="180">
        <v>415</v>
      </c>
      <c r="C309" s="180" t="s">
        <v>762</v>
      </c>
      <c r="D309" s="180" t="s">
        <v>763</v>
      </c>
      <c r="E309" s="46" t="s">
        <v>743</v>
      </c>
      <c r="F309" s="46">
        <v>4.1666666666666666E-3</v>
      </c>
      <c r="G309" s="46" t="s">
        <v>37</v>
      </c>
      <c r="H309" s="46" t="s">
        <v>77</v>
      </c>
      <c r="I309" s="46" t="s">
        <v>77</v>
      </c>
      <c r="J309" s="46" t="s">
        <v>77</v>
      </c>
      <c r="K309" s="46" t="s">
        <v>77</v>
      </c>
    </row>
    <row r="310" spans="1:11" x14ac:dyDescent="0.2">
      <c r="A310" s="46">
        <v>526</v>
      </c>
      <c r="B310" s="180">
        <v>416</v>
      </c>
      <c r="C310" s="180" t="s">
        <v>764</v>
      </c>
      <c r="D310" s="180" t="s">
        <v>765</v>
      </c>
      <c r="E310" s="46" t="s">
        <v>743</v>
      </c>
      <c r="F310" s="46">
        <v>1.6666666666666666E-2</v>
      </c>
      <c r="G310" s="46" t="s">
        <v>37</v>
      </c>
      <c r="H310" s="46" t="s">
        <v>77</v>
      </c>
      <c r="I310" s="46" t="s">
        <v>77</v>
      </c>
      <c r="J310" s="46" t="s">
        <v>77</v>
      </c>
      <c r="K310" s="46" t="s">
        <v>77</v>
      </c>
    </row>
    <row r="311" spans="1:11" x14ac:dyDescent="0.2">
      <c r="A311" s="46">
        <v>527</v>
      </c>
      <c r="B311" s="180">
        <v>417</v>
      </c>
      <c r="C311" s="180" t="s">
        <v>766</v>
      </c>
      <c r="D311" s="180" t="s">
        <v>767</v>
      </c>
      <c r="E311" s="46" t="s">
        <v>743</v>
      </c>
      <c r="F311" s="46">
        <v>1.6666666666666666E-2</v>
      </c>
      <c r="G311" s="46" t="s">
        <v>37</v>
      </c>
      <c r="H311" s="46" t="s">
        <v>77</v>
      </c>
      <c r="I311" s="46" t="s">
        <v>77</v>
      </c>
      <c r="J311" s="46" t="s">
        <v>77</v>
      </c>
      <c r="K311" s="46" t="s">
        <v>77</v>
      </c>
    </row>
    <row r="312" spans="1:11" x14ac:dyDescent="0.2">
      <c r="A312" s="46">
        <v>528</v>
      </c>
      <c r="B312" s="180">
        <v>418</v>
      </c>
      <c r="C312" s="180" t="s">
        <v>768</v>
      </c>
      <c r="D312" s="180" t="s">
        <v>769</v>
      </c>
      <c r="E312" s="46" t="s">
        <v>743</v>
      </c>
      <c r="F312" s="46">
        <v>1.6666666666666668E-3</v>
      </c>
      <c r="G312" s="46" t="s">
        <v>37</v>
      </c>
      <c r="H312" s="46" t="s">
        <v>77</v>
      </c>
      <c r="I312" s="46" t="s">
        <v>77</v>
      </c>
      <c r="J312" s="46" t="s">
        <v>77</v>
      </c>
      <c r="K312" s="46" t="s">
        <v>77</v>
      </c>
    </row>
    <row r="313" spans="1:11" x14ac:dyDescent="0.2">
      <c r="A313" s="46">
        <v>529</v>
      </c>
      <c r="B313" s="180">
        <v>419</v>
      </c>
      <c r="C313" s="180" t="s">
        <v>770</v>
      </c>
      <c r="D313" s="180" t="s">
        <v>771</v>
      </c>
      <c r="E313" s="46" t="s">
        <v>743</v>
      </c>
      <c r="F313" s="46">
        <v>1.6666666666666669E-4</v>
      </c>
      <c r="G313" s="46" t="s">
        <v>37</v>
      </c>
      <c r="H313" s="46" t="s">
        <v>77</v>
      </c>
      <c r="I313" s="46" t="s">
        <v>77</v>
      </c>
      <c r="J313" s="46" t="s">
        <v>77</v>
      </c>
      <c r="K313" s="46" t="s">
        <v>77</v>
      </c>
    </row>
    <row r="314" spans="1:11" x14ac:dyDescent="0.2">
      <c r="A314" s="46">
        <v>531</v>
      </c>
      <c r="B314" s="180">
        <v>420</v>
      </c>
      <c r="C314" s="180" t="s">
        <v>772</v>
      </c>
      <c r="D314" s="180" t="s">
        <v>773</v>
      </c>
      <c r="E314" s="46" t="s">
        <v>743</v>
      </c>
      <c r="F314" s="46">
        <v>4.1666666666666666E-3</v>
      </c>
      <c r="G314" s="46" t="s">
        <v>37</v>
      </c>
      <c r="H314" s="46" t="s">
        <v>77</v>
      </c>
      <c r="I314" s="46" t="s">
        <v>77</v>
      </c>
      <c r="J314" s="46" t="s">
        <v>77</v>
      </c>
      <c r="K314" s="46" t="s">
        <v>77</v>
      </c>
    </row>
    <row r="315" spans="1:11" x14ac:dyDescent="0.2">
      <c r="A315" s="46">
        <v>532</v>
      </c>
      <c r="B315" s="180">
        <v>421</v>
      </c>
      <c r="C315" s="180" t="s">
        <v>774</v>
      </c>
      <c r="D315" s="180" t="s">
        <v>775</v>
      </c>
      <c r="E315" s="46" t="s">
        <v>743</v>
      </c>
      <c r="F315" s="46">
        <v>1.8518518518518517E-3</v>
      </c>
      <c r="G315" s="46" t="s">
        <v>37</v>
      </c>
      <c r="H315" s="46" t="s">
        <v>77</v>
      </c>
      <c r="I315" s="46" t="s">
        <v>77</v>
      </c>
      <c r="J315" s="46" t="s">
        <v>77</v>
      </c>
      <c r="K315" s="46" t="s">
        <v>77</v>
      </c>
    </row>
    <row r="316" spans="1:11" x14ac:dyDescent="0.2">
      <c r="A316" s="46">
        <v>533</v>
      </c>
      <c r="B316" s="180">
        <v>422</v>
      </c>
      <c r="C316" s="180" t="s">
        <v>776</v>
      </c>
      <c r="D316" s="180" t="s">
        <v>777</v>
      </c>
      <c r="E316" s="46" t="s">
        <v>743</v>
      </c>
      <c r="F316" s="46">
        <v>2.7777777777777779E-3</v>
      </c>
      <c r="G316" s="46" t="s">
        <v>37</v>
      </c>
      <c r="H316" s="46" t="s">
        <v>77</v>
      </c>
      <c r="I316" s="46" t="s">
        <v>77</v>
      </c>
      <c r="J316" s="46" t="s">
        <v>77</v>
      </c>
      <c r="K316" s="46" t="s">
        <v>77</v>
      </c>
    </row>
    <row r="317" spans="1:11" x14ac:dyDescent="0.2">
      <c r="A317" s="46">
        <v>534</v>
      </c>
      <c r="B317" s="180">
        <v>423</v>
      </c>
      <c r="C317" s="180" t="s">
        <v>778</v>
      </c>
      <c r="D317" s="180" t="s">
        <v>779</v>
      </c>
      <c r="E317" s="46" t="s">
        <v>743</v>
      </c>
      <c r="F317" s="46">
        <v>5.5555555555555558E-5</v>
      </c>
      <c r="G317" s="46" t="s">
        <v>37</v>
      </c>
      <c r="H317" s="46" t="s">
        <v>77</v>
      </c>
      <c r="I317" s="46" t="s">
        <v>77</v>
      </c>
      <c r="J317" s="46" t="s">
        <v>77</v>
      </c>
      <c r="K317" s="46" t="s">
        <v>77</v>
      </c>
    </row>
    <row r="318" spans="1:11" x14ac:dyDescent="0.2">
      <c r="A318" s="46">
        <v>535</v>
      </c>
      <c r="B318" s="180">
        <v>436</v>
      </c>
      <c r="C318" s="180" t="s">
        <v>780</v>
      </c>
      <c r="D318" s="180" t="s">
        <v>781</v>
      </c>
      <c r="E318" s="46" t="s">
        <v>743</v>
      </c>
      <c r="F318" s="46">
        <v>2.6041666666666668E-5</v>
      </c>
      <c r="G318" s="46" t="s">
        <v>37</v>
      </c>
      <c r="H318" s="46" t="s">
        <v>77</v>
      </c>
      <c r="I318" s="46" t="s">
        <v>77</v>
      </c>
      <c r="J318" s="46" t="s">
        <v>77</v>
      </c>
      <c r="K318" s="46" t="s">
        <v>77</v>
      </c>
    </row>
    <row r="319" spans="1:11" x14ac:dyDescent="0.2">
      <c r="A319" s="46">
        <v>536</v>
      </c>
      <c r="B319" s="180">
        <v>437</v>
      </c>
      <c r="C319" s="180" t="s">
        <v>782</v>
      </c>
      <c r="D319" s="180" t="s">
        <v>783</v>
      </c>
      <c r="E319" s="46" t="s">
        <v>743</v>
      </c>
      <c r="F319" s="46">
        <v>1.6666666666666669E-4</v>
      </c>
      <c r="G319" s="46" t="s">
        <v>37</v>
      </c>
      <c r="H319" s="46" t="s">
        <v>77</v>
      </c>
      <c r="I319" s="46" t="s">
        <v>77</v>
      </c>
      <c r="J319" s="46" t="s">
        <v>77</v>
      </c>
      <c r="K319" s="46" t="s">
        <v>77</v>
      </c>
    </row>
    <row r="320" spans="1:11" x14ac:dyDescent="0.2">
      <c r="A320" s="46">
        <v>537</v>
      </c>
      <c r="B320" s="180">
        <v>438</v>
      </c>
      <c r="C320" s="180" t="s">
        <v>784</v>
      </c>
      <c r="D320" s="180" t="s">
        <v>785</v>
      </c>
      <c r="E320" s="46" t="s">
        <v>743</v>
      </c>
      <c r="F320" s="46">
        <v>1.6666666666666668E-3</v>
      </c>
      <c r="G320" s="46" t="s">
        <v>37</v>
      </c>
      <c r="H320" s="46" t="s">
        <v>77</v>
      </c>
      <c r="I320" s="46" t="s">
        <v>77</v>
      </c>
      <c r="J320" s="46" t="s">
        <v>77</v>
      </c>
      <c r="K320" s="46" t="s">
        <v>77</v>
      </c>
    </row>
    <row r="321" spans="1:11" x14ac:dyDescent="0.2">
      <c r="A321" s="46">
        <v>538</v>
      </c>
      <c r="B321" s="180">
        <v>424</v>
      </c>
      <c r="C321" s="180" t="s">
        <v>786</v>
      </c>
      <c r="D321" s="180" t="s">
        <v>787</v>
      </c>
      <c r="E321" s="46" t="s">
        <v>743</v>
      </c>
      <c r="F321" s="46">
        <v>2.0833333333333336E-2</v>
      </c>
      <c r="G321" s="46" t="s">
        <v>37</v>
      </c>
      <c r="H321" s="46" t="s">
        <v>77</v>
      </c>
      <c r="I321" s="46" t="s">
        <v>77</v>
      </c>
      <c r="J321" s="46" t="s">
        <v>77</v>
      </c>
      <c r="K321" s="46" t="s">
        <v>77</v>
      </c>
    </row>
    <row r="322" spans="1:11" x14ac:dyDescent="0.2">
      <c r="A322" s="46">
        <v>540</v>
      </c>
      <c r="B322" s="180">
        <v>426</v>
      </c>
      <c r="C322" s="180" t="s">
        <v>788</v>
      </c>
      <c r="D322" s="180" t="s">
        <v>789</v>
      </c>
      <c r="E322" s="46" t="s">
        <v>743</v>
      </c>
      <c r="F322" s="46">
        <v>2.3809523809523808E-2</v>
      </c>
      <c r="G322" s="46" t="s">
        <v>37</v>
      </c>
      <c r="H322" s="46" t="s">
        <v>77</v>
      </c>
      <c r="I322" s="46" t="s">
        <v>77</v>
      </c>
      <c r="J322" s="46" t="s">
        <v>77</v>
      </c>
      <c r="K322" s="46" t="s">
        <v>77</v>
      </c>
    </row>
    <row r="323" spans="1:11" x14ac:dyDescent="0.2">
      <c r="A323" s="46">
        <v>541</v>
      </c>
      <c r="B323" s="180">
        <v>439</v>
      </c>
      <c r="C323" s="180" t="s">
        <v>790</v>
      </c>
      <c r="D323" s="180" t="s">
        <v>791</v>
      </c>
      <c r="E323" s="46" t="s">
        <v>743</v>
      </c>
      <c r="F323" s="46">
        <v>2.9761904761904765E-4</v>
      </c>
      <c r="G323" s="46" t="s">
        <v>37</v>
      </c>
      <c r="H323" s="46" t="s">
        <v>77</v>
      </c>
      <c r="I323" s="46" t="s">
        <v>77</v>
      </c>
      <c r="J323" s="46" t="s">
        <v>77</v>
      </c>
      <c r="K323" s="46" t="s">
        <v>77</v>
      </c>
    </row>
    <row r="324" spans="1:11" x14ac:dyDescent="0.2">
      <c r="A324" s="46">
        <v>542</v>
      </c>
      <c r="B324" s="180">
        <v>440</v>
      </c>
      <c r="C324" s="180" t="s">
        <v>792</v>
      </c>
      <c r="D324" s="180" t="s">
        <v>793</v>
      </c>
      <c r="E324" s="46" t="s">
        <v>743</v>
      </c>
      <c r="F324" s="46">
        <v>1.6666666666666668E-3</v>
      </c>
      <c r="G324" s="46" t="s">
        <v>37</v>
      </c>
      <c r="H324" s="46" t="s">
        <v>77</v>
      </c>
      <c r="I324" s="46" t="s">
        <v>77</v>
      </c>
      <c r="J324" s="46" t="s">
        <v>77</v>
      </c>
      <c r="K324" s="46" t="s">
        <v>77</v>
      </c>
    </row>
    <row r="325" spans="1:11" x14ac:dyDescent="0.2">
      <c r="A325" s="46">
        <v>543</v>
      </c>
      <c r="B325" s="46" t="s">
        <v>794</v>
      </c>
      <c r="C325" s="46" t="s">
        <v>795</v>
      </c>
      <c r="D325" s="46" t="s">
        <v>796</v>
      </c>
      <c r="E325" s="46" t="s">
        <v>743</v>
      </c>
      <c r="F325" s="46">
        <v>0.14000000000000001</v>
      </c>
      <c r="G325" s="46" t="s">
        <v>37</v>
      </c>
      <c r="H325" s="46">
        <v>3.0000000000000001E-3</v>
      </c>
      <c r="I325" s="46" t="s">
        <v>89</v>
      </c>
      <c r="J325" s="46">
        <v>0.7</v>
      </c>
      <c r="K325" s="46" t="s">
        <v>37</v>
      </c>
    </row>
    <row r="326" spans="1:11" x14ac:dyDescent="0.2">
      <c r="A326" s="46">
        <v>544</v>
      </c>
      <c r="B326" s="46">
        <v>427</v>
      </c>
      <c r="C326" s="46" t="s">
        <v>797</v>
      </c>
      <c r="D326" s="46" t="s">
        <v>798</v>
      </c>
      <c r="E326" s="46" t="s">
        <v>743</v>
      </c>
      <c r="F326" s="46" t="s">
        <v>77</v>
      </c>
      <c r="G326" s="46" t="s">
        <v>77</v>
      </c>
      <c r="H326" s="46" t="s">
        <v>77</v>
      </c>
      <c r="I326" s="46" t="s">
        <v>77</v>
      </c>
      <c r="J326" s="46">
        <v>2.8</v>
      </c>
      <c r="K326" s="46" t="s">
        <v>37</v>
      </c>
    </row>
    <row r="327" spans="1:11" x14ac:dyDescent="0.2">
      <c r="A327" s="46">
        <v>547</v>
      </c>
      <c r="B327" s="180">
        <v>428</v>
      </c>
      <c r="C327" s="180" t="s">
        <v>799</v>
      </c>
      <c r="D327" s="180" t="s">
        <v>800</v>
      </c>
      <c r="E327" s="46" t="s">
        <v>743</v>
      </c>
      <c r="F327" s="46">
        <v>2.9411764705882353E-2</v>
      </c>
      <c r="G327" s="46" t="s">
        <v>74</v>
      </c>
      <c r="H327" s="46" t="s">
        <v>156</v>
      </c>
      <c r="I327" s="181" t="s">
        <v>77</v>
      </c>
      <c r="J327" s="46">
        <v>0.3</v>
      </c>
      <c r="K327" s="46" t="s">
        <v>29</v>
      </c>
    </row>
    <row r="328" spans="1:11" x14ac:dyDescent="0.2">
      <c r="A328" s="46">
        <v>549</v>
      </c>
      <c r="B328" s="180">
        <v>441</v>
      </c>
      <c r="C328" s="180" t="s">
        <v>801</v>
      </c>
      <c r="D328" s="180" t="s">
        <v>802</v>
      </c>
      <c r="E328" s="46" t="s">
        <v>743</v>
      </c>
      <c r="F328" s="46">
        <v>8.3299999999999999E-2</v>
      </c>
      <c r="G328" s="46" t="s">
        <v>37</v>
      </c>
      <c r="H328" s="46" t="s">
        <v>77</v>
      </c>
      <c r="I328" s="46" t="s">
        <v>77</v>
      </c>
      <c r="J328" s="46" t="s">
        <v>77</v>
      </c>
      <c r="K328" s="46" t="s">
        <v>77</v>
      </c>
    </row>
    <row r="329" spans="1:11" x14ac:dyDescent="0.2">
      <c r="A329" s="46">
        <v>550</v>
      </c>
      <c r="B329" s="180">
        <v>442</v>
      </c>
      <c r="C329" s="59" t="s">
        <v>803</v>
      </c>
      <c r="D329" s="180" t="s">
        <v>804</v>
      </c>
      <c r="E329" s="46" t="s">
        <v>743</v>
      </c>
      <c r="F329" s="46">
        <v>1.6666666666666669E-4</v>
      </c>
      <c r="G329" s="46" t="s">
        <v>37</v>
      </c>
      <c r="H329" s="46" t="s">
        <v>77</v>
      </c>
      <c r="I329" s="46" t="s">
        <v>77</v>
      </c>
      <c r="J329" s="46" t="s">
        <v>77</v>
      </c>
      <c r="K329" s="46" t="s">
        <v>77</v>
      </c>
    </row>
    <row r="330" spans="1:11" x14ac:dyDescent="0.2">
      <c r="A330" s="46">
        <v>551</v>
      </c>
      <c r="B330" s="180">
        <v>443</v>
      </c>
      <c r="C330" s="180" t="s">
        <v>805</v>
      </c>
      <c r="D330" s="180" t="s">
        <v>806</v>
      </c>
      <c r="E330" s="46" t="s">
        <v>743</v>
      </c>
      <c r="F330" s="46">
        <v>0.16666666666666669</v>
      </c>
      <c r="G330" s="46" t="s">
        <v>37</v>
      </c>
      <c r="H330" s="46" t="s">
        <v>77</v>
      </c>
      <c r="I330" s="46" t="s">
        <v>77</v>
      </c>
      <c r="J330" s="46" t="s">
        <v>77</v>
      </c>
      <c r="K330" s="46" t="s">
        <v>77</v>
      </c>
    </row>
    <row r="331" spans="1:11" x14ac:dyDescent="0.2">
      <c r="A331" s="46">
        <v>552</v>
      </c>
      <c r="B331" s="180">
        <v>444</v>
      </c>
      <c r="C331" s="180" t="s">
        <v>807</v>
      </c>
      <c r="D331" s="180" t="s">
        <v>808</v>
      </c>
      <c r="E331" s="46" t="s">
        <v>743</v>
      </c>
      <c r="F331" s="46">
        <v>1.6666666666666666E-2</v>
      </c>
      <c r="G331" s="46" t="s">
        <v>37</v>
      </c>
      <c r="H331" s="46" t="s">
        <v>77</v>
      </c>
      <c r="I331" s="46" t="s">
        <v>77</v>
      </c>
      <c r="J331" s="46" t="s">
        <v>77</v>
      </c>
      <c r="K331" s="46" t="s">
        <v>77</v>
      </c>
    </row>
    <row r="332" spans="1:11" x14ac:dyDescent="0.2">
      <c r="A332" s="46">
        <v>553</v>
      </c>
      <c r="B332" s="180">
        <v>445</v>
      </c>
      <c r="C332" s="180" t="s">
        <v>809</v>
      </c>
      <c r="D332" s="180" t="s">
        <v>810</v>
      </c>
      <c r="E332" s="46" t="s">
        <v>743</v>
      </c>
      <c r="F332" s="46">
        <v>1.6666666666666666E-2</v>
      </c>
      <c r="G332" s="46" t="s">
        <v>37</v>
      </c>
      <c r="H332" s="46" t="s">
        <v>77</v>
      </c>
      <c r="I332" s="46" t="s">
        <v>77</v>
      </c>
      <c r="J332" s="46" t="s">
        <v>77</v>
      </c>
      <c r="K332" s="46" t="s">
        <v>77</v>
      </c>
    </row>
    <row r="333" spans="1:11" x14ac:dyDescent="0.2">
      <c r="A333" s="46">
        <v>554</v>
      </c>
      <c r="B333" s="46">
        <v>429</v>
      </c>
      <c r="C333" s="46" t="s">
        <v>811</v>
      </c>
      <c r="D333" s="46" t="s">
        <v>812</v>
      </c>
      <c r="E333" s="46" t="s">
        <v>743</v>
      </c>
      <c r="F333" s="46" t="s">
        <v>77</v>
      </c>
      <c r="G333" s="46" t="s">
        <v>77</v>
      </c>
      <c r="H333" s="46">
        <v>2E-3</v>
      </c>
      <c r="I333" s="46" t="s">
        <v>89</v>
      </c>
      <c r="J333" s="46" t="s">
        <v>77</v>
      </c>
      <c r="K333" s="46" t="s">
        <v>77</v>
      </c>
    </row>
    <row r="334" spans="1:11" x14ac:dyDescent="0.2">
      <c r="A334" s="46">
        <v>557</v>
      </c>
      <c r="B334" s="180">
        <v>401</v>
      </c>
      <c r="C334" s="180">
        <v>401</v>
      </c>
      <c r="D334" s="180" t="s">
        <v>813</v>
      </c>
      <c r="E334" s="46" t="s">
        <v>743</v>
      </c>
      <c r="F334" s="46">
        <v>1.6666666666666668E-3</v>
      </c>
      <c r="G334" s="46" t="s">
        <v>82</v>
      </c>
      <c r="H334" s="46" t="s">
        <v>77</v>
      </c>
      <c r="I334" s="46" t="s">
        <v>77</v>
      </c>
      <c r="J334" s="46" t="s">
        <v>77</v>
      </c>
      <c r="K334" s="46" t="s">
        <v>77</v>
      </c>
    </row>
    <row r="335" spans="1:11" x14ac:dyDescent="0.2">
      <c r="A335" s="46">
        <v>560</v>
      </c>
      <c r="B335" s="180">
        <v>70</v>
      </c>
      <c r="C335" s="59" t="s">
        <v>814</v>
      </c>
      <c r="D335" s="180" t="s">
        <v>815</v>
      </c>
      <c r="E335" s="46"/>
      <c r="F335" s="46">
        <v>7.1428571428571435E-3</v>
      </c>
      <c r="G335" s="46" t="s">
        <v>74</v>
      </c>
      <c r="H335" s="46" t="s">
        <v>77</v>
      </c>
      <c r="I335" s="46" t="s">
        <v>77</v>
      </c>
      <c r="J335" s="46" t="s">
        <v>77</v>
      </c>
      <c r="K335" s="46" t="s">
        <v>77</v>
      </c>
    </row>
    <row r="336" spans="1:11" x14ac:dyDescent="0.2">
      <c r="A336" s="46">
        <v>563</v>
      </c>
      <c r="B336" s="180">
        <v>557</v>
      </c>
      <c r="C336" s="180" t="s">
        <v>816</v>
      </c>
      <c r="D336" s="180" t="s">
        <v>817</v>
      </c>
      <c r="E336" s="46"/>
      <c r="F336" s="46">
        <v>1.4492753623188406E-3</v>
      </c>
      <c r="G336" s="46" t="s">
        <v>74</v>
      </c>
      <c r="H336" s="46" t="s">
        <v>77</v>
      </c>
      <c r="I336" s="46" t="s">
        <v>77</v>
      </c>
      <c r="J336" s="46" t="s">
        <v>77</v>
      </c>
      <c r="K336" s="46" t="s">
        <v>77</v>
      </c>
    </row>
    <row r="337" spans="1:11" x14ac:dyDescent="0.2">
      <c r="A337" s="46">
        <v>565</v>
      </c>
      <c r="B337" s="180">
        <v>559</v>
      </c>
      <c r="C337" s="180" t="s">
        <v>818</v>
      </c>
      <c r="D337" s="180" t="s">
        <v>819</v>
      </c>
      <c r="E337" s="46"/>
      <c r="F337" s="46" t="s">
        <v>77</v>
      </c>
      <c r="G337" s="46" t="s">
        <v>77</v>
      </c>
      <c r="H337" s="46">
        <v>8</v>
      </c>
      <c r="I337" s="46" t="s">
        <v>82</v>
      </c>
      <c r="J337" s="46">
        <v>1800</v>
      </c>
      <c r="K337" s="46" t="s">
        <v>37</v>
      </c>
    </row>
    <row r="338" spans="1:11" x14ac:dyDescent="0.2">
      <c r="A338" s="46">
        <v>567</v>
      </c>
      <c r="B338" s="46" t="s">
        <v>820</v>
      </c>
      <c r="C338" s="46" t="s">
        <v>821</v>
      </c>
      <c r="D338" s="46" t="s">
        <v>822</v>
      </c>
      <c r="E338" s="46"/>
      <c r="F338" s="46" t="s">
        <v>77</v>
      </c>
      <c r="G338" s="46" t="s">
        <v>77</v>
      </c>
      <c r="H338" s="46">
        <v>260</v>
      </c>
      <c r="I338" s="46" t="s">
        <v>37</v>
      </c>
      <c r="J338" s="46">
        <v>22000</v>
      </c>
      <c r="K338" s="46" t="s">
        <v>37</v>
      </c>
    </row>
    <row r="339" spans="1:11" x14ac:dyDescent="0.2">
      <c r="A339" s="46">
        <v>568</v>
      </c>
      <c r="B339" s="180">
        <v>561</v>
      </c>
      <c r="C339" s="180" t="s">
        <v>823</v>
      </c>
      <c r="D339" s="180" t="s">
        <v>824</v>
      </c>
      <c r="E339" s="46"/>
      <c r="F339" s="46" t="s">
        <v>77</v>
      </c>
      <c r="G339" s="46" t="s">
        <v>77</v>
      </c>
      <c r="H339" s="46">
        <v>3000</v>
      </c>
      <c r="I339" s="46" t="s">
        <v>74</v>
      </c>
      <c r="J339" s="46" t="s">
        <v>77</v>
      </c>
      <c r="K339" s="46" t="s">
        <v>77</v>
      </c>
    </row>
    <row r="340" spans="1:11" x14ac:dyDescent="0.2">
      <c r="A340" s="46">
        <v>570</v>
      </c>
      <c r="B340" s="46" t="s">
        <v>825</v>
      </c>
      <c r="C340" s="46" t="s">
        <v>826</v>
      </c>
      <c r="D340" s="46" t="s">
        <v>827</v>
      </c>
      <c r="E340" s="46"/>
      <c r="F340" s="46" t="s">
        <v>77</v>
      </c>
      <c r="G340" s="46" t="s">
        <v>77</v>
      </c>
      <c r="H340" s="46" t="s">
        <v>77</v>
      </c>
      <c r="I340" s="46" t="s">
        <v>77</v>
      </c>
      <c r="J340" s="46">
        <v>39.200000000000003</v>
      </c>
      <c r="K340" s="46" t="s">
        <v>37</v>
      </c>
    </row>
    <row r="341" spans="1:11" x14ac:dyDescent="0.2">
      <c r="A341" s="46">
        <v>571</v>
      </c>
      <c r="B341" s="180">
        <v>562</v>
      </c>
      <c r="C341" s="180" t="s">
        <v>828</v>
      </c>
      <c r="D341" s="180" t="s">
        <v>829</v>
      </c>
      <c r="E341" s="46"/>
      <c r="F341" s="46" t="s">
        <v>77</v>
      </c>
      <c r="G341" s="46" t="s">
        <v>77</v>
      </c>
      <c r="H341" s="46">
        <v>0.27</v>
      </c>
      <c r="I341" s="46" t="s">
        <v>29</v>
      </c>
      <c r="J341" s="46">
        <v>20</v>
      </c>
      <c r="K341" s="46" t="s">
        <v>29</v>
      </c>
    </row>
    <row r="342" spans="1:11" x14ac:dyDescent="0.2">
      <c r="A342" s="46">
        <v>572</v>
      </c>
      <c r="B342" s="180">
        <v>563</v>
      </c>
      <c r="C342" s="180" t="s">
        <v>830</v>
      </c>
      <c r="D342" s="180" t="s">
        <v>831</v>
      </c>
      <c r="E342" s="46"/>
      <c r="F342" s="46">
        <v>0.27027027027027023</v>
      </c>
      <c r="G342" s="46" t="s">
        <v>82</v>
      </c>
      <c r="H342" s="46">
        <v>30</v>
      </c>
      <c r="I342" s="46" t="s">
        <v>74</v>
      </c>
      <c r="J342" s="46">
        <v>260</v>
      </c>
      <c r="K342" s="46" t="s">
        <v>37</v>
      </c>
    </row>
    <row r="343" spans="1:11" x14ac:dyDescent="0.2">
      <c r="A343" s="46">
        <v>580</v>
      </c>
      <c r="B343" s="180">
        <v>575</v>
      </c>
      <c r="C343" s="180" t="s">
        <v>832</v>
      </c>
      <c r="D343" s="180" t="s">
        <v>833</v>
      </c>
      <c r="E343" s="46" t="s">
        <v>101</v>
      </c>
      <c r="F343" s="46" t="s">
        <v>77</v>
      </c>
      <c r="G343" s="46" t="s">
        <v>77</v>
      </c>
      <c r="H343" s="46">
        <v>20</v>
      </c>
      <c r="I343" s="46" t="s">
        <v>74</v>
      </c>
      <c r="J343" s="46" t="s">
        <v>77</v>
      </c>
      <c r="K343" s="46" t="s">
        <v>77</v>
      </c>
    </row>
    <row r="344" spans="1:11" x14ac:dyDescent="0.2">
      <c r="A344" s="46">
        <v>581</v>
      </c>
      <c r="B344" s="180">
        <v>577</v>
      </c>
      <c r="C344" s="59" t="s">
        <v>834</v>
      </c>
      <c r="D344" s="180" t="s">
        <v>835</v>
      </c>
      <c r="E344" s="46"/>
      <c r="F344" s="46" t="s">
        <v>77</v>
      </c>
      <c r="G344" s="46" t="s">
        <v>77</v>
      </c>
      <c r="H344" s="46" t="s">
        <v>77</v>
      </c>
      <c r="I344" s="46" t="s">
        <v>77</v>
      </c>
      <c r="J344" s="46">
        <v>0.20830000000000001</v>
      </c>
      <c r="K344" s="46" t="s">
        <v>37</v>
      </c>
    </row>
    <row r="345" spans="1:11" x14ac:dyDescent="0.2">
      <c r="A345" s="46">
        <v>582</v>
      </c>
      <c r="B345" s="46">
        <v>579</v>
      </c>
      <c r="C345" s="46" t="s">
        <v>836</v>
      </c>
      <c r="D345" s="46" t="s">
        <v>837</v>
      </c>
      <c r="E345" s="46"/>
      <c r="F345" s="46" t="s">
        <v>77</v>
      </c>
      <c r="G345" s="46" t="s">
        <v>77</v>
      </c>
      <c r="H345" s="46">
        <v>3</v>
      </c>
      <c r="I345" s="46" t="s">
        <v>74</v>
      </c>
      <c r="J345" s="46">
        <v>24</v>
      </c>
      <c r="K345" s="46" t="s">
        <v>37</v>
      </c>
    </row>
    <row r="346" spans="1:11" x14ac:dyDescent="0.2">
      <c r="A346" s="46">
        <v>583</v>
      </c>
      <c r="B346" s="46" t="s">
        <v>838</v>
      </c>
      <c r="C346" s="46" t="s">
        <v>838</v>
      </c>
      <c r="D346" s="46" t="s">
        <v>839</v>
      </c>
      <c r="E346" s="46"/>
      <c r="F346" s="46" t="s">
        <v>77</v>
      </c>
      <c r="G346" s="46" t="s">
        <v>77</v>
      </c>
      <c r="H346" s="46">
        <v>6.6</v>
      </c>
      <c r="I346" s="46" t="s">
        <v>37</v>
      </c>
      <c r="J346" s="46" t="s">
        <v>77</v>
      </c>
      <c r="K346" s="46" t="s">
        <v>77</v>
      </c>
    </row>
    <row r="347" spans="1:11" x14ac:dyDescent="0.2">
      <c r="A347" s="46">
        <v>585</v>
      </c>
      <c r="B347" s="180">
        <v>582</v>
      </c>
      <c r="C347" s="180" t="s">
        <v>840</v>
      </c>
      <c r="D347" s="180" t="s">
        <v>841</v>
      </c>
      <c r="E347" s="46"/>
      <c r="F347" s="46" t="s">
        <v>77</v>
      </c>
      <c r="G347" s="46" t="s">
        <v>77</v>
      </c>
      <c r="H347" s="46" t="s">
        <v>77</v>
      </c>
      <c r="I347" s="46" t="s">
        <v>77</v>
      </c>
      <c r="J347" s="46">
        <v>8</v>
      </c>
      <c r="K347" s="46" t="s">
        <v>74</v>
      </c>
    </row>
    <row r="348" spans="1:11" x14ac:dyDescent="0.2">
      <c r="A348" s="46">
        <v>588</v>
      </c>
      <c r="B348" s="180">
        <v>585</v>
      </c>
      <c r="C348" s="180" t="s">
        <v>842</v>
      </c>
      <c r="D348" s="180" t="s">
        <v>843</v>
      </c>
      <c r="E348" s="46"/>
      <c r="F348" s="46" t="s">
        <v>77</v>
      </c>
      <c r="G348" s="46" t="s">
        <v>77</v>
      </c>
      <c r="H348" s="46">
        <v>850</v>
      </c>
      <c r="I348" s="46" t="s">
        <v>29</v>
      </c>
      <c r="J348" s="46">
        <v>21000</v>
      </c>
      <c r="K348" s="46" t="s">
        <v>29</v>
      </c>
    </row>
    <row r="349" spans="1:11" x14ac:dyDescent="0.2">
      <c r="A349" s="46">
        <v>591</v>
      </c>
      <c r="B349" s="180">
        <v>591</v>
      </c>
      <c r="C349" s="180" t="s">
        <v>844</v>
      </c>
      <c r="D349" s="180" t="s">
        <v>845</v>
      </c>
      <c r="E349" s="46"/>
      <c r="F349" s="46" t="s">
        <v>77</v>
      </c>
      <c r="G349" s="46" t="s">
        <v>77</v>
      </c>
      <c r="H349" s="46">
        <v>1</v>
      </c>
      <c r="I349" s="46" t="s">
        <v>74</v>
      </c>
      <c r="J349" s="46">
        <v>120</v>
      </c>
      <c r="K349" s="46" t="s">
        <v>74</v>
      </c>
    </row>
    <row r="350" spans="1:11" x14ac:dyDescent="0.2">
      <c r="A350" s="46">
        <v>592</v>
      </c>
      <c r="B350" s="180">
        <v>588</v>
      </c>
      <c r="C350" s="180" t="s">
        <v>846</v>
      </c>
      <c r="D350" s="180" t="s">
        <v>847</v>
      </c>
      <c r="E350" s="46"/>
      <c r="F350" s="46" t="s">
        <v>77</v>
      </c>
      <c r="G350" s="46" t="s">
        <v>77</v>
      </c>
      <c r="H350" s="46" t="s">
        <v>77</v>
      </c>
      <c r="I350" s="46" t="s">
        <v>77</v>
      </c>
      <c r="J350" s="46">
        <v>0.7</v>
      </c>
      <c r="K350" s="46" t="s">
        <v>29</v>
      </c>
    </row>
    <row r="351" spans="1:11" x14ac:dyDescent="0.2">
      <c r="A351" s="46">
        <v>594</v>
      </c>
      <c r="B351" s="46" t="s">
        <v>848</v>
      </c>
      <c r="C351" s="46" t="s">
        <v>849</v>
      </c>
      <c r="D351" s="46" t="s">
        <v>850</v>
      </c>
      <c r="E351" s="46"/>
      <c r="F351" s="181" t="s">
        <v>77</v>
      </c>
      <c r="G351" s="181" t="s">
        <v>77</v>
      </c>
      <c r="H351" s="46">
        <v>50</v>
      </c>
      <c r="I351" s="46" t="s">
        <v>34</v>
      </c>
      <c r="J351" s="181">
        <v>3100</v>
      </c>
      <c r="K351" s="181" t="s">
        <v>34</v>
      </c>
    </row>
    <row r="352" spans="1:11" x14ac:dyDescent="0.2">
      <c r="A352" s="46">
        <v>597</v>
      </c>
      <c r="B352" s="180">
        <v>488</v>
      </c>
      <c r="C352" s="180" t="s">
        <v>851</v>
      </c>
      <c r="D352" s="180" t="s">
        <v>852</v>
      </c>
      <c r="E352" s="46"/>
      <c r="F352" s="46">
        <v>3.8461538461538458</v>
      </c>
      <c r="G352" s="46" t="s">
        <v>82</v>
      </c>
      <c r="H352" s="46">
        <v>41</v>
      </c>
      <c r="I352" s="46" t="s">
        <v>29</v>
      </c>
      <c r="J352" s="46">
        <v>41</v>
      </c>
      <c r="K352" s="46" t="s">
        <v>29</v>
      </c>
    </row>
    <row r="353" spans="1:11" x14ac:dyDescent="0.2">
      <c r="A353" s="46">
        <v>598</v>
      </c>
      <c r="B353" s="180">
        <v>115</v>
      </c>
      <c r="C353" s="180" t="s">
        <v>853</v>
      </c>
      <c r="D353" s="180" t="s">
        <v>854</v>
      </c>
      <c r="E353" s="46"/>
      <c r="F353" s="46">
        <v>0.13513513513513511</v>
      </c>
      <c r="G353" s="46" t="s">
        <v>82</v>
      </c>
      <c r="H353" s="46" t="s">
        <v>77</v>
      </c>
      <c r="I353" s="46" t="s">
        <v>77</v>
      </c>
      <c r="J353" s="46" t="s">
        <v>77</v>
      </c>
      <c r="K353" s="46" t="s">
        <v>77</v>
      </c>
    </row>
    <row r="354" spans="1:11" x14ac:dyDescent="0.2">
      <c r="A354" s="46">
        <v>599</v>
      </c>
      <c r="B354" s="180">
        <v>594</v>
      </c>
      <c r="C354" s="180" t="s">
        <v>855</v>
      </c>
      <c r="D354" s="180" t="s">
        <v>856</v>
      </c>
      <c r="E354" s="46"/>
      <c r="F354" s="46">
        <v>1.7241379310344827E-2</v>
      </c>
      <c r="G354" s="46" t="s">
        <v>74</v>
      </c>
      <c r="H354" s="46" t="s">
        <v>77</v>
      </c>
      <c r="I354" s="46" t="s">
        <v>77</v>
      </c>
      <c r="J354" s="46" t="s">
        <v>77</v>
      </c>
      <c r="K354" s="46" t="s">
        <v>77</v>
      </c>
    </row>
    <row r="355" spans="1:11" x14ac:dyDescent="0.2">
      <c r="A355" s="46">
        <v>601</v>
      </c>
      <c r="B355" s="180">
        <v>245</v>
      </c>
      <c r="C355" s="180" t="s">
        <v>857</v>
      </c>
      <c r="D355" s="180" t="s">
        <v>858</v>
      </c>
      <c r="E355" s="46"/>
      <c r="F355" s="46" t="s">
        <v>77</v>
      </c>
      <c r="G355" s="46" t="s">
        <v>77</v>
      </c>
      <c r="H355" s="46">
        <v>80000</v>
      </c>
      <c r="I355" s="46" t="s">
        <v>82</v>
      </c>
      <c r="J355" s="46" t="s">
        <v>77</v>
      </c>
      <c r="K355" s="46" t="s">
        <v>77</v>
      </c>
    </row>
    <row r="356" spans="1:11" x14ac:dyDescent="0.2">
      <c r="A356" s="46">
        <v>602</v>
      </c>
      <c r="B356" s="46" t="s">
        <v>859</v>
      </c>
      <c r="C356" s="46" t="s">
        <v>860</v>
      </c>
      <c r="D356" s="46" t="s">
        <v>861</v>
      </c>
      <c r="E356" s="46"/>
      <c r="F356" s="46" t="s">
        <v>77</v>
      </c>
      <c r="G356" s="46" t="s">
        <v>77</v>
      </c>
      <c r="H356" s="46">
        <v>2000</v>
      </c>
      <c r="I356" s="46" t="s">
        <v>82</v>
      </c>
      <c r="J356" s="46" t="s">
        <v>77</v>
      </c>
      <c r="K356" s="46" t="s">
        <v>77</v>
      </c>
    </row>
    <row r="357" spans="1:11" x14ac:dyDescent="0.2">
      <c r="A357" s="46">
        <v>604</v>
      </c>
      <c r="B357" s="180">
        <v>596</v>
      </c>
      <c r="C357" s="180" t="s">
        <v>862</v>
      </c>
      <c r="D357" s="180" t="s">
        <v>863</v>
      </c>
      <c r="E357" s="46"/>
      <c r="F357" s="46">
        <v>5.8823529411764712E-4</v>
      </c>
      <c r="G357" s="46" t="s">
        <v>74</v>
      </c>
      <c r="H357" s="46" t="s">
        <v>77</v>
      </c>
      <c r="I357" s="46" t="s">
        <v>77</v>
      </c>
      <c r="J357" s="46" t="s">
        <v>77</v>
      </c>
      <c r="K357" s="46" t="s">
        <v>77</v>
      </c>
    </row>
    <row r="358" spans="1:11" x14ac:dyDescent="0.2">
      <c r="A358" s="46">
        <v>607</v>
      </c>
      <c r="B358" s="180">
        <v>599</v>
      </c>
      <c r="C358" s="180" t="s">
        <v>864</v>
      </c>
      <c r="D358" s="180" t="s">
        <v>865</v>
      </c>
      <c r="E358" s="46" t="s">
        <v>101</v>
      </c>
      <c r="F358" s="46" t="s">
        <v>77</v>
      </c>
      <c r="G358" s="46" t="s">
        <v>77</v>
      </c>
      <c r="H358" s="46">
        <v>0.1</v>
      </c>
      <c r="I358" s="46" t="s">
        <v>29</v>
      </c>
      <c r="J358" s="46">
        <v>10</v>
      </c>
      <c r="K358" s="46" t="s">
        <v>29</v>
      </c>
    </row>
    <row r="359" spans="1:11" x14ac:dyDescent="0.2">
      <c r="A359" s="46">
        <v>608</v>
      </c>
      <c r="B359" s="180">
        <v>600</v>
      </c>
      <c r="C359" s="180" t="s">
        <v>866</v>
      </c>
      <c r="D359" s="180" t="s">
        <v>867</v>
      </c>
      <c r="E359" s="46"/>
      <c r="F359" s="46" t="s">
        <v>77</v>
      </c>
      <c r="G359" s="46" t="s">
        <v>77</v>
      </c>
      <c r="H359" s="46">
        <v>420</v>
      </c>
      <c r="I359" s="46" t="s">
        <v>74</v>
      </c>
      <c r="J359" s="46">
        <v>7500</v>
      </c>
      <c r="K359" s="46" t="s">
        <v>29</v>
      </c>
    </row>
    <row r="360" spans="1:11" x14ac:dyDescent="0.2">
      <c r="A360" s="46">
        <v>611</v>
      </c>
      <c r="B360" s="180">
        <v>606</v>
      </c>
      <c r="C360" s="180" t="s">
        <v>868</v>
      </c>
      <c r="D360" s="180" t="s">
        <v>869</v>
      </c>
      <c r="E360" s="46"/>
      <c r="F360" s="46">
        <v>3.1249999999999997E-3</v>
      </c>
      <c r="G360" s="46" t="s">
        <v>82</v>
      </c>
      <c r="H360" s="46" t="s">
        <v>77</v>
      </c>
      <c r="I360" s="46" t="s">
        <v>77</v>
      </c>
      <c r="J360" s="46" t="s">
        <v>77</v>
      </c>
      <c r="K360" s="46" t="s">
        <v>77</v>
      </c>
    </row>
    <row r="361" spans="1:11" x14ac:dyDescent="0.2">
      <c r="A361" s="46">
        <v>613</v>
      </c>
      <c r="B361" s="46" t="s">
        <v>870</v>
      </c>
      <c r="C361" s="46" t="s">
        <v>871</v>
      </c>
      <c r="D361" s="46" t="s">
        <v>872</v>
      </c>
      <c r="E361" s="46"/>
      <c r="F361" s="46" t="s">
        <v>77</v>
      </c>
      <c r="G361" s="46" t="s">
        <v>77</v>
      </c>
      <c r="H361" s="46">
        <v>13.33</v>
      </c>
      <c r="I361" s="46" t="s">
        <v>37</v>
      </c>
      <c r="J361" s="46">
        <v>56</v>
      </c>
      <c r="K361" s="46" t="s">
        <v>37</v>
      </c>
    </row>
    <row r="362" spans="1:11" x14ac:dyDescent="0.2">
      <c r="A362" s="46">
        <v>614</v>
      </c>
      <c r="B362" s="46">
        <v>113</v>
      </c>
      <c r="C362" s="46" t="s">
        <v>873</v>
      </c>
      <c r="D362" s="46" t="s">
        <v>874</v>
      </c>
      <c r="E362" s="46" t="s">
        <v>189</v>
      </c>
      <c r="F362" s="46" t="s">
        <v>77</v>
      </c>
      <c r="G362" s="46" t="s">
        <v>77</v>
      </c>
      <c r="H362" s="46">
        <v>2</v>
      </c>
      <c r="I362" s="46" t="s">
        <v>89</v>
      </c>
      <c r="J362" s="46" t="s">
        <v>77</v>
      </c>
      <c r="K362" s="46" t="s">
        <v>77</v>
      </c>
    </row>
    <row r="363" spans="1:11" x14ac:dyDescent="0.2">
      <c r="A363" s="46">
        <v>615</v>
      </c>
      <c r="B363" s="180">
        <v>326</v>
      </c>
      <c r="C363" s="180" t="s">
        <v>875</v>
      </c>
      <c r="D363" s="182" t="s">
        <v>876</v>
      </c>
      <c r="E363" s="46"/>
      <c r="F363" s="46" t="s">
        <v>77</v>
      </c>
      <c r="G363" s="46" t="s">
        <v>77</v>
      </c>
      <c r="H363" s="46">
        <v>5000</v>
      </c>
      <c r="I363" s="46" t="s">
        <v>82</v>
      </c>
      <c r="J363" s="46">
        <v>5500</v>
      </c>
      <c r="K363" s="46" t="s">
        <v>29</v>
      </c>
    </row>
    <row r="364" spans="1:11" x14ac:dyDescent="0.2">
      <c r="A364" s="46">
        <v>616</v>
      </c>
      <c r="B364" s="180">
        <v>607</v>
      </c>
      <c r="C364" s="180" t="s">
        <v>877</v>
      </c>
      <c r="D364" s="180" t="s">
        <v>878</v>
      </c>
      <c r="E364" s="46"/>
      <c r="F364" s="46">
        <v>6.25E-2</v>
      </c>
      <c r="G364" s="46" t="s">
        <v>82</v>
      </c>
      <c r="H364" s="46">
        <v>0.2</v>
      </c>
      <c r="I364" s="46" t="s">
        <v>89</v>
      </c>
      <c r="J364" s="46">
        <v>160</v>
      </c>
      <c r="K364" s="46" t="s">
        <v>29</v>
      </c>
    </row>
    <row r="365" spans="1:11" x14ac:dyDescent="0.2">
      <c r="A365" s="46">
        <v>617</v>
      </c>
      <c r="B365" s="180">
        <v>608</v>
      </c>
      <c r="C365" s="180" t="s">
        <v>879</v>
      </c>
      <c r="D365" s="180" t="s">
        <v>880</v>
      </c>
      <c r="E365" s="46"/>
      <c r="F365" s="46">
        <v>0.24390243902439024</v>
      </c>
      <c r="G365" s="46" t="s">
        <v>82</v>
      </c>
      <c r="H365" s="46">
        <v>2.1</v>
      </c>
      <c r="I365" s="46" t="s">
        <v>29</v>
      </c>
      <c r="J365" s="46">
        <v>2.1</v>
      </c>
      <c r="K365" s="46" t="s">
        <v>29</v>
      </c>
    </row>
    <row r="366" spans="1:11" x14ac:dyDescent="0.2">
      <c r="A366" s="46">
        <v>619</v>
      </c>
      <c r="B366" s="180">
        <v>126</v>
      </c>
      <c r="C366" s="180" t="s">
        <v>881</v>
      </c>
      <c r="D366" s="180" t="s">
        <v>882</v>
      </c>
      <c r="E366" s="46"/>
      <c r="F366" s="46">
        <v>4.9999999999999996E-2</v>
      </c>
      <c r="G366" s="46" t="s">
        <v>74</v>
      </c>
      <c r="H366" s="46" t="s">
        <v>77</v>
      </c>
      <c r="I366" s="46" t="s">
        <v>77</v>
      </c>
      <c r="J366" s="46" t="s">
        <v>77</v>
      </c>
      <c r="K366" s="46" t="s">
        <v>77</v>
      </c>
    </row>
    <row r="367" spans="1:11" x14ac:dyDescent="0.2">
      <c r="A367" s="46">
        <v>620</v>
      </c>
      <c r="B367" s="180">
        <v>609</v>
      </c>
      <c r="C367" s="180" t="s">
        <v>883</v>
      </c>
      <c r="D367" s="180" t="s">
        <v>884</v>
      </c>
      <c r="E367" s="46"/>
      <c r="F367" s="46" t="s">
        <v>77</v>
      </c>
      <c r="G367" s="46" t="s">
        <v>77</v>
      </c>
      <c r="H367" s="46">
        <v>0.3</v>
      </c>
      <c r="I367" s="46" t="s">
        <v>82</v>
      </c>
      <c r="J367" s="46">
        <v>6</v>
      </c>
      <c r="K367" s="46" t="s">
        <v>29</v>
      </c>
    </row>
    <row r="368" spans="1:11" x14ac:dyDescent="0.2">
      <c r="A368" s="46">
        <v>621</v>
      </c>
      <c r="B368" s="180">
        <v>610</v>
      </c>
      <c r="C368" s="180" t="s">
        <v>885</v>
      </c>
      <c r="D368" s="180" t="s">
        <v>886</v>
      </c>
      <c r="E368" s="46"/>
      <c r="F368" s="46" t="s">
        <v>77</v>
      </c>
      <c r="G368" s="46" t="s">
        <v>77</v>
      </c>
      <c r="H368" s="46">
        <v>200</v>
      </c>
      <c r="I368" s="46" t="s">
        <v>74</v>
      </c>
      <c r="J368" s="46">
        <v>333.3</v>
      </c>
      <c r="K368" s="46" t="s">
        <v>37</v>
      </c>
    </row>
    <row r="369" spans="1:11" x14ac:dyDescent="0.2">
      <c r="A369" s="46">
        <v>624</v>
      </c>
      <c r="B369" s="46" t="s">
        <v>887</v>
      </c>
      <c r="C369" s="46" t="s">
        <v>888</v>
      </c>
      <c r="D369" s="46" t="s">
        <v>889</v>
      </c>
      <c r="E369" s="46"/>
      <c r="F369" s="46" t="s">
        <v>77</v>
      </c>
      <c r="G369" s="46" t="s">
        <v>77</v>
      </c>
      <c r="H369" s="46">
        <v>4</v>
      </c>
      <c r="I369" s="46" t="s">
        <v>74</v>
      </c>
      <c r="J369" s="46">
        <v>394</v>
      </c>
      <c r="K369" s="46" t="s">
        <v>37</v>
      </c>
    </row>
    <row r="370" spans="1:11" x14ac:dyDescent="0.2">
      <c r="A370" s="46">
        <v>635</v>
      </c>
      <c r="B370" s="46" t="s">
        <v>890</v>
      </c>
      <c r="C370" s="46" t="s">
        <v>891</v>
      </c>
      <c r="D370" s="46" t="s">
        <v>892</v>
      </c>
      <c r="E370" s="46" t="s">
        <v>101</v>
      </c>
      <c r="F370" s="46" t="s">
        <v>77</v>
      </c>
      <c r="G370" s="46" t="s">
        <v>77</v>
      </c>
      <c r="H370" s="46">
        <v>0.8</v>
      </c>
      <c r="I370" s="46" t="s">
        <v>29</v>
      </c>
      <c r="J370" s="46">
        <v>2.3333300000000001</v>
      </c>
      <c r="K370" s="46" t="s">
        <v>37</v>
      </c>
    </row>
    <row r="371" spans="1:11" x14ac:dyDescent="0.2">
      <c r="A371" s="46">
        <v>636</v>
      </c>
      <c r="B371" s="46" t="s">
        <v>893</v>
      </c>
      <c r="C371" s="46" t="s">
        <v>893</v>
      </c>
      <c r="D371" s="46" t="s">
        <v>894</v>
      </c>
      <c r="E371" s="46" t="s">
        <v>101</v>
      </c>
      <c r="F371" s="46" t="s">
        <v>77</v>
      </c>
      <c r="G371" s="46" t="s">
        <v>77</v>
      </c>
      <c r="H371" s="46">
        <v>0.04</v>
      </c>
      <c r="I371" s="46" t="s">
        <v>29</v>
      </c>
      <c r="J371" s="46">
        <v>0.11666700000000001</v>
      </c>
      <c r="K371" s="46" t="s">
        <v>37</v>
      </c>
    </row>
    <row r="372" spans="1:11" x14ac:dyDescent="0.2">
      <c r="A372" s="46">
        <v>637</v>
      </c>
      <c r="B372" s="180">
        <v>619</v>
      </c>
      <c r="C372" s="180" t="s">
        <v>895</v>
      </c>
      <c r="D372" s="180" t="s">
        <v>896</v>
      </c>
      <c r="E372" s="46"/>
      <c r="F372" s="46">
        <v>3.4482758620689655E-3</v>
      </c>
      <c r="G372" s="46" t="s">
        <v>74</v>
      </c>
      <c r="H372" s="46" t="s">
        <v>77</v>
      </c>
      <c r="I372" s="46" t="s">
        <v>77</v>
      </c>
      <c r="J372" s="46" t="s">
        <v>77</v>
      </c>
      <c r="K372" s="46" t="s">
        <v>77</v>
      </c>
    </row>
    <row r="373" spans="1:11" x14ac:dyDescent="0.2">
      <c r="A373" s="46">
        <v>638</v>
      </c>
      <c r="B373" s="180">
        <v>620</v>
      </c>
      <c r="C373" s="180" t="s">
        <v>897</v>
      </c>
      <c r="D373" s="180" t="s">
        <v>898</v>
      </c>
      <c r="E373" s="46" t="s">
        <v>101</v>
      </c>
      <c r="F373" s="46">
        <v>1.2048192771084337E-4</v>
      </c>
      <c r="G373" s="46" t="s">
        <v>89</v>
      </c>
      <c r="H373" s="46">
        <v>0.1</v>
      </c>
      <c r="I373" s="46" t="s">
        <v>29</v>
      </c>
      <c r="J373" s="46">
        <v>0.8</v>
      </c>
      <c r="K373" s="46" t="s">
        <v>29</v>
      </c>
    </row>
    <row r="374" spans="1:11" x14ac:dyDescent="0.2">
      <c r="A374" s="46">
        <v>639</v>
      </c>
      <c r="B374" s="180">
        <v>622</v>
      </c>
      <c r="C374" s="180" t="s">
        <v>899</v>
      </c>
      <c r="D374" s="180" t="s">
        <v>900</v>
      </c>
      <c r="E374" s="46"/>
      <c r="F374" s="46" t="s">
        <v>77</v>
      </c>
      <c r="G374" s="46" t="s">
        <v>77</v>
      </c>
      <c r="H374" s="46">
        <v>1100</v>
      </c>
      <c r="I374" s="46" t="s">
        <v>29</v>
      </c>
      <c r="J374" s="46">
        <v>3500</v>
      </c>
      <c r="K374" s="46" t="s">
        <v>29</v>
      </c>
    </row>
    <row r="375" spans="1:11" x14ac:dyDescent="0.2">
      <c r="A375" s="46">
        <v>640</v>
      </c>
      <c r="B375" s="180">
        <v>623</v>
      </c>
      <c r="C375" s="180" t="s">
        <v>901</v>
      </c>
      <c r="D375" s="180" t="s">
        <v>902</v>
      </c>
      <c r="E375" s="46"/>
      <c r="F375" s="46">
        <v>6.6666666666666666E-2</v>
      </c>
      <c r="G375" s="46" t="s">
        <v>89</v>
      </c>
      <c r="H375" s="46">
        <v>3</v>
      </c>
      <c r="I375" s="46" t="s">
        <v>82</v>
      </c>
      <c r="J375" s="46" t="s">
        <v>77</v>
      </c>
      <c r="K375" s="46" t="s">
        <v>77</v>
      </c>
    </row>
    <row r="376" spans="1:11" x14ac:dyDescent="0.2">
      <c r="A376" s="46">
        <v>641</v>
      </c>
      <c r="B376" s="180">
        <v>624</v>
      </c>
      <c r="C376" s="180" t="s">
        <v>903</v>
      </c>
      <c r="D376" s="180" t="s">
        <v>904</v>
      </c>
      <c r="E376" s="46"/>
      <c r="F376" s="46">
        <v>0.11363636363636362</v>
      </c>
      <c r="G376" s="46" t="s">
        <v>82</v>
      </c>
      <c r="H376" s="46">
        <v>100</v>
      </c>
      <c r="I376" s="46" t="s">
        <v>82</v>
      </c>
      <c r="J376" s="46">
        <v>1300</v>
      </c>
      <c r="K376" s="46" t="s">
        <v>29</v>
      </c>
    </row>
    <row r="377" spans="1:11" x14ac:dyDescent="0.2">
      <c r="A377" s="46">
        <v>642</v>
      </c>
      <c r="B377" s="46">
        <v>625</v>
      </c>
      <c r="C377" s="46" t="s">
        <v>905</v>
      </c>
      <c r="D377" s="46" t="s">
        <v>906</v>
      </c>
      <c r="E377" s="46"/>
      <c r="F377" s="46" t="s">
        <v>77</v>
      </c>
      <c r="G377" s="46" t="s">
        <v>77</v>
      </c>
      <c r="H377" s="46">
        <v>330</v>
      </c>
      <c r="I377" s="46" t="s">
        <v>37</v>
      </c>
      <c r="J377" s="46">
        <v>5800</v>
      </c>
      <c r="K377" s="46" t="s">
        <v>37</v>
      </c>
    </row>
    <row r="378" spans="1:11" x14ac:dyDescent="0.2">
      <c r="A378" s="183">
        <v>644</v>
      </c>
      <c r="B378" s="184">
        <v>627</v>
      </c>
      <c r="C378" s="184" t="s">
        <v>907</v>
      </c>
      <c r="D378" s="184" t="s">
        <v>908</v>
      </c>
      <c r="E378" s="183"/>
      <c r="F378" s="183" t="s">
        <v>77</v>
      </c>
      <c r="G378" s="183" t="s">
        <v>77</v>
      </c>
      <c r="H378" s="183">
        <v>4</v>
      </c>
      <c r="I378" s="183" t="s">
        <v>29</v>
      </c>
      <c r="J378" s="183">
        <v>99.12</v>
      </c>
      <c r="K378" s="183" t="s">
        <v>37</v>
      </c>
    </row>
    <row r="379" spans="1:11" x14ac:dyDescent="0.2">
      <c r="A379" s="46">
        <v>645</v>
      </c>
      <c r="B379" s="180">
        <v>628</v>
      </c>
      <c r="C379" s="180" t="s">
        <v>909</v>
      </c>
      <c r="D379" s="180" t="s">
        <v>910</v>
      </c>
      <c r="E379" s="46"/>
      <c r="F379" s="46" t="s">
        <v>77</v>
      </c>
      <c r="G379" s="46" t="s">
        <v>77</v>
      </c>
      <c r="H379" s="46">
        <v>220</v>
      </c>
      <c r="I379" s="46" t="s">
        <v>29</v>
      </c>
      <c r="J379" s="46">
        <v>8700</v>
      </c>
      <c r="K379" s="46" t="s">
        <v>29</v>
      </c>
    </row>
  </sheetData>
  <autoFilter ref="A2:AF379" xr:uid="{0B9DE7FB-E9C2-4305-AD5E-4FE9D1827AF9}">
    <sortState xmlns:xlrd2="http://schemas.microsoft.com/office/spreadsheetml/2017/richdata2" ref="A4:K379">
      <sortCondition ref="A2:A379"/>
    </sortState>
  </autoFilter>
  <mergeCells count="8">
    <mergeCell ref="F1:G1"/>
    <mergeCell ref="H1:I1"/>
    <mergeCell ref="J1:K1"/>
    <mergeCell ref="A1:A2"/>
    <mergeCell ref="B1:B2"/>
    <mergeCell ref="C1:C2"/>
    <mergeCell ref="D1:D2"/>
    <mergeCell ref="E1:E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0D91-DC46-41C4-9F86-E0AF88483732}">
  <sheetPr codeName="Sheet4"/>
  <dimension ref="A1:P387"/>
  <sheetViews>
    <sheetView topLeftCell="C1" workbookViewId="0">
      <pane xSplit="2" ySplit="3" topLeftCell="G4" activePane="bottomRight" state="frozen"/>
      <selection activeCell="C1" sqref="C1"/>
      <selection pane="topRight" activeCell="E1" sqref="E1"/>
      <selection pane="bottomLeft" activeCell="C4" sqref="C4"/>
      <selection pane="bottomRight" activeCell="C1" sqref="A1:XFD1048576"/>
    </sheetView>
  </sheetViews>
  <sheetFormatPr defaultColWidth="9.140625" defaultRowHeight="14.25" x14ac:dyDescent="0.2"/>
  <cols>
    <col min="1" max="1" width="9.140625" style="21" hidden="1" customWidth="1"/>
    <col min="2" max="2" width="10.85546875" style="21" hidden="1" customWidth="1"/>
    <col min="3" max="3" width="8.85546875" style="21"/>
    <col min="4" max="4" width="66" style="21" customWidth="1"/>
    <col min="5" max="5" width="12.42578125" style="22" customWidth="1"/>
    <col min="6" max="6" width="13" style="22" customWidth="1"/>
    <col min="7" max="12" width="13" style="21" customWidth="1"/>
    <col min="13" max="13" width="13" style="22" customWidth="1"/>
    <col min="14" max="16" width="13" style="21" customWidth="1"/>
    <col min="17" max="16384" width="9.140625" style="147"/>
  </cols>
  <sheetData>
    <row r="1" spans="1:16" ht="15" x14ac:dyDescent="0.25">
      <c r="A1" s="171" t="s">
        <v>62</v>
      </c>
      <c r="B1" s="172" t="s">
        <v>63</v>
      </c>
      <c r="C1" s="185" t="s">
        <v>64</v>
      </c>
      <c r="D1" s="185" t="s">
        <v>911</v>
      </c>
      <c r="E1" s="186" t="s">
        <v>54</v>
      </c>
      <c r="F1" s="186"/>
      <c r="G1" s="186"/>
      <c r="H1" s="186"/>
      <c r="I1" s="186"/>
      <c r="J1" s="186"/>
      <c r="K1" s="186"/>
      <c r="L1" s="186"/>
      <c r="M1" s="187" t="s">
        <v>52</v>
      </c>
      <c r="N1" s="188"/>
      <c r="O1" s="189"/>
      <c r="P1" s="186" t="s">
        <v>912</v>
      </c>
    </row>
    <row r="2" spans="1:16" ht="15" customHeight="1" x14ac:dyDescent="0.25">
      <c r="A2" s="171"/>
      <c r="B2" s="172"/>
      <c r="C2" s="185"/>
      <c r="D2" s="185"/>
      <c r="E2" s="186" t="s">
        <v>913</v>
      </c>
      <c r="F2" s="186" t="s">
        <v>914</v>
      </c>
      <c r="G2" s="186" t="s">
        <v>915</v>
      </c>
      <c r="H2" s="186"/>
      <c r="I2" s="186" t="s">
        <v>916</v>
      </c>
      <c r="J2" s="186"/>
      <c r="K2" s="186" t="s">
        <v>917</v>
      </c>
      <c r="L2" s="186"/>
      <c r="M2" s="186" t="s">
        <v>918</v>
      </c>
      <c r="N2" s="190" t="s">
        <v>919</v>
      </c>
      <c r="O2" s="190" t="s">
        <v>920</v>
      </c>
      <c r="P2" s="186"/>
    </row>
    <row r="3" spans="1:16" ht="60" x14ac:dyDescent="0.25">
      <c r="A3" s="171"/>
      <c r="B3" s="172"/>
      <c r="C3" s="185"/>
      <c r="D3" s="185"/>
      <c r="E3" s="186"/>
      <c r="F3" s="186"/>
      <c r="G3" s="190" t="s">
        <v>67</v>
      </c>
      <c r="H3" s="190" t="s">
        <v>921</v>
      </c>
      <c r="I3" s="190" t="s">
        <v>67</v>
      </c>
      <c r="J3" s="190" t="s">
        <v>921</v>
      </c>
      <c r="K3" s="190" t="s">
        <v>67</v>
      </c>
      <c r="L3" s="190" t="s">
        <v>921</v>
      </c>
      <c r="M3" s="186"/>
      <c r="N3" s="190" t="s">
        <v>922</v>
      </c>
      <c r="O3" s="190" t="s">
        <v>923</v>
      </c>
      <c r="P3" s="186"/>
    </row>
    <row r="4" spans="1:16" x14ac:dyDescent="0.2">
      <c r="A4" s="46">
        <v>1</v>
      </c>
      <c r="B4" s="180">
        <v>1</v>
      </c>
      <c r="C4" s="180" t="s">
        <v>72</v>
      </c>
      <c r="D4" s="182" t="s">
        <v>73</v>
      </c>
      <c r="E4" s="191">
        <f t="shared" ref="E4:E67" si="0">B4</f>
        <v>1</v>
      </c>
      <c r="F4" s="192" t="s">
        <v>924</v>
      </c>
      <c r="G4" s="46">
        <v>1</v>
      </c>
      <c r="H4" s="46">
        <v>1</v>
      </c>
      <c r="I4" s="46">
        <v>1</v>
      </c>
      <c r="J4" s="46">
        <v>1</v>
      </c>
      <c r="K4" s="46">
        <v>1</v>
      </c>
      <c r="L4" s="46">
        <v>1</v>
      </c>
      <c r="M4" s="192" t="s">
        <v>924</v>
      </c>
      <c r="N4" s="46">
        <v>1</v>
      </c>
      <c r="O4" s="46">
        <v>1</v>
      </c>
      <c r="P4" s="46"/>
    </row>
    <row r="5" spans="1:16" x14ac:dyDescent="0.2">
      <c r="A5" s="46">
        <v>2</v>
      </c>
      <c r="B5" s="180">
        <v>2</v>
      </c>
      <c r="C5" s="180" t="s">
        <v>75</v>
      </c>
      <c r="D5" s="182" t="s">
        <v>76</v>
      </c>
      <c r="E5" s="191">
        <f t="shared" si="0"/>
        <v>2</v>
      </c>
      <c r="F5" s="192" t="s">
        <v>924</v>
      </c>
      <c r="G5" s="46">
        <v>1</v>
      </c>
      <c r="H5" s="46">
        <v>1</v>
      </c>
      <c r="I5" s="46">
        <v>1</v>
      </c>
      <c r="J5" s="46">
        <v>1</v>
      </c>
      <c r="K5" s="46">
        <v>1</v>
      </c>
      <c r="L5" s="46">
        <v>1</v>
      </c>
      <c r="M5" s="192" t="s">
        <v>924</v>
      </c>
      <c r="N5" s="46">
        <v>1</v>
      </c>
      <c r="O5" s="46">
        <v>1</v>
      </c>
      <c r="P5" s="46"/>
    </row>
    <row r="6" spans="1:16" x14ac:dyDescent="0.2">
      <c r="A6" s="46">
        <v>3</v>
      </c>
      <c r="B6" s="180">
        <v>634</v>
      </c>
      <c r="C6" s="180" t="s">
        <v>78</v>
      </c>
      <c r="D6" s="182" t="s">
        <v>79</v>
      </c>
      <c r="E6" s="191">
        <f t="shared" si="0"/>
        <v>634</v>
      </c>
      <c r="F6" s="192" t="s">
        <v>924</v>
      </c>
      <c r="G6" s="46">
        <v>1</v>
      </c>
      <c r="H6" s="46">
        <v>1</v>
      </c>
      <c r="I6" s="46">
        <v>1</v>
      </c>
      <c r="J6" s="46">
        <v>1</v>
      </c>
      <c r="K6" s="46">
        <v>1</v>
      </c>
      <c r="L6" s="46">
        <v>1</v>
      </c>
      <c r="M6" s="192" t="s">
        <v>924</v>
      </c>
      <c r="N6" s="46">
        <v>1</v>
      </c>
      <c r="O6" s="46">
        <v>1</v>
      </c>
      <c r="P6" s="46"/>
    </row>
    <row r="7" spans="1:16" x14ac:dyDescent="0.2">
      <c r="A7" s="46">
        <v>4</v>
      </c>
      <c r="B7" s="180">
        <v>3</v>
      </c>
      <c r="C7" s="180" t="s">
        <v>80</v>
      </c>
      <c r="D7" s="182" t="s">
        <v>81</v>
      </c>
      <c r="E7" s="191">
        <f t="shared" si="0"/>
        <v>3</v>
      </c>
      <c r="F7" s="192" t="s">
        <v>924</v>
      </c>
      <c r="G7" s="46">
        <v>1</v>
      </c>
      <c r="H7" s="46">
        <v>1</v>
      </c>
      <c r="I7" s="46">
        <v>1</v>
      </c>
      <c r="J7" s="46">
        <v>1</v>
      </c>
      <c r="K7" s="46">
        <v>1</v>
      </c>
      <c r="L7" s="46">
        <v>1</v>
      </c>
      <c r="M7" s="192" t="s">
        <v>924</v>
      </c>
      <c r="N7" s="46">
        <v>1</v>
      </c>
      <c r="O7" s="46">
        <v>1</v>
      </c>
      <c r="P7" s="46"/>
    </row>
    <row r="8" spans="1:16" x14ac:dyDescent="0.2">
      <c r="A8" s="46">
        <v>6</v>
      </c>
      <c r="B8" s="180">
        <v>5</v>
      </c>
      <c r="C8" s="180" t="s">
        <v>83</v>
      </c>
      <c r="D8" s="182" t="s">
        <v>84</v>
      </c>
      <c r="E8" s="191">
        <f t="shared" si="0"/>
        <v>5</v>
      </c>
      <c r="F8" s="192" t="s">
        <v>924</v>
      </c>
      <c r="G8" s="46">
        <v>1</v>
      </c>
      <c r="H8" s="46">
        <v>1</v>
      </c>
      <c r="I8" s="46">
        <v>1</v>
      </c>
      <c r="J8" s="46">
        <v>1</v>
      </c>
      <c r="K8" s="46">
        <v>1</v>
      </c>
      <c r="L8" s="46">
        <v>1</v>
      </c>
      <c r="M8" s="192" t="s">
        <v>924</v>
      </c>
      <c r="N8" s="46">
        <v>1</v>
      </c>
      <c r="O8" s="46">
        <v>1</v>
      </c>
      <c r="P8" s="46"/>
    </row>
    <row r="9" spans="1:16" x14ac:dyDescent="0.2">
      <c r="A9" s="46">
        <v>7</v>
      </c>
      <c r="B9" s="180">
        <v>6</v>
      </c>
      <c r="C9" s="180" t="s">
        <v>85</v>
      </c>
      <c r="D9" s="182" t="s">
        <v>86</v>
      </c>
      <c r="E9" s="191">
        <f t="shared" si="0"/>
        <v>6</v>
      </c>
      <c r="F9" s="192" t="s">
        <v>924</v>
      </c>
      <c r="G9" s="46">
        <v>1</v>
      </c>
      <c r="H9" s="46">
        <v>1</v>
      </c>
      <c r="I9" s="46">
        <v>1</v>
      </c>
      <c r="J9" s="46">
        <v>1</v>
      </c>
      <c r="K9" s="46">
        <v>1</v>
      </c>
      <c r="L9" s="46">
        <v>1</v>
      </c>
      <c r="M9" s="192" t="s">
        <v>925</v>
      </c>
      <c r="N9" s="46">
        <v>1.7</v>
      </c>
      <c r="O9" s="46">
        <v>4.2</v>
      </c>
      <c r="P9" s="46"/>
    </row>
    <row r="10" spans="1:16" x14ac:dyDescent="0.2">
      <c r="A10" s="46">
        <v>8</v>
      </c>
      <c r="B10" s="180">
        <v>7</v>
      </c>
      <c r="C10" s="180" t="s">
        <v>87</v>
      </c>
      <c r="D10" s="182" t="s">
        <v>88</v>
      </c>
      <c r="E10" s="191">
        <f t="shared" si="0"/>
        <v>7</v>
      </c>
      <c r="F10" s="192" t="s">
        <v>924</v>
      </c>
      <c r="G10" s="46">
        <v>1</v>
      </c>
      <c r="H10" s="46">
        <v>1</v>
      </c>
      <c r="I10" s="46">
        <v>1</v>
      </c>
      <c r="J10" s="46">
        <v>1</v>
      </c>
      <c r="K10" s="46">
        <v>1</v>
      </c>
      <c r="L10" s="46">
        <v>1</v>
      </c>
      <c r="M10" s="192" t="s">
        <v>924</v>
      </c>
      <c r="N10" s="46">
        <v>1</v>
      </c>
      <c r="O10" s="46">
        <v>1</v>
      </c>
      <c r="P10" s="46"/>
    </row>
    <row r="11" spans="1:16" x14ac:dyDescent="0.2">
      <c r="A11" s="46">
        <v>9</v>
      </c>
      <c r="B11" s="180">
        <v>8</v>
      </c>
      <c r="C11" s="180" t="s">
        <v>90</v>
      </c>
      <c r="D11" s="182" t="s">
        <v>91</v>
      </c>
      <c r="E11" s="191">
        <f t="shared" si="0"/>
        <v>8</v>
      </c>
      <c r="F11" s="192" t="s">
        <v>924</v>
      </c>
      <c r="G11" s="46">
        <v>1</v>
      </c>
      <c r="H11" s="46">
        <v>1</v>
      </c>
      <c r="I11" s="46">
        <v>1</v>
      </c>
      <c r="J11" s="46">
        <v>1</v>
      </c>
      <c r="K11" s="46">
        <v>1</v>
      </c>
      <c r="L11" s="46">
        <v>1</v>
      </c>
      <c r="M11" s="192" t="s">
        <v>924</v>
      </c>
      <c r="N11" s="46">
        <v>1</v>
      </c>
      <c r="O11" s="46">
        <v>1</v>
      </c>
      <c r="P11" s="46"/>
    </row>
    <row r="12" spans="1:16" x14ac:dyDescent="0.2">
      <c r="A12" s="46">
        <v>11</v>
      </c>
      <c r="B12" s="46" t="s">
        <v>92</v>
      </c>
      <c r="C12" s="46" t="s">
        <v>93</v>
      </c>
      <c r="D12" s="193" t="s">
        <v>94</v>
      </c>
      <c r="E12" s="191" t="str">
        <f t="shared" si="0"/>
        <v>1000T</v>
      </c>
      <c r="F12" s="192" t="s">
        <v>924</v>
      </c>
      <c r="G12" s="46">
        <v>1</v>
      </c>
      <c r="H12" s="46">
        <v>1</v>
      </c>
      <c r="I12" s="46">
        <v>1</v>
      </c>
      <c r="J12" s="46">
        <v>1</v>
      </c>
      <c r="K12" s="46">
        <v>1</v>
      </c>
      <c r="L12" s="46">
        <v>1</v>
      </c>
      <c r="M12" s="192" t="s">
        <v>924</v>
      </c>
      <c r="N12" s="46">
        <v>1</v>
      </c>
      <c r="O12" s="46">
        <v>1</v>
      </c>
      <c r="P12" s="46"/>
    </row>
    <row r="13" spans="1:16" x14ac:dyDescent="0.2">
      <c r="A13" s="46">
        <v>13</v>
      </c>
      <c r="B13" s="180">
        <v>11</v>
      </c>
      <c r="C13" s="180" t="s">
        <v>95</v>
      </c>
      <c r="D13" s="182" t="s">
        <v>96</v>
      </c>
      <c r="E13" s="191">
        <f t="shared" si="0"/>
        <v>11</v>
      </c>
      <c r="F13" s="192" t="s">
        <v>924</v>
      </c>
      <c r="G13" s="46">
        <v>1</v>
      </c>
      <c r="H13" s="46">
        <v>1</v>
      </c>
      <c r="I13" s="46">
        <v>1</v>
      </c>
      <c r="J13" s="46">
        <v>1</v>
      </c>
      <c r="K13" s="46">
        <v>1</v>
      </c>
      <c r="L13" s="46">
        <v>1</v>
      </c>
      <c r="M13" s="192" t="s">
        <v>924</v>
      </c>
      <c r="N13" s="46">
        <v>1</v>
      </c>
      <c r="O13" s="46">
        <v>1</v>
      </c>
      <c r="P13" s="46"/>
    </row>
    <row r="14" spans="1:16" x14ac:dyDescent="0.2">
      <c r="A14" s="46">
        <v>14</v>
      </c>
      <c r="B14" s="180">
        <v>12</v>
      </c>
      <c r="C14" s="180" t="s">
        <v>97</v>
      </c>
      <c r="D14" s="182" t="s">
        <v>98</v>
      </c>
      <c r="E14" s="191">
        <f t="shared" si="0"/>
        <v>12</v>
      </c>
      <c r="F14" s="192" t="s">
        <v>924</v>
      </c>
      <c r="G14" s="46">
        <v>1</v>
      </c>
      <c r="H14" s="46">
        <v>1</v>
      </c>
      <c r="I14" s="46">
        <v>1</v>
      </c>
      <c r="J14" s="46">
        <v>1</v>
      </c>
      <c r="K14" s="46">
        <v>1</v>
      </c>
      <c r="L14" s="46">
        <v>1</v>
      </c>
      <c r="M14" s="192" t="s">
        <v>924</v>
      </c>
      <c r="N14" s="46">
        <v>1</v>
      </c>
      <c r="O14" s="46">
        <v>1</v>
      </c>
      <c r="P14" s="46"/>
    </row>
    <row r="15" spans="1:16" x14ac:dyDescent="0.2">
      <c r="A15" s="46">
        <v>15</v>
      </c>
      <c r="B15" s="180">
        <v>13</v>
      </c>
      <c r="C15" s="180" t="s">
        <v>99</v>
      </c>
      <c r="D15" s="182" t="s">
        <v>100</v>
      </c>
      <c r="E15" s="191">
        <f t="shared" si="0"/>
        <v>13</v>
      </c>
      <c r="F15" s="192" t="s">
        <v>924</v>
      </c>
      <c r="G15" s="46">
        <v>1</v>
      </c>
      <c r="H15" s="46">
        <v>1</v>
      </c>
      <c r="I15" s="46">
        <v>1</v>
      </c>
      <c r="J15" s="46">
        <v>1</v>
      </c>
      <c r="K15" s="46">
        <v>1</v>
      </c>
      <c r="L15" s="46">
        <v>1</v>
      </c>
      <c r="M15" s="192" t="s">
        <v>924</v>
      </c>
      <c r="N15" s="46">
        <v>1</v>
      </c>
      <c r="O15" s="46">
        <v>1</v>
      </c>
      <c r="P15" s="46"/>
    </row>
    <row r="16" spans="1:16" x14ac:dyDescent="0.2">
      <c r="A16" s="46">
        <v>25</v>
      </c>
      <c r="B16" s="180">
        <v>26</v>
      </c>
      <c r="C16" s="180" t="s">
        <v>102</v>
      </c>
      <c r="D16" s="182" t="s">
        <v>103</v>
      </c>
      <c r="E16" s="191">
        <f t="shared" si="0"/>
        <v>26</v>
      </c>
      <c r="F16" s="192" t="s">
        <v>924</v>
      </c>
      <c r="G16" s="46">
        <v>1</v>
      </c>
      <c r="H16" s="46">
        <v>1</v>
      </c>
      <c r="I16" s="46">
        <v>1</v>
      </c>
      <c r="J16" s="46">
        <v>1</v>
      </c>
      <c r="K16" s="46">
        <v>1</v>
      </c>
      <c r="L16" s="46">
        <v>1</v>
      </c>
      <c r="M16" s="192" t="s">
        <v>924</v>
      </c>
      <c r="N16" s="46">
        <v>1</v>
      </c>
      <c r="O16" s="46">
        <v>1</v>
      </c>
      <c r="P16" s="46"/>
    </row>
    <row r="17" spans="1:16" x14ac:dyDescent="0.2">
      <c r="A17" s="46">
        <v>29</v>
      </c>
      <c r="B17" s="180">
        <v>30</v>
      </c>
      <c r="C17" s="180" t="s">
        <v>104</v>
      </c>
      <c r="D17" s="182" t="s">
        <v>105</v>
      </c>
      <c r="E17" s="191">
        <f t="shared" si="0"/>
        <v>30</v>
      </c>
      <c r="F17" s="192" t="s">
        <v>924</v>
      </c>
      <c r="G17" s="46">
        <v>1</v>
      </c>
      <c r="H17" s="46">
        <v>1</v>
      </c>
      <c r="I17" s="46">
        <v>1</v>
      </c>
      <c r="J17" s="46">
        <v>1</v>
      </c>
      <c r="K17" s="46">
        <v>1</v>
      </c>
      <c r="L17" s="46">
        <v>1</v>
      </c>
      <c r="M17" s="192" t="s">
        <v>924</v>
      </c>
      <c r="N17" s="46">
        <v>1</v>
      </c>
      <c r="O17" s="46">
        <v>1</v>
      </c>
      <c r="P17" s="46"/>
    </row>
    <row r="18" spans="1:16" x14ac:dyDescent="0.2">
      <c r="A18" s="46">
        <v>32</v>
      </c>
      <c r="B18" s="180">
        <v>33</v>
      </c>
      <c r="C18" s="180" t="s">
        <v>106</v>
      </c>
      <c r="D18" s="182" t="s">
        <v>107</v>
      </c>
      <c r="E18" s="191">
        <f t="shared" si="0"/>
        <v>33</v>
      </c>
      <c r="F18" s="192" t="s">
        <v>924</v>
      </c>
      <c r="G18" s="46">
        <v>1</v>
      </c>
      <c r="H18" s="46">
        <v>1</v>
      </c>
      <c r="I18" s="46">
        <v>1</v>
      </c>
      <c r="J18" s="46">
        <v>1</v>
      </c>
      <c r="K18" s="46">
        <v>1</v>
      </c>
      <c r="L18" s="46">
        <v>1</v>
      </c>
      <c r="M18" s="192" t="s">
        <v>924</v>
      </c>
      <c r="N18" s="46">
        <v>1</v>
      </c>
      <c r="O18" s="46">
        <v>1</v>
      </c>
      <c r="P18" s="46"/>
    </row>
    <row r="19" spans="1:16" x14ac:dyDescent="0.2">
      <c r="A19" s="46">
        <v>33</v>
      </c>
      <c r="B19" s="180">
        <v>36</v>
      </c>
      <c r="C19" s="180" t="s">
        <v>108</v>
      </c>
      <c r="D19" s="182" t="s">
        <v>109</v>
      </c>
      <c r="E19" s="191">
        <f t="shared" si="0"/>
        <v>36</v>
      </c>
      <c r="F19" s="192" t="s">
        <v>924</v>
      </c>
      <c r="G19" s="46">
        <v>1</v>
      </c>
      <c r="H19" s="46">
        <v>1</v>
      </c>
      <c r="I19" s="46">
        <v>1</v>
      </c>
      <c r="J19" s="46">
        <v>1</v>
      </c>
      <c r="K19" s="46">
        <v>1</v>
      </c>
      <c r="L19" s="46">
        <v>1</v>
      </c>
      <c r="M19" s="192" t="s">
        <v>924</v>
      </c>
      <c r="N19" s="46">
        <v>1</v>
      </c>
      <c r="O19" s="46">
        <v>1</v>
      </c>
      <c r="P19" s="46"/>
    </row>
    <row r="20" spans="1:16" x14ac:dyDescent="0.2">
      <c r="A20" s="46">
        <v>34</v>
      </c>
      <c r="B20" s="180">
        <v>37</v>
      </c>
      <c r="C20" s="180" t="s">
        <v>110</v>
      </c>
      <c r="D20" s="182" t="s">
        <v>111</v>
      </c>
      <c r="E20" s="191">
        <f t="shared" si="0"/>
        <v>37</v>
      </c>
      <c r="F20" s="192" t="s">
        <v>925</v>
      </c>
      <c r="G20" s="46">
        <v>47</v>
      </c>
      <c r="H20" s="46">
        <v>7.5</v>
      </c>
      <c r="I20" s="46">
        <v>210</v>
      </c>
      <c r="J20" s="46">
        <v>18</v>
      </c>
      <c r="K20" s="46">
        <v>42</v>
      </c>
      <c r="L20" s="46">
        <v>2.9</v>
      </c>
      <c r="M20" s="192" t="s">
        <v>924</v>
      </c>
      <c r="N20" s="46">
        <v>1</v>
      </c>
      <c r="O20" s="46">
        <v>1</v>
      </c>
      <c r="P20" s="46"/>
    </row>
    <row r="21" spans="1:16" x14ac:dyDescent="0.2">
      <c r="A21" s="46">
        <v>35</v>
      </c>
      <c r="B21" s="180">
        <v>39</v>
      </c>
      <c r="C21" s="180" t="s">
        <v>112</v>
      </c>
      <c r="D21" s="182" t="s">
        <v>113</v>
      </c>
      <c r="E21" s="191">
        <f t="shared" si="0"/>
        <v>39</v>
      </c>
      <c r="F21" s="192" t="s">
        <v>924</v>
      </c>
      <c r="G21" s="46">
        <v>1</v>
      </c>
      <c r="H21" s="46">
        <v>1</v>
      </c>
      <c r="I21" s="46">
        <v>1</v>
      </c>
      <c r="J21" s="46">
        <v>1</v>
      </c>
      <c r="K21" s="46">
        <v>1</v>
      </c>
      <c r="L21" s="46">
        <v>1</v>
      </c>
      <c r="M21" s="192" t="s">
        <v>924</v>
      </c>
      <c r="N21" s="46">
        <v>1</v>
      </c>
      <c r="O21" s="46">
        <v>1</v>
      </c>
      <c r="P21" s="46"/>
    </row>
    <row r="22" spans="1:16" x14ac:dyDescent="0.2">
      <c r="A22" s="46">
        <v>36</v>
      </c>
      <c r="B22" s="180">
        <v>356</v>
      </c>
      <c r="C22" s="180" t="s">
        <v>114</v>
      </c>
      <c r="D22" s="182" t="s">
        <v>115</v>
      </c>
      <c r="E22" s="191">
        <f t="shared" si="0"/>
        <v>356</v>
      </c>
      <c r="F22" s="192" t="s">
        <v>924</v>
      </c>
      <c r="G22" s="46">
        <v>1</v>
      </c>
      <c r="H22" s="46">
        <v>1</v>
      </c>
      <c r="I22" s="46">
        <v>1</v>
      </c>
      <c r="J22" s="46">
        <v>1</v>
      </c>
      <c r="K22" s="46">
        <v>1</v>
      </c>
      <c r="L22" s="46">
        <v>1</v>
      </c>
      <c r="M22" s="192" t="s">
        <v>924</v>
      </c>
      <c r="N22" s="46">
        <v>1</v>
      </c>
      <c r="O22" s="46">
        <v>1</v>
      </c>
      <c r="P22" s="46"/>
    </row>
    <row r="23" spans="1:16" x14ac:dyDescent="0.2">
      <c r="A23" s="46">
        <v>40</v>
      </c>
      <c r="B23" s="46" t="s">
        <v>116</v>
      </c>
      <c r="C23" s="46" t="s">
        <v>117</v>
      </c>
      <c r="D23" s="193" t="s">
        <v>118</v>
      </c>
      <c r="E23" s="191" t="str">
        <f t="shared" si="0"/>
        <v>1001T</v>
      </c>
      <c r="F23" s="192" t="s">
        <v>924</v>
      </c>
      <c r="G23" s="46">
        <v>1</v>
      </c>
      <c r="H23" s="46">
        <v>1</v>
      </c>
      <c r="I23" s="46">
        <v>1</v>
      </c>
      <c r="J23" s="46">
        <v>1</v>
      </c>
      <c r="K23" s="46">
        <v>1</v>
      </c>
      <c r="L23" s="46">
        <v>1</v>
      </c>
      <c r="M23" s="192" t="s">
        <v>924</v>
      </c>
      <c r="N23" s="46">
        <v>1</v>
      </c>
      <c r="O23" s="46">
        <v>1</v>
      </c>
      <c r="P23" s="46"/>
    </row>
    <row r="24" spans="1:16" x14ac:dyDescent="0.2">
      <c r="A24" s="46">
        <v>42</v>
      </c>
      <c r="B24" s="180">
        <v>44</v>
      </c>
      <c r="C24" s="180" t="s">
        <v>119</v>
      </c>
      <c r="D24" s="182" t="s">
        <v>120</v>
      </c>
      <c r="E24" s="191">
        <f t="shared" si="0"/>
        <v>44</v>
      </c>
      <c r="F24" s="192" t="s">
        <v>924</v>
      </c>
      <c r="G24" s="46">
        <v>1</v>
      </c>
      <c r="H24" s="46">
        <v>1</v>
      </c>
      <c r="I24" s="46">
        <v>1</v>
      </c>
      <c r="J24" s="46">
        <v>1</v>
      </c>
      <c r="K24" s="46">
        <v>1</v>
      </c>
      <c r="L24" s="46">
        <v>1</v>
      </c>
      <c r="M24" s="192" t="s">
        <v>924</v>
      </c>
      <c r="N24" s="46">
        <v>1</v>
      </c>
      <c r="O24" s="46">
        <v>1</v>
      </c>
      <c r="P24" s="46"/>
    </row>
    <row r="25" spans="1:16" x14ac:dyDescent="0.2">
      <c r="A25" s="46">
        <v>44</v>
      </c>
      <c r="B25" s="180">
        <v>46</v>
      </c>
      <c r="C25" s="180" t="s">
        <v>121</v>
      </c>
      <c r="D25" s="182" t="s">
        <v>122</v>
      </c>
      <c r="E25" s="191">
        <f t="shared" si="0"/>
        <v>46</v>
      </c>
      <c r="F25" s="192" t="s">
        <v>924</v>
      </c>
      <c r="G25" s="46">
        <v>1</v>
      </c>
      <c r="H25" s="46">
        <v>1</v>
      </c>
      <c r="I25" s="46">
        <v>1</v>
      </c>
      <c r="J25" s="46">
        <v>1</v>
      </c>
      <c r="K25" s="46">
        <v>1</v>
      </c>
      <c r="L25" s="46">
        <v>1</v>
      </c>
      <c r="M25" s="192" t="s">
        <v>924</v>
      </c>
      <c r="N25" s="46">
        <v>1</v>
      </c>
      <c r="O25" s="46">
        <v>1</v>
      </c>
      <c r="P25" s="46"/>
    </row>
    <row r="26" spans="1:16" x14ac:dyDescent="0.2">
      <c r="A26" s="46">
        <v>45</v>
      </c>
      <c r="B26" s="180">
        <v>47</v>
      </c>
      <c r="C26" s="180" t="s">
        <v>123</v>
      </c>
      <c r="D26" s="182" t="s">
        <v>124</v>
      </c>
      <c r="E26" s="191">
        <f t="shared" si="0"/>
        <v>47</v>
      </c>
      <c r="F26" s="192" t="s">
        <v>924</v>
      </c>
      <c r="G26" s="46">
        <v>1</v>
      </c>
      <c r="H26" s="46">
        <v>1</v>
      </c>
      <c r="I26" s="46">
        <v>1</v>
      </c>
      <c r="J26" s="46">
        <v>1</v>
      </c>
      <c r="K26" s="46">
        <v>1</v>
      </c>
      <c r="L26" s="46">
        <v>1</v>
      </c>
      <c r="M26" s="192" t="s">
        <v>925</v>
      </c>
      <c r="N26" s="46">
        <v>1.7</v>
      </c>
      <c r="O26" s="46">
        <v>4.2</v>
      </c>
      <c r="P26" s="46"/>
    </row>
    <row r="27" spans="1:16" x14ac:dyDescent="0.2">
      <c r="A27" s="46">
        <v>46</v>
      </c>
      <c r="B27" s="180">
        <v>49</v>
      </c>
      <c r="C27" s="180" t="s">
        <v>126</v>
      </c>
      <c r="D27" s="182" t="s">
        <v>127</v>
      </c>
      <c r="E27" s="191">
        <f t="shared" si="0"/>
        <v>49</v>
      </c>
      <c r="F27" s="192" t="s">
        <v>924</v>
      </c>
      <c r="G27" s="46">
        <v>1</v>
      </c>
      <c r="H27" s="46">
        <v>1</v>
      </c>
      <c r="I27" s="46">
        <v>1</v>
      </c>
      <c r="J27" s="46">
        <v>1</v>
      </c>
      <c r="K27" s="46">
        <v>1</v>
      </c>
      <c r="L27" s="46">
        <v>1</v>
      </c>
      <c r="M27" s="192" t="s">
        <v>924</v>
      </c>
      <c r="N27" s="46">
        <v>1</v>
      </c>
      <c r="O27" s="46">
        <v>1</v>
      </c>
      <c r="P27" s="46"/>
    </row>
    <row r="28" spans="1:16" x14ac:dyDescent="0.2">
      <c r="A28" s="46">
        <v>47</v>
      </c>
      <c r="B28" s="180">
        <v>50</v>
      </c>
      <c r="C28" s="180" t="s">
        <v>128</v>
      </c>
      <c r="D28" s="182" t="s">
        <v>129</v>
      </c>
      <c r="E28" s="191">
        <f t="shared" si="0"/>
        <v>50</v>
      </c>
      <c r="F28" s="192" t="s">
        <v>924</v>
      </c>
      <c r="G28" s="46">
        <v>1</v>
      </c>
      <c r="H28" s="46">
        <v>1</v>
      </c>
      <c r="I28" s="46">
        <v>1</v>
      </c>
      <c r="J28" s="46">
        <v>1</v>
      </c>
      <c r="K28" s="46">
        <v>1</v>
      </c>
      <c r="L28" s="46">
        <v>1</v>
      </c>
      <c r="M28" s="192" t="s">
        <v>924</v>
      </c>
      <c r="N28" s="46">
        <v>1</v>
      </c>
      <c r="O28" s="46">
        <v>1</v>
      </c>
      <c r="P28" s="46"/>
    </row>
    <row r="29" spans="1:16" x14ac:dyDescent="0.2">
      <c r="A29" s="46">
        <v>48</v>
      </c>
      <c r="B29" s="180">
        <v>51</v>
      </c>
      <c r="C29" s="180" t="s">
        <v>130</v>
      </c>
      <c r="D29" s="182" t="s">
        <v>131</v>
      </c>
      <c r="E29" s="191">
        <f t="shared" si="0"/>
        <v>51</v>
      </c>
      <c r="F29" s="192" t="s">
        <v>924</v>
      </c>
      <c r="G29" s="46">
        <v>1</v>
      </c>
      <c r="H29" s="46">
        <v>1</v>
      </c>
      <c r="I29" s="46">
        <v>1</v>
      </c>
      <c r="J29" s="46">
        <v>1</v>
      </c>
      <c r="K29" s="46">
        <v>1</v>
      </c>
      <c r="L29" s="46">
        <v>1</v>
      </c>
      <c r="M29" s="192" t="s">
        <v>924</v>
      </c>
      <c r="N29" s="46">
        <v>1</v>
      </c>
      <c r="O29" s="46">
        <v>1</v>
      </c>
      <c r="P29" s="46"/>
    </row>
    <row r="30" spans="1:16" x14ac:dyDescent="0.2">
      <c r="A30" s="46">
        <v>53</v>
      </c>
      <c r="B30" s="180">
        <v>56</v>
      </c>
      <c r="C30" s="180" t="s">
        <v>132</v>
      </c>
      <c r="D30" s="182" t="s">
        <v>133</v>
      </c>
      <c r="E30" s="191">
        <f t="shared" si="0"/>
        <v>56</v>
      </c>
      <c r="F30" s="192" t="s">
        <v>924</v>
      </c>
      <c r="G30" s="46">
        <v>1</v>
      </c>
      <c r="H30" s="46">
        <v>1</v>
      </c>
      <c r="I30" s="46">
        <v>1</v>
      </c>
      <c r="J30" s="46">
        <v>1</v>
      </c>
      <c r="K30" s="46">
        <v>1</v>
      </c>
      <c r="L30" s="46">
        <v>1</v>
      </c>
      <c r="M30" s="192" t="s">
        <v>924</v>
      </c>
      <c r="N30" s="46">
        <v>1</v>
      </c>
      <c r="O30" s="46">
        <v>1</v>
      </c>
      <c r="P30" s="46"/>
    </row>
    <row r="31" spans="1:16" x14ac:dyDescent="0.2">
      <c r="A31" s="46">
        <v>55</v>
      </c>
      <c r="B31" s="180">
        <v>58</v>
      </c>
      <c r="C31" s="180" t="s">
        <v>134</v>
      </c>
      <c r="D31" s="182" t="s">
        <v>135</v>
      </c>
      <c r="E31" s="191">
        <f t="shared" si="0"/>
        <v>58</v>
      </c>
      <c r="F31" s="192" t="s">
        <v>924</v>
      </c>
      <c r="G31" s="46">
        <v>1</v>
      </c>
      <c r="H31" s="46">
        <v>1</v>
      </c>
      <c r="I31" s="46">
        <v>1</v>
      </c>
      <c r="J31" s="46">
        <v>1</v>
      </c>
      <c r="K31" s="46">
        <v>1</v>
      </c>
      <c r="L31" s="46">
        <v>1</v>
      </c>
      <c r="M31" s="192" t="s">
        <v>924</v>
      </c>
      <c r="N31" s="46">
        <v>1</v>
      </c>
      <c r="O31" s="46">
        <v>1</v>
      </c>
      <c r="P31" s="46"/>
    </row>
    <row r="32" spans="1:16" x14ac:dyDescent="0.2">
      <c r="A32" s="46">
        <v>56</v>
      </c>
      <c r="B32" s="46">
        <v>62</v>
      </c>
      <c r="C32" s="46" t="s">
        <v>136</v>
      </c>
      <c r="D32" s="193" t="s">
        <v>137</v>
      </c>
      <c r="E32" s="191">
        <f t="shared" si="0"/>
        <v>62</v>
      </c>
      <c r="F32" s="192" t="s">
        <v>924</v>
      </c>
      <c r="G32" s="46">
        <v>1</v>
      </c>
      <c r="H32" s="46">
        <v>1</v>
      </c>
      <c r="I32" s="46">
        <v>1</v>
      </c>
      <c r="J32" s="46">
        <v>1</v>
      </c>
      <c r="K32" s="46">
        <v>1</v>
      </c>
      <c r="L32" s="46">
        <v>1</v>
      </c>
      <c r="M32" s="192" t="s">
        <v>924</v>
      </c>
      <c r="N32" s="46">
        <v>1</v>
      </c>
      <c r="O32" s="46">
        <v>1</v>
      </c>
      <c r="P32" s="46"/>
    </row>
    <row r="33" spans="1:16" x14ac:dyDescent="0.2">
      <c r="A33" s="46">
        <v>57</v>
      </c>
      <c r="B33" s="46" t="s">
        <v>138</v>
      </c>
      <c r="C33" s="46" t="s">
        <v>139</v>
      </c>
      <c r="D33" s="193" t="s">
        <v>140</v>
      </c>
      <c r="E33" s="191" t="str">
        <f t="shared" si="0"/>
        <v>1002T</v>
      </c>
      <c r="F33" s="192" t="s">
        <v>924</v>
      </c>
      <c r="G33" s="46">
        <v>1</v>
      </c>
      <c r="H33" s="46">
        <v>1</v>
      </c>
      <c r="I33" s="46">
        <v>1</v>
      </c>
      <c r="J33" s="46">
        <v>1</v>
      </c>
      <c r="K33" s="46">
        <v>1</v>
      </c>
      <c r="L33" s="46">
        <v>1</v>
      </c>
      <c r="M33" s="192" t="s">
        <v>924</v>
      </c>
      <c r="N33" s="46">
        <v>1</v>
      </c>
      <c r="O33" s="46">
        <v>1</v>
      </c>
      <c r="P33" s="46"/>
    </row>
    <row r="34" spans="1:16" x14ac:dyDescent="0.2">
      <c r="A34" s="46">
        <v>59</v>
      </c>
      <c r="B34" s="46" t="s">
        <v>141</v>
      </c>
      <c r="C34" s="46" t="s">
        <v>142</v>
      </c>
      <c r="D34" s="193" t="s">
        <v>143</v>
      </c>
      <c r="E34" s="191" t="str">
        <f t="shared" si="0"/>
        <v>1003T</v>
      </c>
      <c r="F34" s="192" t="s">
        <v>924</v>
      </c>
      <c r="G34" s="46">
        <v>1</v>
      </c>
      <c r="H34" s="46">
        <v>1</v>
      </c>
      <c r="I34" s="46">
        <v>1</v>
      </c>
      <c r="J34" s="46">
        <v>1</v>
      </c>
      <c r="K34" s="46">
        <v>1</v>
      </c>
      <c r="L34" s="46">
        <v>1</v>
      </c>
      <c r="M34" s="192" t="s">
        <v>924</v>
      </c>
      <c r="N34" s="46">
        <v>1</v>
      </c>
      <c r="O34" s="46">
        <v>1</v>
      </c>
      <c r="P34" s="46"/>
    </row>
    <row r="35" spans="1:16" x14ac:dyDescent="0.2">
      <c r="A35" s="46">
        <v>60</v>
      </c>
      <c r="B35" s="46">
        <v>71</v>
      </c>
      <c r="C35" s="46" t="s">
        <v>144</v>
      </c>
      <c r="D35" s="193" t="s">
        <v>145</v>
      </c>
      <c r="E35" s="191">
        <f t="shared" si="0"/>
        <v>71</v>
      </c>
      <c r="F35" s="192" t="s">
        <v>924</v>
      </c>
      <c r="G35" s="46">
        <v>1</v>
      </c>
      <c r="H35" s="46">
        <v>1</v>
      </c>
      <c r="I35" s="46">
        <v>1</v>
      </c>
      <c r="J35" s="46">
        <v>1</v>
      </c>
      <c r="K35" s="46">
        <v>1</v>
      </c>
      <c r="L35" s="46">
        <v>1</v>
      </c>
      <c r="M35" s="192" t="s">
        <v>924</v>
      </c>
      <c r="N35" s="46">
        <v>1</v>
      </c>
      <c r="O35" s="46">
        <v>1</v>
      </c>
      <c r="P35" s="46"/>
    </row>
    <row r="36" spans="1:16" x14ac:dyDescent="0.2">
      <c r="A36" s="46">
        <v>61</v>
      </c>
      <c r="B36" s="180">
        <v>72</v>
      </c>
      <c r="C36" s="180" t="s">
        <v>146</v>
      </c>
      <c r="D36" s="182" t="s">
        <v>147</v>
      </c>
      <c r="E36" s="191">
        <f t="shared" si="0"/>
        <v>72</v>
      </c>
      <c r="F36" s="192" t="s">
        <v>924</v>
      </c>
      <c r="G36" s="46">
        <v>1</v>
      </c>
      <c r="H36" s="46">
        <v>1</v>
      </c>
      <c r="I36" s="46">
        <v>1</v>
      </c>
      <c r="J36" s="46">
        <v>1</v>
      </c>
      <c r="K36" s="46">
        <v>1</v>
      </c>
      <c r="L36" s="46">
        <v>1</v>
      </c>
      <c r="M36" s="192" t="s">
        <v>924</v>
      </c>
      <c r="N36" s="46">
        <v>1</v>
      </c>
      <c r="O36" s="46">
        <v>1</v>
      </c>
      <c r="P36" s="46"/>
    </row>
    <row r="37" spans="1:16" x14ac:dyDescent="0.2">
      <c r="A37" s="46">
        <v>62</v>
      </c>
      <c r="B37" s="180">
        <v>324</v>
      </c>
      <c r="C37" s="180" t="s">
        <v>148</v>
      </c>
      <c r="D37" s="182" t="s">
        <v>149</v>
      </c>
      <c r="E37" s="191">
        <f t="shared" si="0"/>
        <v>324</v>
      </c>
      <c r="F37" s="192" t="s">
        <v>924</v>
      </c>
      <c r="G37" s="46">
        <v>1</v>
      </c>
      <c r="H37" s="46">
        <v>1</v>
      </c>
      <c r="I37" s="46">
        <v>1</v>
      </c>
      <c r="J37" s="46">
        <v>1</v>
      </c>
      <c r="K37" s="46">
        <v>1</v>
      </c>
      <c r="L37" s="46">
        <v>1</v>
      </c>
      <c r="M37" s="192" t="s">
        <v>924</v>
      </c>
      <c r="N37" s="46">
        <v>1</v>
      </c>
      <c r="O37" s="46">
        <v>1</v>
      </c>
      <c r="P37" s="46"/>
    </row>
    <row r="38" spans="1:16" x14ac:dyDescent="0.2">
      <c r="A38" s="46">
        <v>63</v>
      </c>
      <c r="B38" s="180">
        <v>73</v>
      </c>
      <c r="C38" s="180" t="s">
        <v>150</v>
      </c>
      <c r="D38" s="182" t="s">
        <v>151</v>
      </c>
      <c r="E38" s="191">
        <f t="shared" si="0"/>
        <v>73</v>
      </c>
      <c r="F38" s="192" t="s">
        <v>924</v>
      </c>
      <c r="G38" s="46">
        <v>1</v>
      </c>
      <c r="H38" s="46">
        <v>1</v>
      </c>
      <c r="I38" s="46">
        <v>1</v>
      </c>
      <c r="J38" s="46">
        <v>1</v>
      </c>
      <c r="K38" s="46">
        <v>1</v>
      </c>
      <c r="L38" s="46">
        <v>1</v>
      </c>
      <c r="M38" s="192" t="s">
        <v>924</v>
      </c>
      <c r="N38" s="46">
        <v>1</v>
      </c>
      <c r="O38" s="46">
        <v>1</v>
      </c>
      <c r="P38" s="46"/>
    </row>
    <row r="39" spans="1:16" x14ac:dyDescent="0.2">
      <c r="A39" s="46">
        <v>64</v>
      </c>
      <c r="B39" s="180">
        <v>75</v>
      </c>
      <c r="C39" s="180" t="s">
        <v>152</v>
      </c>
      <c r="D39" s="182" t="s">
        <v>153</v>
      </c>
      <c r="E39" s="191">
        <f t="shared" si="0"/>
        <v>75</v>
      </c>
      <c r="F39" s="192" t="s">
        <v>924</v>
      </c>
      <c r="G39" s="46">
        <v>1</v>
      </c>
      <c r="H39" s="46">
        <v>1</v>
      </c>
      <c r="I39" s="46">
        <v>1</v>
      </c>
      <c r="J39" s="46">
        <v>1</v>
      </c>
      <c r="K39" s="46">
        <v>1</v>
      </c>
      <c r="L39" s="46">
        <v>1</v>
      </c>
      <c r="M39" s="192" t="s">
        <v>924</v>
      </c>
      <c r="N39" s="46">
        <v>1</v>
      </c>
      <c r="O39" s="46">
        <v>1</v>
      </c>
      <c r="P39" s="46"/>
    </row>
    <row r="40" spans="1:16" x14ac:dyDescent="0.2">
      <c r="A40" s="46">
        <v>65</v>
      </c>
      <c r="B40" s="180">
        <v>333</v>
      </c>
      <c r="C40" s="180" t="s">
        <v>154</v>
      </c>
      <c r="D40" s="182" t="s">
        <v>155</v>
      </c>
      <c r="E40" s="191">
        <f t="shared" si="0"/>
        <v>333</v>
      </c>
      <c r="F40" s="192" t="s">
        <v>924</v>
      </c>
      <c r="G40" s="46">
        <v>1</v>
      </c>
      <c r="H40" s="46">
        <v>1</v>
      </c>
      <c r="I40" s="46">
        <v>1</v>
      </c>
      <c r="J40" s="46">
        <v>1</v>
      </c>
      <c r="K40" s="46">
        <v>1</v>
      </c>
      <c r="L40" s="46">
        <v>1</v>
      </c>
      <c r="M40" s="192" t="s">
        <v>924</v>
      </c>
      <c r="N40" s="46">
        <v>1</v>
      </c>
      <c r="O40" s="46">
        <v>1</v>
      </c>
      <c r="P40" s="46"/>
    </row>
    <row r="41" spans="1:16" x14ac:dyDescent="0.2">
      <c r="A41" s="46">
        <v>66</v>
      </c>
      <c r="B41" s="46">
        <v>76</v>
      </c>
      <c r="C41" s="46" t="s">
        <v>157</v>
      </c>
      <c r="D41" s="193" t="s">
        <v>158</v>
      </c>
      <c r="E41" s="191">
        <f t="shared" si="0"/>
        <v>76</v>
      </c>
      <c r="F41" s="192" t="s">
        <v>924</v>
      </c>
      <c r="G41" s="46">
        <v>1</v>
      </c>
      <c r="H41" s="46">
        <v>1</v>
      </c>
      <c r="I41" s="46">
        <v>1</v>
      </c>
      <c r="J41" s="46">
        <v>1</v>
      </c>
      <c r="K41" s="46">
        <v>1</v>
      </c>
      <c r="L41" s="46">
        <v>1</v>
      </c>
      <c r="M41" s="192" t="s">
        <v>924</v>
      </c>
      <c r="N41" s="46">
        <v>1</v>
      </c>
      <c r="O41" s="46">
        <v>1</v>
      </c>
      <c r="P41" s="46"/>
    </row>
    <row r="42" spans="1:16" x14ac:dyDescent="0.2">
      <c r="A42" s="46">
        <v>69</v>
      </c>
      <c r="B42" s="180">
        <v>79</v>
      </c>
      <c r="C42" s="180" t="s">
        <v>159</v>
      </c>
      <c r="D42" s="182" t="s">
        <v>160</v>
      </c>
      <c r="E42" s="191">
        <f t="shared" si="0"/>
        <v>79</v>
      </c>
      <c r="F42" s="192" t="s">
        <v>924</v>
      </c>
      <c r="G42" s="46">
        <v>1</v>
      </c>
      <c r="H42" s="46">
        <v>1</v>
      </c>
      <c r="I42" s="46">
        <v>1</v>
      </c>
      <c r="J42" s="46">
        <v>1</v>
      </c>
      <c r="K42" s="46">
        <v>1</v>
      </c>
      <c r="L42" s="46">
        <v>1</v>
      </c>
      <c r="M42" s="192" t="s">
        <v>924</v>
      </c>
      <c r="N42" s="46">
        <v>1</v>
      </c>
      <c r="O42" s="46">
        <v>1</v>
      </c>
      <c r="P42" s="46"/>
    </row>
    <row r="43" spans="1:16" x14ac:dyDescent="0.2">
      <c r="A43" s="46">
        <v>70</v>
      </c>
      <c r="B43" s="46">
        <v>80</v>
      </c>
      <c r="C43" s="46" t="s">
        <v>161</v>
      </c>
      <c r="D43" s="193" t="s">
        <v>162</v>
      </c>
      <c r="E43" s="191">
        <f t="shared" si="0"/>
        <v>80</v>
      </c>
      <c r="F43" s="192" t="s">
        <v>924</v>
      </c>
      <c r="G43" s="46">
        <v>1</v>
      </c>
      <c r="H43" s="46">
        <v>1</v>
      </c>
      <c r="I43" s="46">
        <v>1</v>
      </c>
      <c r="J43" s="46">
        <v>1</v>
      </c>
      <c r="K43" s="46">
        <v>1</v>
      </c>
      <c r="L43" s="46">
        <v>1</v>
      </c>
      <c r="M43" s="192" t="s">
        <v>924</v>
      </c>
      <c r="N43" s="46">
        <v>1</v>
      </c>
      <c r="O43" s="46">
        <v>1</v>
      </c>
      <c r="P43" s="46"/>
    </row>
    <row r="44" spans="1:16" x14ac:dyDescent="0.2">
      <c r="A44" s="46">
        <v>75</v>
      </c>
      <c r="B44" s="180">
        <v>83</v>
      </c>
      <c r="C44" s="180" t="s">
        <v>163</v>
      </c>
      <c r="D44" s="182" t="s">
        <v>164</v>
      </c>
      <c r="E44" s="191">
        <f t="shared" si="0"/>
        <v>83</v>
      </c>
      <c r="F44" s="192" t="s">
        <v>925</v>
      </c>
      <c r="G44" s="46">
        <v>1</v>
      </c>
      <c r="H44" s="46">
        <v>6.2</v>
      </c>
      <c r="I44" s="46">
        <v>1</v>
      </c>
      <c r="J44" s="46">
        <v>12</v>
      </c>
      <c r="K44" s="46">
        <v>1</v>
      </c>
      <c r="L44" s="46">
        <v>2</v>
      </c>
      <c r="M44" s="192" t="s">
        <v>924</v>
      </c>
      <c r="N44" s="46">
        <v>1</v>
      </c>
      <c r="O44" s="46">
        <v>1</v>
      </c>
      <c r="P44" s="46"/>
    </row>
    <row r="45" spans="1:16" x14ac:dyDescent="0.2">
      <c r="A45" s="46">
        <v>77</v>
      </c>
      <c r="B45" s="180">
        <v>86</v>
      </c>
      <c r="C45" s="180" t="s">
        <v>165</v>
      </c>
      <c r="D45" s="182" t="s">
        <v>166</v>
      </c>
      <c r="E45" s="191">
        <f t="shared" si="0"/>
        <v>86</v>
      </c>
      <c r="F45" s="192" t="s">
        <v>924</v>
      </c>
      <c r="G45" s="46">
        <v>1</v>
      </c>
      <c r="H45" s="46">
        <v>1</v>
      </c>
      <c r="I45" s="46">
        <v>1</v>
      </c>
      <c r="J45" s="46">
        <v>1</v>
      </c>
      <c r="K45" s="46">
        <v>1</v>
      </c>
      <c r="L45" s="46">
        <v>1</v>
      </c>
      <c r="M45" s="192" t="s">
        <v>924</v>
      </c>
      <c r="N45" s="46">
        <v>1</v>
      </c>
      <c r="O45" s="46">
        <v>1</v>
      </c>
      <c r="P45" s="46"/>
    </row>
    <row r="46" spans="1:16" x14ac:dyDescent="0.2">
      <c r="A46" s="46">
        <v>81</v>
      </c>
      <c r="B46" s="180">
        <v>90</v>
      </c>
      <c r="C46" s="180" t="s">
        <v>167</v>
      </c>
      <c r="D46" s="182" t="s">
        <v>168</v>
      </c>
      <c r="E46" s="191">
        <f t="shared" si="0"/>
        <v>90</v>
      </c>
      <c r="F46" s="192" t="s">
        <v>924</v>
      </c>
      <c r="G46" s="46">
        <v>1</v>
      </c>
      <c r="H46" s="46">
        <v>1</v>
      </c>
      <c r="I46" s="46">
        <v>1</v>
      </c>
      <c r="J46" s="46">
        <v>1</v>
      </c>
      <c r="K46" s="46">
        <v>1</v>
      </c>
      <c r="L46" s="46">
        <v>1</v>
      </c>
      <c r="M46" s="192" t="s">
        <v>924</v>
      </c>
      <c r="N46" s="46">
        <v>1</v>
      </c>
      <c r="O46" s="46">
        <v>1</v>
      </c>
      <c r="P46" s="46"/>
    </row>
    <row r="47" spans="1:16" x14ac:dyDescent="0.2">
      <c r="A47" s="46">
        <v>82</v>
      </c>
      <c r="B47" s="180">
        <v>91</v>
      </c>
      <c r="C47" s="180" t="s">
        <v>169</v>
      </c>
      <c r="D47" s="182" t="s">
        <v>170</v>
      </c>
      <c r="E47" s="191">
        <f t="shared" si="0"/>
        <v>91</v>
      </c>
      <c r="F47" s="192" t="s">
        <v>924</v>
      </c>
      <c r="G47" s="46">
        <v>1</v>
      </c>
      <c r="H47" s="46">
        <v>1</v>
      </c>
      <c r="I47" s="46">
        <v>1</v>
      </c>
      <c r="J47" s="46">
        <v>1</v>
      </c>
      <c r="K47" s="46">
        <v>1</v>
      </c>
      <c r="L47" s="46">
        <v>1</v>
      </c>
      <c r="M47" s="192" t="s">
        <v>924</v>
      </c>
      <c r="N47" s="46">
        <v>1</v>
      </c>
      <c r="O47" s="46">
        <v>1</v>
      </c>
      <c r="P47" s="46"/>
    </row>
    <row r="48" spans="1:16" x14ac:dyDescent="0.2">
      <c r="A48" s="46">
        <v>83</v>
      </c>
      <c r="B48" s="180">
        <v>92</v>
      </c>
      <c r="C48" s="180" t="s">
        <v>171</v>
      </c>
      <c r="D48" s="182" t="s">
        <v>172</v>
      </c>
      <c r="E48" s="191">
        <f t="shared" si="0"/>
        <v>92</v>
      </c>
      <c r="F48" s="192" t="s">
        <v>924</v>
      </c>
      <c r="G48" s="46">
        <v>1</v>
      </c>
      <c r="H48" s="46">
        <v>1</v>
      </c>
      <c r="I48" s="46">
        <v>1</v>
      </c>
      <c r="J48" s="46">
        <v>1</v>
      </c>
      <c r="K48" s="46">
        <v>1</v>
      </c>
      <c r="L48" s="46">
        <v>1</v>
      </c>
      <c r="M48" s="192" t="s">
        <v>924</v>
      </c>
      <c r="N48" s="46">
        <v>1</v>
      </c>
      <c r="O48" s="46">
        <v>1</v>
      </c>
      <c r="P48" s="46"/>
    </row>
    <row r="49" spans="1:16" x14ac:dyDescent="0.2">
      <c r="A49" s="46">
        <v>86</v>
      </c>
      <c r="B49" s="46" t="s">
        <v>173</v>
      </c>
      <c r="C49" s="46" t="s">
        <v>174</v>
      </c>
      <c r="D49" s="193" t="s">
        <v>175</v>
      </c>
      <c r="E49" s="191" t="str">
        <f t="shared" si="0"/>
        <v>1006T</v>
      </c>
      <c r="F49" s="192" t="s">
        <v>924</v>
      </c>
      <c r="G49" s="46">
        <v>1</v>
      </c>
      <c r="H49" s="46">
        <v>1</v>
      </c>
      <c r="I49" s="46">
        <v>1</v>
      </c>
      <c r="J49" s="46">
        <v>1</v>
      </c>
      <c r="K49" s="46">
        <v>1</v>
      </c>
      <c r="L49" s="46">
        <v>1</v>
      </c>
      <c r="M49" s="192" t="s">
        <v>924</v>
      </c>
      <c r="N49" s="46">
        <v>1</v>
      </c>
      <c r="O49" s="46">
        <v>1</v>
      </c>
      <c r="P49" s="46"/>
    </row>
    <row r="50" spans="1:16" x14ac:dyDescent="0.2">
      <c r="A50" s="46">
        <v>89</v>
      </c>
      <c r="B50" s="180">
        <v>97</v>
      </c>
      <c r="C50" s="180" t="s">
        <v>176</v>
      </c>
      <c r="D50" s="182" t="s">
        <v>177</v>
      </c>
      <c r="E50" s="191">
        <f t="shared" si="0"/>
        <v>97</v>
      </c>
      <c r="F50" s="192" t="s">
        <v>924</v>
      </c>
      <c r="G50" s="46">
        <v>1</v>
      </c>
      <c r="H50" s="46">
        <v>1</v>
      </c>
      <c r="I50" s="46">
        <v>1</v>
      </c>
      <c r="J50" s="46">
        <v>1</v>
      </c>
      <c r="K50" s="46">
        <v>1</v>
      </c>
      <c r="L50" s="46">
        <v>1</v>
      </c>
      <c r="M50" s="192" t="s">
        <v>924</v>
      </c>
      <c r="N50" s="46">
        <v>1</v>
      </c>
      <c r="O50" s="46">
        <v>1</v>
      </c>
      <c r="P50" s="46"/>
    </row>
    <row r="51" spans="1:16" x14ac:dyDescent="0.2">
      <c r="A51" s="46">
        <v>90</v>
      </c>
      <c r="B51" s="46">
        <v>98</v>
      </c>
      <c r="C51" s="46" t="s">
        <v>178</v>
      </c>
      <c r="D51" s="193" t="s">
        <v>179</v>
      </c>
      <c r="E51" s="191">
        <f t="shared" si="0"/>
        <v>98</v>
      </c>
      <c r="F51" s="192" t="s">
        <v>924</v>
      </c>
      <c r="G51" s="46">
        <v>1</v>
      </c>
      <c r="H51" s="46">
        <v>1</v>
      </c>
      <c r="I51" s="46">
        <v>1</v>
      </c>
      <c r="J51" s="46">
        <v>1</v>
      </c>
      <c r="K51" s="46">
        <v>1</v>
      </c>
      <c r="L51" s="46">
        <v>1</v>
      </c>
      <c r="M51" s="192" t="s">
        <v>924</v>
      </c>
      <c r="N51" s="46">
        <v>1</v>
      </c>
      <c r="O51" s="46">
        <v>1</v>
      </c>
      <c r="P51" s="46"/>
    </row>
    <row r="52" spans="1:16" x14ac:dyDescent="0.2">
      <c r="A52" s="46">
        <v>92</v>
      </c>
      <c r="B52" s="180">
        <v>100</v>
      </c>
      <c r="C52" s="180" t="s">
        <v>180</v>
      </c>
      <c r="D52" s="182" t="s">
        <v>181</v>
      </c>
      <c r="E52" s="191">
        <f t="shared" si="0"/>
        <v>100</v>
      </c>
      <c r="F52" s="192" t="s">
        <v>924</v>
      </c>
      <c r="G52" s="46">
        <v>1</v>
      </c>
      <c r="H52" s="46">
        <v>1</v>
      </c>
      <c r="I52" s="46">
        <v>1</v>
      </c>
      <c r="J52" s="46">
        <v>1</v>
      </c>
      <c r="K52" s="46">
        <v>1</v>
      </c>
      <c r="L52" s="46">
        <v>1</v>
      </c>
      <c r="M52" s="192" t="s">
        <v>924</v>
      </c>
      <c r="N52" s="46">
        <v>1</v>
      </c>
      <c r="O52" s="46">
        <v>1</v>
      </c>
      <c r="P52" s="46"/>
    </row>
    <row r="53" spans="1:16" x14ac:dyDescent="0.2">
      <c r="A53" s="46">
        <v>93</v>
      </c>
      <c r="B53" s="180">
        <v>101</v>
      </c>
      <c r="C53" s="180" t="s">
        <v>182</v>
      </c>
      <c r="D53" s="182" t="s">
        <v>183</v>
      </c>
      <c r="E53" s="191">
        <f t="shared" si="0"/>
        <v>101</v>
      </c>
      <c r="F53" s="192" t="s">
        <v>924</v>
      </c>
      <c r="G53" s="46">
        <v>1</v>
      </c>
      <c r="H53" s="46">
        <v>1</v>
      </c>
      <c r="I53" s="46">
        <v>1</v>
      </c>
      <c r="J53" s="46">
        <v>1</v>
      </c>
      <c r="K53" s="46">
        <v>1</v>
      </c>
      <c r="L53" s="46">
        <v>1</v>
      </c>
      <c r="M53" s="192" t="s">
        <v>924</v>
      </c>
      <c r="N53" s="46">
        <v>1</v>
      </c>
      <c r="O53" s="46">
        <v>1</v>
      </c>
      <c r="P53" s="46"/>
    </row>
    <row r="54" spans="1:16" x14ac:dyDescent="0.2">
      <c r="A54" s="46">
        <v>94</v>
      </c>
      <c r="B54" s="180">
        <v>102</v>
      </c>
      <c r="C54" s="180" t="s">
        <v>184</v>
      </c>
      <c r="D54" s="182" t="s">
        <v>185</v>
      </c>
      <c r="E54" s="191">
        <f t="shared" si="0"/>
        <v>102</v>
      </c>
      <c r="F54" s="192" t="s">
        <v>924</v>
      </c>
      <c r="G54" s="46">
        <v>1</v>
      </c>
      <c r="H54" s="46">
        <v>1</v>
      </c>
      <c r="I54" s="46">
        <v>1</v>
      </c>
      <c r="J54" s="46">
        <v>1</v>
      </c>
      <c r="K54" s="46">
        <v>1</v>
      </c>
      <c r="L54" s="46">
        <v>1</v>
      </c>
      <c r="M54" s="192" t="s">
        <v>924</v>
      </c>
      <c r="N54" s="46">
        <v>1</v>
      </c>
      <c r="O54" s="46">
        <v>1</v>
      </c>
      <c r="P54" s="46"/>
    </row>
    <row r="55" spans="1:16" x14ac:dyDescent="0.2">
      <c r="A55" s="46">
        <v>96</v>
      </c>
      <c r="B55" s="180">
        <v>104</v>
      </c>
      <c r="C55" s="180" t="s">
        <v>186</v>
      </c>
      <c r="D55" s="182" t="s">
        <v>187</v>
      </c>
      <c r="E55" s="191">
        <f t="shared" si="0"/>
        <v>104</v>
      </c>
      <c r="F55" s="192" t="s">
        <v>924</v>
      </c>
      <c r="G55" s="46">
        <v>1</v>
      </c>
      <c r="H55" s="46">
        <v>1</v>
      </c>
      <c r="I55" s="46">
        <v>1</v>
      </c>
      <c r="J55" s="46">
        <v>1</v>
      </c>
      <c r="K55" s="46">
        <v>1</v>
      </c>
      <c r="L55" s="46">
        <v>1</v>
      </c>
      <c r="M55" s="192" t="s">
        <v>924</v>
      </c>
      <c r="N55" s="46">
        <v>1</v>
      </c>
      <c r="O55" s="46">
        <v>1</v>
      </c>
      <c r="P55" s="46"/>
    </row>
    <row r="56" spans="1:16" x14ac:dyDescent="0.2">
      <c r="A56" s="46">
        <v>99</v>
      </c>
      <c r="B56" s="180">
        <v>108</v>
      </c>
      <c r="C56" s="180" t="s">
        <v>188</v>
      </c>
      <c r="D56" s="182" t="s">
        <v>189</v>
      </c>
      <c r="E56" s="191">
        <f t="shared" si="0"/>
        <v>108</v>
      </c>
      <c r="F56" s="192" t="s">
        <v>924</v>
      </c>
      <c r="G56" s="46">
        <v>1</v>
      </c>
      <c r="H56" s="46">
        <v>1</v>
      </c>
      <c r="I56" s="46">
        <v>1</v>
      </c>
      <c r="J56" s="46">
        <v>1</v>
      </c>
      <c r="K56" s="46">
        <v>1</v>
      </c>
      <c r="L56" s="46">
        <v>1</v>
      </c>
      <c r="M56" s="192" t="s">
        <v>924</v>
      </c>
      <c r="N56" s="46">
        <v>1</v>
      </c>
      <c r="O56" s="46">
        <v>1</v>
      </c>
      <c r="P56" s="46"/>
    </row>
    <row r="57" spans="1:16" x14ac:dyDescent="0.2">
      <c r="A57" s="46">
        <v>101</v>
      </c>
      <c r="B57" s="46" t="s">
        <v>190</v>
      </c>
      <c r="C57" s="46" t="s">
        <v>191</v>
      </c>
      <c r="D57" s="193" t="s">
        <v>192</v>
      </c>
      <c r="E57" s="191" t="str">
        <f t="shared" si="0"/>
        <v>1007T</v>
      </c>
      <c r="F57" s="192" t="s">
        <v>924</v>
      </c>
      <c r="G57" s="46">
        <v>1</v>
      </c>
      <c r="H57" s="46">
        <v>1</v>
      </c>
      <c r="I57" s="46">
        <v>1</v>
      </c>
      <c r="J57" s="46">
        <v>1</v>
      </c>
      <c r="K57" s="46">
        <v>1</v>
      </c>
      <c r="L57" s="46">
        <v>1</v>
      </c>
      <c r="M57" s="192" t="s">
        <v>924</v>
      </c>
      <c r="N57" s="46">
        <v>1</v>
      </c>
      <c r="O57" s="46">
        <v>1</v>
      </c>
      <c r="P57" s="46"/>
    </row>
    <row r="58" spans="1:16" x14ac:dyDescent="0.2">
      <c r="A58" s="46">
        <v>102</v>
      </c>
      <c r="B58" s="180">
        <v>117</v>
      </c>
      <c r="C58" s="180" t="s">
        <v>193</v>
      </c>
      <c r="D58" s="182" t="s">
        <v>194</v>
      </c>
      <c r="E58" s="191">
        <f t="shared" si="0"/>
        <v>117</v>
      </c>
      <c r="F58" s="192" t="s">
        <v>924</v>
      </c>
      <c r="G58" s="46">
        <v>1</v>
      </c>
      <c r="H58" s="46">
        <v>1</v>
      </c>
      <c r="I58" s="46">
        <v>1</v>
      </c>
      <c r="J58" s="46">
        <v>1</v>
      </c>
      <c r="K58" s="46">
        <v>1</v>
      </c>
      <c r="L58" s="46">
        <v>1</v>
      </c>
      <c r="M58" s="192" t="s">
        <v>924</v>
      </c>
      <c r="N58" s="46">
        <v>1</v>
      </c>
      <c r="O58" s="46">
        <v>1</v>
      </c>
      <c r="P58" s="46"/>
    </row>
    <row r="59" spans="1:16" x14ac:dyDescent="0.2">
      <c r="A59" s="46">
        <v>103</v>
      </c>
      <c r="B59" s="180">
        <v>230</v>
      </c>
      <c r="C59" s="180" t="s">
        <v>195</v>
      </c>
      <c r="D59" s="182" t="s">
        <v>196</v>
      </c>
      <c r="E59" s="191">
        <f t="shared" si="0"/>
        <v>230</v>
      </c>
      <c r="F59" s="192" t="s">
        <v>924</v>
      </c>
      <c r="G59" s="46">
        <v>1</v>
      </c>
      <c r="H59" s="46">
        <v>1</v>
      </c>
      <c r="I59" s="46">
        <v>1</v>
      </c>
      <c r="J59" s="46">
        <v>1</v>
      </c>
      <c r="K59" s="46">
        <v>1</v>
      </c>
      <c r="L59" s="46">
        <v>1</v>
      </c>
      <c r="M59" s="192" t="s">
        <v>924</v>
      </c>
      <c r="N59" s="46">
        <v>1</v>
      </c>
      <c r="O59" s="46">
        <v>1</v>
      </c>
      <c r="P59" s="46"/>
    </row>
    <row r="60" spans="1:16" x14ac:dyDescent="0.2">
      <c r="A60" s="46">
        <v>104</v>
      </c>
      <c r="B60" s="180">
        <v>63</v>
      </c>
      <c r="C60" s="180" t="s">
        <v>197</v>
      </c>
      <c r="D60" s="182" t="s">
        <v>198</v>
      </c>
      <c r="E60" s="191">
        <f t="shared" si="0"/>
        <v>63</v>
      </c>
      <c r="F60" s="192" t="s">
        <v>924</v>
      </c>
      <c r="G60" s="46">
        <v>1</v>
      </c>
      <c r="H60" s="46">
        <v>1</v>
      </c>
      <c r="I60" s="46">
        <v>1</v>
      </c>
      <c r="J60" s="46">
        <v>1</v>
      </c>
      <c r="K60" s="46">
        <v>1</v>
      </c>
      <c r="L60" s="46">
        <v>1</v>
      </c>
      <c r="M60" s="192" t="s">
        <v>924</v>
      </c>
      <c r="N60" s="46">
        <v>1</v>
      </c>
      <c r="O60" s="46">
        <v>1</v>
      </c>
      <c r="P60" s="46"/>
    </row>
    <row r="61" spans="1:16" x14ac:dyDescent="0.2">
      <c r="A61" s="46">
        <v>105</v>
      </c>
      <c r="B61" s="180">
        <v>118</v>
      </c>
      <c r="C61" s="180" t="s">
        <v>199</v>
      </c>
      <c r="D61" s="182" t="s">
        <v>200</v>
      </c>
      <c r="E61" s="191">
        <f t="shared" si="0"/>
        <v>118</v>
      </c>
      <c r="F61" s="192" t="s">
        <v>924</v>
      </c>
      <c r="G61" s="46">
        <v>1</v>
      </c>
      <c r="H61" s="46">
        <v>1</v>
      </c>
      <c r="I61" s="46">
        <v>1</v>
      </c>
      <c r="J61" s="46">
        <v>1</v>
      </c>
      <c r="K61" s="46">
        <v>1</v>
      </c>
      <c r="L61" s="46">
        <v>1</v>
      </c>
      <c r="M61" s="192" t="s">
        <v>924</v>
      </c>
      <c r="N61" s="46">
        <v>1</v>
      </c>
      <c r="O61" s="46">
        <v>1</v>
      </c>
      <c r="P61" s="46"/>
    </row>
    <row r="62" spans="1:16" x14ac:dyDescent="0.2">
      <c r="A62" s="46">
        <v>106</v>
      </c>
      <c r="B62" s="180">
        <v>325</v>
      </c>
      <c r="C62" s="180" t="s">
        <v>201</v>
      </c>
      <c r="D62" s="182" t="s">
        <v>202</v>
      </c>
      <c r="E62" s="191">
        <f t="shared" si="0"/>
        <v>325</v>
      </c>
      <c r="F62" s="192" t="s">
        <v>924</v>
      </c>
      <c r="G62" s="46">
        <v>1</v>
      </c>
      <c r="H62" s="46">
        <v>1</v>
      </c>
      <c r="I62" s="46">
        <v>1</v>
      </c>
      <c r="J62" s="46">
        <v>1</v>
      </c>
      <c r="K62" s="46">
        <v>1</v>
      </c>
      <c r="L62" s="46">
        <v>1</v>
      </c>
      <c r="M62" s="192" t="s">
        <v>924</v>
      </c>
      <c r="N62" s="46">
        <v>1</v>
      </c>
      <c r="O62" s="46">
        <v>1</v>
      </c>
      <c r="P62" s="46"/>
    </row>
    <row r="63" spans="1:16" x14ac:dyDescent="0.2">
      <c r="A63" s="46">
        <v>107</v>
      </c>
      <c r="B63" s="180">
        <v>64</v>
      </c>
      <c r="C63" s="180" t="s">
        <v>203</v>
      </c>
      <c r="D63" s="182" t="s">
        <v>204</v>
      </c>
      <c r="E63" s="191">
        <f t="shared" si="0"/>
        <v>64</v>
      </c>
      <c r="F63" s="192" t="s">
        <v>924</v>
      </c>
      <c r="G63" s="46">
        <v>1</v>
      </c>
      <c r="H63" s="46">
        <v>1</v>
      </c>
      <c r="I63" s="46">
        <v>1</v>
      </c>
      <c r="J63" s="46">
        <v>1</v>
      </c>
      <c r="K63" s="46">
        <v>1</v>
      </c>
      <c r="L63" s="46">
        <v>1</v>
      </c>
      <c r="M63" s="192" t="s">
        <v>924</v>
      </c>
      <c r="N63" s="46">
        <v>1</v>
      </c>
      <c r="O63" s="46">
        <v>1</v>
      </c>
      <c r="P63" s="46"/>
    </row>
    <row r="64" spans="1:16" x14ac:dyDescent="0.2">
      <c r="A64" s="46">
        <v>110</v>
      </c>
      <c r="B64" s="46" t="s">
        <v>205</v>
      </c>
      <c r="C64" s="46" t="s">
        <v>206</v>
      </c>
      <c r="D64" s="193" t="s">
        <v>207</v>
      </c>
      <c r="E64" s="191" t="str">
        <f t="shared" si="0"/>
        <v>1008T</v>
      </c>
      <c r="F64" s="192" t="s">
        <v>924</v>
      </c>
      <c r="G64" s="46">
        <v>1</v>
      </c>
      <c r="H64" s="46">
        <v>1</v>
      </c>
      <c r="I64" s="46">
        <v>1</v>
      </c>
      <c r="J64" s="46">
        <v>1</v>
      </c>
      <c r="K64" s="46">
        <v>1</v>
      </c>
      <c r="L64" s="46">
        <v>1</v>
      </c>
      <c r="M64" s="192" t="s">
        <v>924</v>
      </c>
      <c r="N64" s="46">
        <v>1</v>
      </c>
      <c r="O64" s="46">
        <v>1</v>
      </c>
      <c r="P64" s="46"/>
    </row>
    <row r="65" spans="1:16" x14ac:dyDescent="0.2">
      <c r="A65" s="46">
        <v>112</v>
      </c>
      <c r="B65" s="180">
        <v>129</v>
      </c>
      <c r="C65" s="180" t="s">
        <v>208</v>
      </c>
      <c r="D65" s="182" t="s">
        <v>209</v>
      </c>
      <c r="E65" s="191">
        <f t="shared" si="0"/>
        <v>129</v>
      </c>
      <c r="F65" s="192" t="s">
        <v>924</v>
      </c>
      <c r="G65" s="46">
        <v>1</v>
      </c>
      <c r="H65" s="46">
        <v>1</v>
      </c>
      <c r="I65" s="46">
        <v>1</v>
      </c>
      <c r="J65" s="46">
        <v>1</v>
      </c>
      <c r="K65" s="46">
        <v>1</v>
      </c>
      <c r="L65" s="46">
        <v>1</v>
      </c>
      <c r="M65" s="192" t="s">
        <v>924</v>
      </c>
      <c r="N65" s="46">
        <v>1</v>
      </c>
      <c r="O65" s="46">
        <v>1</v>
      </c>
      <c r="P65" s="46"/>
    </row>
    <row r="66" spans="1:16" x14ac:dyDescent="0.2">
      <c r="A66" s="46">
        <v>113</v>
      </c>
      <c r="B66" s="180">
        <v>130</v>
      </c>
      <c r="C66" s="180" t="s">
        <v>210</v>
      </c>
      <c r="D66" s="182" t="s">
        <v>211</v>
      </c>
      <c r="E66" s="191">
        <f t="shared" si="0"/>
        <v>130</v>
      </c>
      <c r="F66" s="192" t="s">
        <v>924</v>
      </c>
      <c r="G66" s="46">
        <v>1</v>
      </c>
      <c r="H66" s="46">
        <v>1</v>
      </c>
      <c r="I66" s="46">
        <v>1</v>
      </c>
      <c r="J66" s="46">
        <v>1</v>
      </c>
      <c r="K66" s="46">
        <v>1</v>
      </c>
      <c r="L66" s="46">
        <v>1</v>
      </c>
      <c r="M66" s="192" t="s">
        <v>924</v>
      </c>
      <c r="N66" s="46">
        <v>1</v>
      </c>
      <c r="O66" s="46">
        <v>1</v>
      </c>
      <c r="P66" s="46"/>
    </row>
    <row r="67" spans="1:16" x14ac:dyDescent="0.2">
      <c r="A67" s="46">
        <v>114</v>
      </c>
      <c r="B67" s="180">
        <v>131</v>
      </c>
      <c r="C67" s="180" t="s">
        <v>212</v>
      </c>
      <c r="D67" s="182" t="s">
        <v>213</v>
      </c>
      <c r="E67" s="191">
        <f t="shared" si="0"/>
        <v>131</v>
      </c>
      <c r="F67" s="192" t="s">
        <v>924</v>
      </c>
      <c r="G67" s="46">
        <v>1</v>
      </c>
      <c r="H67" s="46">
        <v>1</v>
      </c>
      <c r="I67" s="46">
        <v>1</v>
      </c>
      <c r="J67" s="46">
        <v>1</v>
      </c>
      <c r="K67" s="46">
        <v>1</v>
      </c>
      <c r="L67" s="46">
        <v>1</v>
      </c>
      <c r="M67" s="192" t="s">
        <v>924</v>
      </c>
      <c r="N67" s="46">
        <v>1</v>
      </c>
      <c r="O67" s="46">
        <v>1</v>
      </c>
      <c r="P67" s="46"/>
    </row>
    <row r="68" spans="1:16" x14ac:dyDescent="0.2">
      <c r="A68" s="46">
        <v>116</v>
      </c>
      <c r="B68" s="180">
        <v>133</v>
      </c>
      <c r="C68" s="180" t="s">
        <v>214</v>
      </c>
      <c r="D68" s="182" t="s">
        <v>215</v>
      </c>
      <c r="E68" s="191">
        <f t="shared" ref="E68:E130" si="1">B68</f>
        <v>133</v>
      </c>
      <c r="F68" s="192" t="s">
        <v>924</v>
      </c>
      <c r="G68" s="46">
        <v>1</v>
      </c>
      <c r="H68" s="46">
        <v>1</v>
      </c>
      <c r="I68" s="46">
        <v>1</v>
      </c>
      <c r="J68" s="46">
        <v>1</v>
      </c>
      <c r="K68" s="46">
        <v>1</v>
      </c>
      <c r="L68" s="46">
        <v>1</v>
      </c>
      <c r="M68" s="192" t="s">
        <v>924</v>
      </c>
      <c r="N68" s="46">
        <v>1</v>
      </c>
      <c r="O68" s="46">
        <v>1</v>
      </c>
      <c r="P68" s="46"/>
    </row>
    <row r="69" spans="1:16" x14ac:dyDescent="0.2">
      <c r="A69" s="46">
        <v>119</v>
      </c>
      <c r="B69" s="46" t="s">
        <v>216</v>
      </c>
      <c r="C69" s="46" t="s">
        <v>217</v>
      </c>
      <c r="D69" s="193" t="s">
        <v>218</v>
      </c>
      <c r="E69" s="191" t="str">
        <f t="shared" si="1"/>
        <v>1033T</v>
      </c>
      <c r="F69" s="192" t="s">
        <v>925</v>
      </c>
      <c r="G69" s="46">
        <v>1</v>
      </c>
      <c r="H69" s="46">
        <v>1</v>
      </c>
      <c r="I69" s="46">
        <v>1</v>
      </c>
      <c r="J69" s="46">
        <v>1.1000000000000001</v>
      </c>
      <c r="K69" s="46">
        <v>1</v>
      </c>
      <c r="L69" s="46">
        <v>1</v>
      </c>
      <c r="M69" s="192" t="s">
        <v>924</v>
      </c>
      <c r="N69" s="46">
        <v>1</v>
      </c>
      <c r="O69" s="46">
        <v>1</v>
      </c>
      <c r="P69" s="46"/>
    </row>
    <row r="70" spans="1:16" x14ac:dyDescent="0.2">
      <c r="A70" s="46">
        <v>120</v>
      </c>
      <c r="B70" s="46" t="s">
        <v>219</v>
      </c>
      <c r="C70" s="46" t="s">
        <v>219</v>
      </c>
      <c r="D70" s="193" t="s">
        <v>220</v>
      </c>
      <c r="E70" s="191" t="str">
        <f t="shared" si="1"/>
        <v>1034T</v>
      </c>
      <c r="F70" s="192" t="s">
        <v>924</v>
      </c>
      <c r="G70" s="46">
        <v>1</v>
      </c>
      <c r="H70" s="46">
        <v>1</v>
      </c>
      <c r="I70" s="46">
        <v>1</v>
      </c>
      <c r="J70" s="46">
        <v>1</v>
      </c>
      <c r="K70" s="46">
        <v>1</v>
      </c>
      <c r="L70" s="46">
        <v>1</v>
      </c>
      <c r="M70" s="192" t="s">
        <v>924</v>
      </c>
      <c r="N70" s="46">
        <v>1</v>
      </c>
      <c r="O70" s="46">
        <v>1</v>
      </c>
      <c r="P70" s="46"/>
    </row>
    <row r="71" spans="1:16" x14ac:dyDescent="0.2">
      <c r="A71" s="46">
        <v>121</v>
      </c>
      <c r="B71" s="180">
        <v>140</v>
      </c>
      <c r="C71" s="180" t="s">
        <v>221</v>
      </c>
      <c r="D71" s="182" t="s">
        <v>222</v>
      </c>
      <c r="E71" s="191">
        <f t="shared" si="1"/>
        <v>140</v>
      </c>
      <c r="F71" s="192" t="s">
        <v>924</v>
      </c>
      <c r="G71" s="46">
        <v>1</v>
      </c>
      <c r="H71" s="46">
        <v>1</v>
      </c>
      <c r="I71" s="46">
        <v>1</v>
      </c>
      <c r="J71" s="46">
        <v>1</v>
      </c>
      <c r="K71" s="46">
        <v>1</v>
      </c>
      <c r="L71" s="46">
        <v>1</v>
      </c>
      <c r="M71" s="192" t="s">
        <v>925</v>
      </c>
      <c r="N71" s="46">
        <v>1.7</v>
      </c>
      <c r="O71" s="46">
        <v>4.2</v>
      </c>
      <c r="P71" s="46"/>
    </row>
    <row r="72" spans="1:16" x14ac:dyDescent="0.2">
      <c r="A72" s="46">
        <v>122</v>
      </c>
      <c r="B72" s="180">
        <v>136</v>
      </c>
      <c r="C72" s="180" t="s">
        <v>223</v>
      </c>
      <c r="D72" s="182" t="s">
        <v>224</v>
      </c>
      <c r="E72" s="191">
        <f t="shared" si="1"/>
        <v>136</v>
      </c>
      <c r="F72" s="192" t="s">
        <v>925</v>
      </c>
      <c r="G72" s="46">
        <v>3.7</v>
      </c>
      <c r="H72" s="46">
        <v>16</v>
      </c>
      <c r="I72" s="46">
        <v>1.8</v>
      </c>
      <c r="J72" s="46">
        <v>4.7</v>
      </c>
      <c r="K72" s="46">
        <v>1.1000000000000001</v>
      </c>
      <c r="L72" s="46">
        <v>1.4</v>
      </c>
      <c r="M72" s="192" t="s">
        <v>926</v>
      </c>
      <c r="N72" s="46">
        <v>1</v>
      </c>
      <c r="O72" s="46">
        <v>1</v>
      </c>
      <c r="P72" s="46" t="s">
        <v>927</v>
      </c>
    </row>
    <row r="73" spans="1:16" x14ac:dyDescent="0.2">
      <c r="A73" s="46">
        <v>124</v>
      </c>
      <c r="B73" s="46">
        <v>146</v>
      </c>
      <c r="C73" s="46" t="s">
        <v>225</v>
      </c>
      <c r="D73" s="193" t="s">
        <v>226</v>
      </c>
      <c r="E73" s="191">
        <f t="shared" si="1"/>
        <v>146</v>
      </c>
      <c r="F73" s="192" t="s">
        <v>925</v>
      </c>
      <c r="G73" s="46">
        <v>1</v>
      </c>
      <c r="H73" s="46">
        <v>9.6</v>
      </c>
      <c r="I73" s="46">
        <v>1</v>
      </c>
      <c r="J73" s="46">
        <v>39</v>
      </c>
      <c r="K73" s="46">
        <v>1</v>
      </c>
      <c r="L73" s="46">
        <v>4.9000000000000004</v>
      </c>
      <c r="M73" s="192" t="s">
        <v>924</v>
      </c>
      <c r="N73" s="46">
        <v>1</v>
      </c>
      <c r="O73" s="46">
        <v>1</v>
      </c>
      <c r="P73" s="46"/>
    </row>
    <row r="74" spans="1:16" x14ac:dyDescent="0.2">
      <c r="A74" s="46">
        <v>125</v>
      </c>
      <c r="B74" s="46" t="s">
        <v>227</v>
      </c>
      <c r="C74" s="46" t="s">
        <v>227</v>
      </c>
      <c r="D74" s="193" t="s">
        <v>228</v>
      </c>
      <c r="E74" s="191" t="str">
        <f t="shared" si="1"/>
        <v>1011T</v>
      </c>
      <c r="F74" s="192" t="s">
        <v>925</v>
      </c>
      <c r="G74" s="46">
        <v>1</v>
      </c>
      <c r="H74" s="46">
        <v>12</v>
      </c>
      <c r="I74" s="46">
        <v>1</v>
      </c>
      <c r="J74" s="46">
        <v>39</v>
      </c>
      <c r="K74" s="46">
        <v>1</v>
      </c>
      <c r="L74" s="46">
        <v>4.9000000000000004</v>
      </c>
      <c r="M74" s="192" t="s">
        <v>924</v>
      </c>
      <c r="N74" s="46">
        <v>1</v>
      </c>
      <c r="O74" s="46">
        <v>1</v>
      </c>
      <c r="P74" s="46"/>
    </row>
    <row r="75" spans="1:16" x14ac:dyDescent="0.2">
      <c r="A75" s="46">
        <v>126</v>
      </c>
      <c r="B75" s="180">
        <v>148</v>
      </c>
      <c r="C75" s="180">
        <v>148</v>
      </c>
      <c r="D75" s="182" t="s">
        <v>229</v>
      </c>
      <c r="E75" s="191">
        <f t="shared" si="1"/>
        <v>148</v>
      </c>
      <c r="F75" s="192" t="s">
        <v>924</v>
      </c>
      <c r="G75" s="46">
        <v>1</v>
      </c>
      <c r="H75" s="46">
        <v>1</v>
      </c>
      <c r="I75" s="46">
        <v>1</v>
      </c>
      <c r="J75" s="46">
        <v>1</v>
      </c>
      <c r="K75" s="46">
        <v>1</v>
      </c>
      <c r="L75" s="46">
        <v>1</v>
      </c>
      <c r="M75" s="192" t="s">
        <v>925</v>
      </c>
      <c r="N75" s="46">
        <v>1.7</v>
      </c>
      <c r="O75" s="46">
        <v>4.2</v>
      </c>
      <c r="P75" s="46"/>
    </row>
    <row r="76" spans="1:16" x14ac:dyDescent="0.2">
      <c r="A76" s="46">
        <v>127</v>
      </c>
      <c r="B76" s="180">
        <v>149</v>
      </c>
      <c r="C76" s="180" t="s">
        <v>230</v>
      </c>
      <c r="D76" s="182" t="s">
        <v>231</v>
      </c>
      <c r="E76" s="191">
        <f t="shared" si="1"/>
        <v>149</v>
      </c>
      <c r="F76" s="192" t="s">
        <v>924</v>
      </c>
      <c r="G76" s="46">
        <v>1</v>
      </c>
      <c r="H76" s="46">
        <v>1</v>
      </c>
      <c r="I76" s="46">
        <v>1</v>
      </c>
      <c r="J76" s="46">
        <v>1</v>
      </c>
      <c r="K76" s="46">
        <v>1</v>
      </c>
      <c r="L76" s="46">
        <v>1</v>
      </c>
      <c r="M76" s="192" t="s">
        <v>924</v>
      </c>
      <c r="N76" s="46">
        <v>1</v>
      </c>
      <c r="O76" s="46">
        <v>1</v>
      </c>
      <c r="P76" s="46"/>
    </row>
    <row r="77" spans="1:16" x14ac:dyDescent="0.2">
      <c r="A77" s="46">
        <v>129</v>
      </c>
      <c r="B77" s="180">
        <v>151</v>
      </c>
      <c r="C77" s="180" t="s">
        <v>232</v>
      </c>
      <c r="D77" s="182" t="s">
        <v>233</v>
      </c>
      <c r="E77" s="191">
        <f t="shared" si="1"/>
        <v>151</v>
      </c>
      <c r="F77" s="192" t="s">
        <v>924</v>
      </c>
      <c r="G77" s="46">
        <v>1</v>
      </c>
      <c r="H77" s="46">
        <v>1</v>
      </c>
      <c r="I77" s="46">
        <v>1</v>
      </c>
      <c r="J77" s="46">
        <v>1</v>
      </c>
      <c r="K77" s="46">
        <v>1</v>
      </c>
      <c r="L77" s="46">
        <v>1</v>
      </c>
      <c r="M77" s="192" t="s">
        <v>924</v>
      </c>
      <c r="N77" s="46">
        <v>1</v>
      </c>
      <c r="O77" s="46">
        <v>1</v>
      </c>
      <c r="P77" s="46"/>
    </row>
    <row r="78" spans="1:16" x14ac:dyDescent="0.2">
      <c r="A78" s="46">
        <v>130</v>
      </c>
      <c r="B78" s="180">
        <v>152</v>
      </c>
      <c r="C78" s="180" t="s">
        <v>234</v>
      </c>
      <c r="D78" s="182" t="s">
        <v>235</v>
      </c>
      <c r="E78" s="191">
        <f t="shared" si="1"/>
        <v>152</v>
      </c>
      <c r="F78" s="192" t="s">
        <v>924</v>
      </c>
      <c r="G78" s="46">
        <v>1</v>
      </c>
      <c r="H78" s="46">
        <v>1</v>
      </c>
      <c r="I78" s="46">
        <v>1</v>
      </c>
      <c r="J78" s="46">
        <v>1</v>
      </c>
      <c r="K78" s="46">
        <v>1</v>
      </c>
      <c r="L78" s="46">
        <v>1</v>
      </c>
      <c r="M78" s="192" t="s">
        <v>924</v>
      </c>
      <c r="N78" s="46">
        <v>1</v>
      </c>
      <c r="O78" s="46">
        <v>1</v>
      </c>
      <c r="P78" s="46"/>
    </row>
    <row r="79" spans="1:16" x14ac:dyDescent="0.2">
      <c r="A79" s="46">
        <v>134</v>
      </c>
      <c r="B79" s="46">
        <v>156</v>
      </c>
      <c r="C79" s="46" t="s">
        <v>236</v>
      </c>
      <c r="D79" s="193" t="s">
        <v>237</v>
      </c>
      <c r="E79" s="191">
        <f t="shared" si="1"/>
        <v>156</v>
      </c>
      <c r="F79" s="192" t="s">
        <v>924</v>
      </c>
      <c r="G79" s="46">
        <v>1</v>
      </c>
      <c r="H79" s="46">
        <v>1</v>
      </c>
      <c r="I79" s="46">
        <v>1</v>
      </c>
      <c r="J79" s="46">
        <v>1</v>
      </c>
      <c r="K79" s="46">
        <v>1</v>
      </c>
      <c r="L79" s="46">
        <v>1</v>
      </c>
      <c r="M79" s="192" t="s">
        <v>924</v>
      </c>
      <c r="N79" s="46">
        <v>1</v>
      </c>
      <c r="O79" s="46">
        <v>1</v>
      </c>
      <c r="P79" s="46"/>
    </row>
    <row r="80" spans="1:16" x14ac:dyDescent="0.2">
      <c r="A80" s="46">
        <v>136</v>
      </c>
      <c r="B80" s="180">
        <v>159</v>
      </c>
      <c r="C80" s="180" t="s">
        <v>238</v>
      </c>
      <c r="D80" s="182" t="s">
        <v>239</v>
      </c>
      <c r="E80" s="191">
        <f t="shared" si="1"/>
        <v>159</v>
      </c>
      <c r="F80" s="192" t="s">
        <v>924</v>
      </c>
      <c r="G80" s="46">
        <v>1</v>
      </c>
      <c r="H80" s="46">
        <v>1</v>
      </c>
      <c r="I80" s="46">
        <v>1</v>
      </c>
      <c r="J80" s="46">
        <v>1</v>
      </c>
      <c r="K80" s="46">
        <v>1</v>
      </c>
      <c r="L80" s="46">
        <v>1</v>
      </c>
      <c r="M80" s="192" t="s">
        <v>924</v>
      </c>
      <c r="N80" s="46">
        <v>1</v>
      </c>
      <c r="O80" s="46">
        <v>1</v>
      </c>
      <c r="P80" s="46"/>
    </row>
    <row r="81" spans="1:16" x14ac:dyDescent="0.2">
      <c r="A81" s="46">
        <v>137</v>
      </c>
      <c r="B81" s="180">
        <v>161</v>
      </c>
      <c r="C81" s="180" t="s">
        <v>240</v>
      </c>
      <c r="D81" s="182" t="s">
        <v>241</v>
      </c>
      <c r="E81" s="191">
        <f t="shared" si="1"/>
        <v>161</v>
      </c>
      <c r="F81" s="192" t="s">
        <v>924</v>
      </c>
      <c r="G81" s="46">
        <v>1</v>
      </c>
      <c r="H81" s="46">
        <v>1</v>
      </c>
      <c r="I81" s="46">
        <v>1</v>
      </c>
      <c r="J81" s="46">
        <v>1</v>
      </c>
      <c r="K81" s="46">
        <v>1</v>
      </c>
      <c r="L81" s="46">
        <v>1</v>
      </c>
      <c r="M81" s="192" t="s">
        <v>924</v>
      </c>
      <c r="N81" s="46">
        <v>1</v>
      </c>
      <c r="O81" s="46">
        <v>1</v>
      </c>
      <c r="P81" s="46"/>
    </row>
    <row r="82" spans="1:16" x14ac:dyDescent="0.2">
      <c r="A82" s="46">
        <v>138</v>
      </c>
      <c r="B82" s="180">
        <v>162</v>
      </c>
      <c r="C82" s="180" t="s">
        <v>242</v>
      </c>
      <c r="D82" s="182" t="s">
        <v>243</v>
      </c>
      <c r="E82" s="191">
        <f t="shared" si="1"/>
        <v>162</v>
      </c>
      <c r="F82" s="192" t="s">
        <v>924</v>
      </c>
      <c r="G82" s="46">
        <v>1</v>
      </c>
      <c r="H82" s="46">
        <v>1</v>
      </c>
      <c r="I82" s="46">
        <v>1</v>
      </c>
      <c r="J82" s="46">
        <v>1</v>
      </c>
      <c r="K82" s="46">
        <v>1</v>
      </c>
      <c r="L82" s="46">
        <v>1</v>
      </c>
      <c r="M82" s="192" t="s">
        <v>924</v>
      </c>
      <c r="N82" s="46">
        <v>1</v>
      </c>
      <c r="O82" s="46">
        <v>1</v>
      </c>
      <c r="P82" s="46"/>
    </row>
    <row r="83" spans="1:16" x14ac:dyDescent="0.2">
      <c r="A83" s="46">
        <v>140</v>
      </c>
      <c r="B83" s="46" t="s">
        <v>244</v>
      </c>
      <c r="C83" s="46" t="s">
        <v>245</v>
      </c>
      <c r="D83" s="193" t="s">
        <v>246</v>
      </c>
      <c r="E83" s="191" t="str">
        <f t="shared" si="1"/>
        <v>1013T</v>
      </c>
      <c r="F83" s="192" t="s">
        <v>924</v>
      </c>
      <c r="G83" s="46">
        <v>1</v>
      </c>
      <c r="H83" s="46">
        <v>1</v>
      </c>
      <c r="I83" s="46">
        <v>1</v>
      </c>
      <c r="J83" s="46">
        <v>1</v>
      </c>
      <c r="K83" s="46">
        <v>1</v>
      </c>
      <c r="L83" s="46">
        <v>1</v>
      </c>
      <c r="M83" s="192" t="s">
        <v>924</v>
      </c>
      <c r="N83" s="46">
        <v>1</v>
      </c>
      <c r="O83" s="46">
        <v>1</v>
      </c>
      <c r="P83" s="46"/>
    </row>
    <row r="84" spans="1:16" x14ac:dyDescent="0.2">
      <c r="A84" s="46">
        <v>147</v>
      </c>
      <c r="B84" s="180">
        <v>170</v>
      </c>
      <c r="C84" s="180" t="s">
        <v>247</v>
      </c>
      <c r="D84" s="182" t="s">
        <v>248</v>
      </c>
      <c r="E84" s="191">
        <f t="shared" si="1"/>
        <v>170</v>
      </c>
      <c r="F84" s="192" t="s">
        <v>924</v>
      </c>
      <c r="G84" s="46">
        <v>1</v>
      </c>
      <c r="H84" s="46">
        <v>1</v>
      </c>
      <c r="I84" s="46">
        <v>1</v>
      </c>
      <c r="J84" s="46">
        <v>1</v>
      </c>
      <c r="K84" s="46">
        <v>1</v>
      </c>
      <c r="L84" s="46">
        <v>1</v>
      </c>
      <c r="M84" s="192" t="s">
        <v>924</v>
      </c>
      <c r="N84" s="46">
        <v>1</v>
      </c>
      <c r="O84" s="46">
        <v>1</v>
      </c>
      <c r="P84" s="46"/>
    </row>
    <row r="85" spans="1:16" x14ac:dyDescent="0.2">
      <c r="A85" s="46">
        <v>150</v>
      </c>
      <c r="B85" s="180">
        <v>173</v>
      </c>
      <c r="C85" s="180" t="s">
        <v>249</v>
      </c>
      <c r="D85" s="182" t="s">
        <v>250</v>
      </c>
      <c r="E85" s="191">
        <f t="shared" si="1"/>
        <v>173</v>
      </c>
      <c r="F85" s="192" t="s">
        <v>924</v>
      </c>
      <c r="G85" s="46">
        <v>1</v>
      </c>
      <c r="H85" s="46">
        <v>1</v>
      </c>
      <c r="I85" s="46">
        <v>1</v>
      </c>
      <c r="J85" s="46">
        <v>1</v>
      </c>
      <c r="K85" s="46">
        <v>1</v>
      </c>
      <c r="L85" s="46">
        <v>1</v>
      </c>
      <c r="M85" s="192" t="s">
        <v>924</v>
      </c>
      <c r="N85" s="46">
        <v>1</v>
      </c>
      <c r="O85" s="46">
        <v>1</v>
      </c>
      <c r="P85" s="46"/>
    </row>
    <row r="86" spans="1:16" x14ac:dyDescent="0.2">
      <c r="A86" s="46">
        <v>151</v>
      </c>
      <c r="B86" s="180">
        <v>175</v>
      </c>
      <c r="C86" s="180" t="s">
        <v>251</v>
      </c>
      <c r="D86" s="182" t="s">
        <v>252</v>
      </c>
      <c r="E86" s="191">
        <f t="shared" si="1"/>
        <v>175</v>
      </c>
      <c r="F86" s="192" t="s">
        <v>924</v>
      </c>
      <c r="G86" s="46">
        <v>1</v>
      </c>
      <c r="H86" s="46">
        <v>1</v>
      </c>
      <c r="I86" s="46">
        <v>1</v>
      </c>
      <c r="J86" s="46">
        <v>1</v>
      </c>
      <c r="K86" s="46">
        <v>1</v>
      </c>
      <c r="L86" s="46">
        <v>1</v>
      </c>
      <c r="M86" s="192" t="s">
        <v>924</v>
      </c>
      <c r="N86" s="46">
        <v>1</v>
      </c>
      <c r="O86" s="46">
        <v>1</v>
      </c>
      <c r="P86" s="46"/>
    </row>
    <row r="87" spans="1:16" x14ac:dyDescent="0.2">
      <c r="A87" s="46">
        <v>153</v>
      </c>
      <c r="B87" s="180">
        <v>183</v>
      </c>
      <c r="C87" s="180" t="s">
        <v>253</v>
      </c>
      <c r="D87" s="182" t="s">
        <v>254</v>
      </c>
      <c r="E87" s="191">
        <f t="shared" si="1"/>
        <v>183</v>
      </c>
      <c r="F87" s="192" t="s">
        <v>924</v>
      </c>
      <c r="G87" s="46">
        <v>1</v>
      </c>
      <c r="H87" s="46">
        <v>1</v>
      </c>
      <c r="I87" s="46">
        <v>1</v>
      </c>
      <c r="J87" s="46">
        <v>1</v>
      </c>
      <c r="K87" s="46">
        <v>1</v>
      </c>
      <c r="L87" s="46">
        <v>1</v>
      </c>
      <c r="M87" s="192" t="s">
        <v>924</v>
      </c>
      <c r="N87" s="46">
        <v>1</v>
      </c>
      <c r="O87" s="46">
        <v>1</v>
      </c>
      <c r="P87" s="46"/>
    </row>
    <row r="88" spans="1:16" x14ac:dyDescent="0.2">
      <c r="A88" s="46">
        <v>156</v>
      </c>
      <c r="B88" s="180">
        <v>184</v>
      </c>
      <c r="C88" s="180" t="s">
        <v>255</v>
      </c>
      <c r="D88" s="182" t="s">
        <v>256</v>
      </c>
      <c r="E88" s="191">
        <f t="shared" si="1"/>
        <v>184</v>
      </c>
      <c r="F88" s="192" t="s">
        <v>924</v>
      </c>
      <c r="G88" s="46">
        <v>1</v>
      </c>
      <c r="H88" s="46">
        <v>1</v>
      </c>
      <c r="I88" s="46">
        <v>1</v>
      </c>
      <c r="J88" s="46">
        <v>1</v>
      </c>
      <c r="K88" s="46">
        <v>1</v>
      </c>
      <c r="L88" s="46">
        <v>1</v>
      </c>
      <c r="M88" s="192" t="s">
        <v>924</v>
      </c>
      <c r="N88" s="46">
        <v>1</v>
      </c>
      <c r="O88" s="46">
        <v>1</v>
      </c>
      <c r="P88" s="46"/>
    </row>
    <row r="89" spans="1:16" x14ac:dyDescent="0.2">
      <c r="A89" s="46">
        <v>157</v>
      </c>
      <c r="B89" s="180">
        <v>186</v>
      </c>
      <c r="C89" s="180" t="s">
        <v>257</v>
      </c>
      <c r="D89" s="182" t="s">
        <v>258</v>
      </c>
      <c r="E89" s="191">
        <f t="shared" si="1"/>
        <v>186</v>
      </c>
      <c r="F89" s="192" t="s">
        <v>924</v>
      </c>
      <c r="G89" s="46">
        <v>1</v>
      </c>
      <c r="H89" s="46">
        <v>1</v>
      </c>
      <c r="I89" s="46">
        <v>1</v>
      </c>
      <c r="J89" s="46">
        <v>1</v>
      </c>
      <c r="K89" s="46">
        <v>1</v>
      </c>
      <c r="L89" s="46">
        <v>1</v>
      </c>
      <c r="M89" s="192" t="s">
        <v>924</v>
      </c>
      <c r="N89" s="46">
        <v>1</v>
      </c>
      <c r="O89" s="46">
        <v>1</v>
      </c>
      <c r="P89" s="46"/>
    </row>
    <row r="90" spans="1:16" x14ac:dyDescent="0.2">
      <c r="A90" s="46">
        <v>161</v>
      </c>
      <c r="B90" s="180">
        <v>190</v>
      </c>
      <c r="C90" s="180" t="s">
        <v>259</v>
      </c>
      <c r="D90" s="182" t="s">
        <v>260</v>
      </c>
      <c r="E90" s="191">
        <f t="shared" si="1"/>
        <v>190</v>
      </c>
      <c r="F90" s="192" t="s">
        <v>924</v>
      </c>
      <c r="G90" s="46">
        <v>1</v>
      </c>
      <c r="H90" s="46">
        <v>1</v>
      </c>
      <c r="I90" s="46">
        <v>1</v>
      </c>
      <c r="J90" s="46">
        <v>1</v>
      </c>
      <c r="K90" s="46">
        <v>1</v>
      </c>
      <c r="L90" s="46">
        <v>1</v>
      </c>
      <c r="M90" s="192" t="s">
        <v>925</v>
      </c>
      <c r="N90" s="46">
        <v>1.7</v>
      </c>
      <c r="O90" s="46">
        <v>4.2</v>
      </c>
      <c r="P90" s="46"/>
    </row>
    <row r="91" spans="1:16" x14ac:dyDescent="0.2">
      <c r="A91" s="46">
        <v>167</v>
      </c>
      <c r="B91" s="180">
        <v>112</v>
      </c>
      <c r="C91" s="180" t="s">
        <v>261</v>
      </c>
      <c r="D91" s="182" t="s">
        <v>262</v>
      </c>
      <c r="E91" s="191">
        <f t="shared" si="1"/>
        <v>112</v>
      </c>
      <c r="F91" s="192" t="s">
        <v>924</v>
      </c>
      <c r="G91" s="46">
        <v>1</v>
      </c>
      <c r="H91" s="46">
        <v>1</v>
      </c>
      <c r="I91" s="46">
        <v>1</v>
      </c>
      <c r="J91" s="46">
        <v>1</v>
      </c>
      <c r="K91" s="46">
        <v>1</v>
      </c>
      <c r="L91" s="46">
        <v>1</v>
      </c>
      <c r="M91" s="192" t="s">
        <v>924</v>
      </c>
      <c r="N91" s="46">
        <v>1</v>
      </c>
      <c r="O91" s="46">
        <v>1</v>
      </c>
      <c r="P91" s="46"/>
    </row>
    <row r="92" spans="1:16" x14ac:dyDescent="0.2">
      <c r="A92" s="46">
        <v>168</v>
      </c>
      <c r="B92" s="180">
        <v>192</v>
      </c>
      <c r="C92" s="180" t="s">
        <v>263</v>
      </c>
      <c r="D92" s="182" t="s">
        <v>264</v>
      </c>
      <c r="E92" s="191">
        <f t="shared" si="1"/>
        <v>192</v>
      </c>
      <c r="F92" s="192" t="s">
        <v>924</v>
      </c>
      <c r="G92" s="46">
        <v>1</v>
      </c>
      <c r="H92" s="46">
        <v>1</v>
      </c>
      <c r="I92" s="46">
        <v>1</v>
      </c>
      <c r="J92" s="46">
        <v>1</v>
      </c>
      <c r="K92" s="46">
        <v>1</v>
      </c>
      <c r="L92" s="46">
        <v>1</v>
      </c>
      <c r="M92" s="192" t="s">
        <v>924</v>
      </c>
      <c r="N92" s="46">
        <v>1</v>
      </c>
      <c r="O92" s="46">
        <v>1</v>
      </c>
      <c r="P92" s="46"/>
    </row>
    <row r="93" spans="1:16" x14ac:dyDescent="0.2">
      <c r="A93" s="46">
        <v>169</v>
      </c>
      <c r="B93" s="180">
        <v>193</v>
      </c>
      <c r="C93" s="180" t="s">
        <v>265</v>
      </c>
      <c r="D93" s="182" t="s">
        <v>266</v>
      </c>
      <c r="E93" s="191">
        <f t="shared" si="1"/>
        <v>193</v>
      </c>
      <c r="F93" s="192" t="s">
        <v>924</v>
      </c>
      <c r="G93" s="46">
        <v>1</v>
      </c>
      <c r="H93" s="46">
        <v>1</v>
      </c>
      <c r="I93" s="46">
        <v>1</v>
      </c>
      <c r="J93" s="46">
        <v>1</v>
      </c>
      <c r="K93" s="46">
        <v>1</v>
      </c>
      <c r="L93" s="46">
        <v>1</v>
      </c>
      <c r="M93" s="192" t="s">
        <v>924</v>
      </c>
      <c r="N93" s="46">
        <v>1</v>
      </c>
      <c r="O93" s="46">
        <v>1</v>
      </c>
      <c r="P93" s="46"/>
    </row>
    <row r="94" spans="1:16" x14ac:dyDescent="0.2">
      <c r="A94" s="46">
        <v>170</v>
      </c>
      <c r="B94" s="46" t="s">
        <v>267</v>
      </c>
      <c r="C94" s="46" t="s">
        <v>268</v>
      </c>
      <c r="D94" s="193" t="s">
        <v>269</v>
      </c>
      <c r="E94" s="191" t="str">
        <f t="shared" si="1"/>
        <v>1014T</v>
      </c>
      <c r="F94" s="192" t="s">
        <v>924</v>
      </c>
      <c r="G94" s="46">
        <v>1</v>
      </c>
      <c r="H94" s="46">
        <v>1</v>
      </c>
      <c r="I94" s="46">
        <v>1</v>
      </c>
      <c r="J94" s="46">
        <v>1</v>
      </c>
      <c r="K94" s="46">
        <v>1</v>
      </c>
      <c r="L94" s="46">
        <v>1</v>
      </c>
      <c r="M94" s="192" t="s">
        <v>924</v>
      </c>
      <c r="N94" s="46">
        <v>1</v>
      </c>
      <c r="O94" s="46">
        <v>1</v>
      </c>
      <c r="P94" s="46"/>
    </row>
    <row r="95" spans="1:16" x14ac:dyDescent="0.2">
      <c r="A95" s="46">
        <v>171</v>
      </c>
      <c r="B95" s="180">
        <v>116</v>
      </c>
      <c r="C95" s="180" t="s">
        <v>270</v>
      </c>
      <c r="D95" s="182" t="s">
        <v>271</v>
      </c>
      <c r="E95" s="191">
        <f t="shared" si="1"/>
        <v>116</v>
      </c>
      <c r="F95" s="192" t="s">
        <v>924</v>
      </c>
      <c r="G95" s="46">
        <v>1</v>
      </c>
      <c r="H95" s="46">
        <v>1</v>
      </c>
      <c r="I95" s="46">
        <v>1</v>
      </c>
      <c r="J95" s="46">
        <v>1</v>
      </c>
      <c r="K95" s="46">
        <v>1</v>
      </c>
      <c r="L95" s="46">
        <v>1</v>
      </c>
      <c r="M95" s="192" t="s">
        <v>924</v>
      </c>
      <c r="N95" s="46">
        <v>1</v>
      </c>
      <c r="O95" s="46">
        <v>1</v>
      </c>
      <c r="P95" s="46"/>
    </row>
    <row r="96" spans="1:16" x14ac:dyDescent="0.2">
      <c r="A96" s="46">
        <v>172</v>
      </c>
      <c r="B96" s="180">
        <v>328</v>
      </c>
      <c r="C96" s="180" t="s">
        <v>272</v>
      </c>
      <c r="D96" s="182" t="s">
        <v>273</v>
      </c>
      <c r="E96" s="191">
        <f t="shared" si="1"/>
        <v>328</v>
      </c>
      <c r="F96" s="192" t="s">
        <v>924</v>
      </c>
      <c r="G96" s="46">
        <v>1</v>
      </c>
      <c r="H96" s="46">
        <v>1</v>
      </c>
      <c r="I96" s="46">
        <v>1</v>
      </c>
      <c r="J96" s="46">
        <v>1</v>
      </c>
      <c r="K96" s="46">
        <v>1</v>
      </c>
      <c r="L96" s="46">
        <v>1</v>
      </c>
      <c r="M96" s="192" t="s">
        <v>925</v>
      </c>
      <c r="N96" s="46">
        <v>1.7</v>
      </c>
      <c r="O96" s="46">
        <v>4.2</v>
      </c>
      <c r="P96" s="46"/>
    </row>
    <row r="97" spans="1:16" x14ac:dyDescent="0.2">
      <c r="A97" s="46">
        <v>176</v>
      </c>
      <c r="B97" s="180">
        <v>195</v>
      </c>
      <c r="C97" s="180" t="s">
        <v>274</v>
      </c>
      <c r="D97" s="182" t="s">
        <v>275</v>
      </c>
      <c r="E97" s="191">
        <f t="shared" si="1"/>
        <v>195</v>
      </c>
      <c r="F97" s="192" t="s">
        <v>924</v>
      </c>
      <c r="G97" s="46">
        <v>1</v>
      </c>
      <c r="H97" s="46">
        <v>1</v>
      </c>
      <c r="I97" s="46">
        <v>1</v>
      </c>
      <c r="J97" s="46">
        <v>1</v>
      </c>
      <c r="K97" s="46">
        <v>1</v>
      </c>
      <c r="L97" s="46">
        <v>1</v>
      </c>
      <c r="M97" s="192" t="s">
        <v>924</v>
      </c>
      <c r="N97" s="46">
        <v>1</v>
      </c>
      <c r="O97" s="46">
        <v>1</v>
      </c>
      <c r="P97" s="46"/>
    </row>
    <row r="98" spans="1:16" x14ac:dyDescent="0.2">
      <c r="A98" s="46">
        <v>177</v>
      </c>
      <c r="B98" s="180">
        <v>196</v>
      </c>
      <c r="C98" s="180" t="s">
        <v>276</v>
      </c>
      <c r="D98" s="182" t="s">
        <v>277</v>
      </c>
      <c r="E98" s="191">
        <f t="shared" si="1"/>
        <v>196</v>
      </c>
      <c r="F98" s="192" t="s">
        <v>924</v>
      </c>
      <c r="G98" s="46">
        <v>1</v>
      </c>
      <c r="H98" s="46">
        <v>1</v>
      </c>
      <c r="I98" s="46">
        <v>1</v>
      </c>
      <c r="J98" s="46">
        <v>1</v>
      </c>
      <c r="K98" s="46">
        <v>1</v>
      </c>
      <c r="L98" s="46">
        <v>1</v>
      </c>
      <c r="M98" s="192" t="s">
        <v>924</v>
      </c>
      <c r="N98" s="46">
        <v>1</v>
      </c>
      <c r="O98" s="46">
        <v>1</v>
      </c>
      <c r="P98" s="46"/>
    </row>
    <row r="99" spans="1:16" x14ac:dyDescent="0.2">
      <c r="A99" s="46">
        <v>180</v>
      </c>
      <c r="B99" s="46" t="s">
        <v>278</v>
      </c>
      <c r="C99" s="46" t="s">
        <v>279</v>
      </c>
      <c r="D99" s="193" t="s">
        <v>280</v>
      </c>
      <c r="E99" s="191" t="str">
        <f t="shared" si="1"/>
        <v>1035T</v>
      </c>
      <c r="F99" s="192" t="s">
        <v>924</v>
      </c>
      <c r="G99" s="46">
        <v>1</v>
      </c>
      <c r="H99" s="46">
        <v>1</v>
      </c>
      <c r="I99" s="46">
        <v>1</v>
      </c>
      <c r="J99" s="46">
        <v>1</v>
      </c>
      <c r="K99" s="46">
        <v>1</v>
      </c>
      <c r="L99" s="46">
        <v>1</v>
      </c>
      <c r="M99" s="192" t="s">
        <v>924</v>
      </c>
      <c r="N99" s="46">
        <v>1</v>
      </c>
      <c r="O99" s="46">
        <v>1</v>
      </c>
      <c r="P99" s="46"/>
    </row>
    <row r="100" spans="1:16" x14ac:dyDescent="0.2">
      <c r="A100" s="46">
        <v>181</v>
      </c>
      <c r="B100" s="180">
        <v>197</v>
      </c>
      <c r="C100" s="180" t="s">
        <v>281</v>
      </c>
      <c r="D100" s="182" t="s">
        <v>282</v>
      </c>
      <c r="E100" s="191">
        <f t="shared" si="1"/>
        <v>197</v>
      </c>
      <c r="F100" s="192" t="s">
        <v>924</v>
      </c>
      <c r="G100" s="46">
        <v>1</v>
      </c>
      <c r="H100" s="46">
        <v>1</v>
      </c>
      <c r="I100" s="46">
        <v>1</v>
      </c>
      <c r="J100" s="46">
        <v>1</v>
      </c>
      <c r="K100" s="46">
        <v>1</v>
      </c>
      <c r="L100" s="46">
        <v>1</v>
      </c>
      <c r="M100" s="192" t="s">
        <v>924</v>
      </c>
      <c r="N100" s="46">
        <v>1</v>
      </c>
      <c r="O100" s="46">
        <v>1</v>
      </c>
      <c r="P100" s="46"/>
    </row>
    <row r="101" spans="1:16" x14ac:dyDescent="0.2">
      <c r="A101" s="46">
        <v>184</v>
      </c>
      <c r="B101" s="46" t="s">
        <v>283</v>
      </c>
      <c r="C101" s="46" t="s">
        <v>284</v>
      </c>
      <c r="D101" s="193" t="s">
        <v>285</v>
      </c>
      <c r="E101" s="191" t="str">
        <f t="shared" si="1"/>
        <v>1082T</v>
      </c>
      <c r="F101" s="192" t="s">
        <v>924</v>
      </c>
      <c r="G101" s="46">
        <v>1</v>
      </c>
      <c r="H101" s="46">
        <v>1</v>
      </c>
      <c r="I101" s="46">
        <v>1</v>
      </c>
      <c r="J101" s="46">
        <v>1</v>
      </c>
      <c r="K101" s="46">
        <v>1</v>
      </c>
      <c r="L101" s="46">
        <v>1</v>
      </c>
      <c r="M101" s="192" t="s">
        <v>924</v>
      </c>
      <c r="N101" s="46">
        <v>1</v>
      </c>
      <c r="O101" s="46">
        <v>1</v>
      </c>
      <c r="P101" s="46"/>
    </row>
    <row r="102" spans="1:16" x14ac:dyDescent="0.2">
      <c r="A102" s="46">
        <v>185</v>
      </c>
      <c r="B102" s="180">
        <v>199</v>
      </c>
      <c r="C102" s="180" t="s">
        <v>286</v>
      </c>
      <c r="D102" s="182" t="s">
        <v>287</v>
      </c>
      <c r="E102" s="191">
        <f t="shared" si="1"/>
        <v>199</v>
      </c>
      <c r="F102" s="192" t="s">
        <v>924</v>
      </c>
      <c r="G102" s="46">
        <v>1</v>
      </c>
      <c r="H102" s="46">
        <v>1</v>
      </c>
      <c r="I102" s="46">
        <v>1</v>
      </c>
      <c r="J102" s="46">
        <v>1</v>
      </c>
      <c r="K102" s="46">
        <v>1</v>
      </c>
      <c r="L102" s="46">
        <v>1</v>
      </c>
      <c r="M102" s="192" t="s">
        <v>924</v>
      </c>
      <c r="N102" s="46">
        <v>1</v>
      </c>
      <c r="O102" s="46">
        <v>1</v>
      </c>
      <c r="P102" s="46"/>
    </row>
    <row r="103" spans="1:16" x14ac:dyDescent="0.2">
      <c r="A103" s="46">
        <v>186</v>
      </c>
      <c r="B103" s="180">
        <v>200</v>
      </c>
      <c r="C103" s="180">
        <v>200</v>
      </c>
      <c r="D103" s="182" t="s">
        <v>288</v>
      </c>
      <c r="E103" s="191">
        <f t="shared" si="1"/>
        <v>200</v>
      </c>
      <c r="F103" s="192" t="s">
        <v>924</v>
      </c>
      <c r="G103" s="46">
        <v>1</v>
      </c>
      <c r="H103" s="46">
        <v>1</v>
      </c>
      <c r="I103" s="46">
        <v>1</v>
      </c>
      <c r="J103" s="46">
        <v>1</v>
      </c>
      <c r="K103" s="46">
        <v>1</v>
      </c>
      <c r="L103" s="46">
        <v>1</v>
      </c>
      <c r="M103" s="192" t="s">
        <v>925</v>
      </c>
      <c r="N103" s="46">
        <v>1.7</v>
      </c>
      <c r="O103" s="46">
        <v>4.2</v>
      </c>
      <c r="P103" s="46"/>
    </row>
    <row r="104" spans="1:16" x14ac:dyDescent="0.2">
      <c r="A104" s="46">
        <v>187</v>
      </c>
      <c r="B104" s="180">
        <v>201</v>
      </c>
      <c r="C104" s="180" t="s">
        <v>289</v>
      </c>
      <c r="D104" s="182" t="s">
        <v>290</v>
      </c>
      <c r="E104" s="191">
        <f t="shared" si="1"/>
        <v>201</v>
      </c>
      <c r="F104" s="192" t="s">
        <v>924</v>
      </c>
      <c r="G104" s="46">
        <v>1</v>
      </c>
      <c r="H104" s="46">
        <v>1</v>
      </c>
      <c r="I104" s="46">
        <v>1</v>
      </c>
      <c r="J104" s="46">
        <v>1</v>
      </c>
      <c r="K104" s="46">
        <v>1</v>
      </c>
      <c r="L104" s="46">
        <v>1</v>
      </c>
      <c r="M104" s="192" t="s">
        <v>924</v>
      </c>
      <c r="N104" s="46">
        <v>1</v>
      </c>
      <c r="O104" s="46">
        <v>1</v>
      </c>
      <c r="P104" s="46"/>
    </row>
    <row r="105" spans="1:16" x14ac:dyDescent="0.2">
      <c r="A105" s="46">
        <v>188</v>
      </c>
      <c r="B105" s="180">
        <v>522</v>
      </c>
      <c r="C105" s="180" t="s">
        <v>291</v>
      </c>
      <c r="D105" s="182" t="s">
        <v>292</v>
      </c>
      <c r="E105" s="191">
        <f t="shared" si="1"/>
        <v>522</v>
      </c>
      <c r="F105" s="192" t="s">
        <v>925</v>
      </c>
      <c r="G105" s="46">
        <v>1.1000000000000001</v>
      </c>
      <c r="H105" s="46">
        <v>1</v>
      </c>
      <c r="I105" s="46">
        <v>1.5</v>
      </c>
      <c r="J105" s="46">
        <v>1</v>
      </c>
      <c r="K105" s="46">
        <v>1.1000000000000001</v>
      </c>
      <c r="L105" s="46">
        <v>1</v>
      </c>
      <c r="M105" s="192" t="s">
        <v>924</v>
      </c>
      <c r="N105" s="46">
        <v>1</v>
      </c>
      <c r="O105" s="46">
        <v>1</v>
      </c>
      <c r="P105" s="46"/>
    </row>
    <row r="106" spans="1:16" x14ac:dyDescent="0.2">
      <c r="A106" s="46">
        <v>193</v>
      </c>
      <c r="B106" s="180">
        <v>244</v>
      </c>
      <c r="C106" s="180" t="s">
        <v>294</v>
      </c>
      <c r="D106" s="182" t="s">
        <v>295</v>
      </c>
      <c r="E106" s="191">
        <f t="shared" si="1"/>
        <v>244</v>
      </c>
      <c r="F106" s="192" t="s">
        <v>924</v>
      </c>
      <c r="G106" s="46">
        <v>1</v>
      </c>
      <c r="H106" s="46">
        <v>1</v>
      </c>
      <c r="I106" s="46">
        <v>1</v>
      </c>
      <c r="J106" s="46">
        <v>1</v>
      </c>
      <c r="K106" s="46">
        <v>1</v>
      </c>
      <c r="L106" s="46">
        <v>1</v>
      </c>
      <c r="M106" s="192" t="s">
        <v>924</v>
      </c>
      <c r="N106" s="46">
        <v>1</v>
      </c>
      <c r="O106" s="46">
        <v>1</v>
      </c>
      <c r="P106" s="46"/>
    </row>
    <row r="107" spans="1:16" x14ac:dyDescent="0.2">
      <c r="A107" s="46">
        <v>197</v>
      </c>
      <c r="B107" s="180">
        <v>207</v>
      </c>
      <c r="C107" s="180" t="s">
        <v>296</v>
      </c>
      <c r="D107" s="182" t="s">
        <v>297</v>
      </c>
      <c r="E107" s="191">
        <f t="shared" si="1"/>
        <v>207</v>
      </c>
      <c r="F107" s="192" t="s">
        <v>924</v>
      </c>
      <c r="G107" s="46">
        <v>1</v>
      </c>
      <c r="H107" s="46">
        <v>1</v>
      </c>
      <c r="I107" s="46">
        <v>1</v>
      </c>
      <c r="J107" s="46">
        <v>1</v>
      </c>
      <c r="K107" s="46">
        <v>1</v>
      </c>
      <c r="L107" s="46">
        <v>1</v>
      </c>
      <c r="M107" s="192" t="s">
        <v>924</v>
      </c>
      <c r="N107" s="46">
        <v>1</v>
      </c>
      <c r="O107" s="46">
        <v>1</v>
      </c>
      <c r="P107" s="46"/>
    </row>
    <row r="108" spans="1:16" x14ac:dyDescent="0.2">
      <c r="A108" s="46">
        <v>202</v>
      </c>
      <c r="B108" s="180">
        <v>211</v>
      </c>
      <c r="C108" s="180" t="s">
        <v>298</v>
      </c>
      <c r="D108" s="182" t="s">
        <v>299</v>
      </c>
      <c r="E108" s="191">
        <f t="shared" si="1"/>
        <v>211</v>
      </c>
      <c r="F108" s="192" t="s">
        <v>924</v>
      </c>
      <c r="G108" s="46">
        <v>1</v>
      </c>
      <c r="H108" s="46">
        <v>1</v>
      </c>
      <c r="I108" s="46">
        <v>1</v>
      </c>
      <c r="J108" s="46">
        <v>1</v>
      </c>
      <c r="K108" s="46">
        <v>1</v>
      </c>
      <c r="L108" s="46">
        <v>1</v>
      </c>
      <c r="M108" s="192" t="s">
        <v>924</v>
      </c>
      <c r="N108" s="46">
        <v>1</v>
      </c>
      <c r="O108" s="46">
        <v>1</v>
      </c>
      <c r="P108" s="46"/>
    </row>
    <row r="109" spans="1:16" x14ac:dyDescent="0.2">
      <c r="A109" s="46">
        <v>203</v>
      </c>
      <c r="B109" s="180">
        <v>212</v>
      </c>
      <c r="C109" s="180" t="s">
        <v>300</v>
      </c>
      <c r="D109" s="182" t="s">
        <v>301</v>
      </c>
      <c r="E109" s="191">
        <f t="shared" si="1"/>
        <v>212</v>
      </c>
      <c r="F109" s="192" t="s">
        <v>924</v>
      </c>
      <c r="G109" s="46">
        <v>1</v>
      </c>
      <c r="H109" s="46">
        <v>1</v>
      </c>
      <c r="I109" s="46">
        <v>1</v>
      </c>
      <c r="J109" s="46">
        <v>1</v>
      </c>
      <c r="K109" s="46">
        <v>1</v>
      </c>
      <c r="L109" s="46">
        <v>1</v>
      </c>
      <c r="M109" s="192" t="s">
        <v>924</v>
      </c>
      <c r="N109" s="46">
        <v>1</v>
      </c>
      <c r="O109" s="46">
        <v>1</v>
      </c>
      <c r="P109" s="46"/>
    </row>
    <row r="110" spans="1:16" x14ac:dyDescent="0.2">
      <c r="A110" s="46">
        <v>211</v>
      </c>
      <c r="B110" s="180">
        <v>218</v>
      </c>
      <c r="C110" s="180" t="s">
        <v>302</v>
      </c>
      <c r="D110" s="182" t="s">
        <v>303</v>
      </c>
      <c r="E110" s="191">
        <f t="shared" si="1"/>
        <v>218</v>
      </c>
      <c r="F110" s="192" t="s">
        <v>924</v>
      </c>
      <c r="G110" s="46">
        <v>1</v>
      </c>
      <c r="H110" s="46">
        <v>1</v>
      </c>
      <c r="I110" s="46">
        <v>1</v>
      </c>
      <c r="J110" s="46">
        <v>1</v>
      </c>
      <c r="K110" s="46">
        <v>1</v>
      </c>
      <c r="L110" s="46">
        <v>1</v>
      </c>
      <c r="M110" s="192" t="s">
        <v>924</v>
      </c>
      <c r="N110" s="46">
        <v>1</v>
      </c>
      <c r="O110" s="46">
        <v>1</v>
      </c>
      <c r="P110" s="46"/>
    </row>
    <row r="111" spans="1:16" x14ac:dyDescent="0.2">
      <c r="A111" s="46">
        <v>213</v>
      </c>
      <c r="B111" s="180">
        <v>220</v>
      </c>
      <c r="C111" s="180" t="s">
        <v>304</v>
      </c>
      <c r="D111" s="182" t="s">
        <v>305</v>
      </c>
      <c r="E111" s="191">
        <f t="shared" si="1"/>
        <v>220</v>
      </c>
      <c r="F111" s="192" t="s">
        <v>924</v>
      </c>
      <c r="G111" s="46">
        <v>1</v>
      </c>
      <c r="H111" s="46">
        <v>1</v>
      </c>
      <c r="I111" s="46">
        <v>1</v>
      </c>
      <c r="J111" s="46">
        <v>1</v>
      </c>
      <c r="K111" s="46">
        <v>1</v>
      </c>
      <c r="L111" s="46">
        <v>1</v>
      </c>
      <c r="M111" s="192" t="s">
        <v>924</v>
      </c>
      <c r="N111" s="46">
        <v>1</v>
      </c>
      <c r="O111" s="46">
        <v>1</v>
      </c>
      <c r="P111" s="46"/>
    </row>
    <row r="112" spans="1:16" x14ac:dyDescent="0.2">
      <c r="A112" s="46">
        <v>215</v>
      </c>
      <c r="B112" s="180">
        <v>222</v>
      </c>
      <c r="C112" s="180" t="s">
        <v>306</v>
      </c>
      <c r="D112" s="182" t="s">
        <v>307</v>
      </c>
      <c r="E112" s="191">
        <f t="shared" si="1"/>
        <v>222</v>
      </c>
      <c r="F112" s="192" t="s">
        <v>924</v>
      </c>
      <c r="G112" s="46">
        <v>1</v>
      </c>
      <c r="H112" s="46">
        <v>1</v>
      </c>
      <c r="I112" s="46">
        <v>1</v>
      </c>
      <c r="J112" s="46">
        <v>1</v>
      </c>
      <c r="K112" s="46">
        <v>1</v>
      </c>
      <c r="L112" s="46">
        <v>1</v>
      </c>
      <c r="M112" s="192" t="s">
        <v>924</v>
      </c>
      <c r="N112" s="46">
        <v>1</v>
      </c>
      <c r="O112" s="46">
        <v>1</v>
      </c>
      <c r="P112" s="46"/>
    </row>
    <row r="113" spans="1:16" x14ac:dyDescent="0.2">
      <c r="A113" s="46">
        <v>217</v>
      </c>
      <c r="B113" s="180">
        <v>224</v>
      </c>
      <c r="C113" s="180" t="s">
        <v>308</v>
      </c>
      <c r="D113" s="182" t="s">
        <v>309</v>
      </c>
      <c r="E113" s="191">
        <f t="shared" si="1"/>
        <v>224</v>
      </c>
      <c r="F113" s="192" t="s">
        <v>924</v>
      </c>
      <c r="G113" s="46">
        <v>1</v>
      </c>
      <c r="H113" s="46">
        <v>1</v>
      </c>
      <c r="I113" s="46">
        <v>1</v>
      </c>
      <c r="J113" s="46">
        <v>1</v>
      </c>
      <c r="K113" s="46">
        <v>1</v>
      </c>
      <c r="L113" s="46">
        <v>1</v>
      </c>
      <c r="M113" s="192" t="s">
        <v>924</v>
      </c>
      <c r="N113" s="46">
        <v>1</v>
      </c>
      <c r="O113" s="46">
        <v>1</v>
      </c>
      <c r="P113" s="46"/>
    </row>
    <row r="114" spans="1:16" x14ac:dyDescent="0.2">
      <c r="A114" s="46">
        <v>218</v>
      </c>
      <c r="B114" s="180">
        <v>225</v>
      </c>
      <c r="C114" s="180" t="s">
        <v>310</v>
      </c>
      <c r="D114" s="182" t="s">
        <v>311</v>
      </c>
      <c r="E114" s="191">
        <f t="shared" si="1"/>
        <v>225</v>
      </c>
      <c r="F114" s="192" t="s">
        <v>924</v>
      </c>
      <c r="G114" s="46">
        <v>1</v>
      </c>
      <c r="H114" s="46">
        <v>1</v>
      </c>
      <c r="I114" s="46">
        <v>1</v>
      </c>
      <c r="J114" s="46">
        <v>1</v>
      </c>
      <c r="K114" s="46">
        <v>1</v>
      </c>
      <c r="L114" s="46">
        <v>1</v>
      </c>
      <c r="M114" s="192" t="s">
        <v>924</v>
      </c>
      <c r="N114" s="46">
        <v>1</v>
      </c>
      <c r="O114" s="46">
        <v>1</v>
      </c>
      <c r="P114" s="46"/>
    </row>
    <row r="115" spans="1:16" x14ac:dyDescent="0.2">
      <c r="A115" s="46">
        <v>219</v>
      </c>
      <c r="B115" s="180">
        <v>226</v>
      </c>
      <c r="C115" s="180" t="s">
        <v>312</v>
      </c>
      <c r="D115" s="182" t="s">
        <v>313</v>
      </c>
      <c r="E115" s="191">
        <f t="shared" si="1"/>
        <v>226</v>
      </c>
      <c r="F115" s="192" t="s">
        <v>924</v>
      </c>
      <c r="G115" s="46">
        <v>1</v>
      </c>
      <c r="H115" s="46">
        <v>1</v>
      </c>
      <c r="I115" s="46">
        <v>1</v>
      </c>
      <c r="J115" s="46">
        <v>1</v>
      </c>
      <c r="K115" s="46">
        <v>1</v>
      </c>
      <c r="L115" s="46">
        <v>1</v>
      </c>
      <c r="M115" s="192" t="s">
        <v>924</v>
      </c>
      <c r="N115" s="46">
        <v>1</v>
      </c>
      <c r="O115" s="46">
        <v>1</v>
      </c>
      <c r="P115" s="46"/>
    </row>
    <row r="116" spans="1:16" x14ac:dyDescent="0.2">
      <c r="A116" s="46">
        <v>222</v>
      </c>
      <c r="B116" s="46" t="s">
        <v>314</v>
      </c>
      <c r="C116" s="46" t="s">
        <v>315</v>
      </c>
      <c r="D116" s="193" t="s">
        <v>316</v>
      </c>
      <c r="E116" s="191" t="str">
        <f t="shared" si="1"/>
        <v>1015T</v>
      </c>
      <c r="F116" s="192" t="s">
        <v>924</v>
      </c>
      <c r="G116" s="46">
        <v>1</v>
      </c>
      <c r="H116" s="46">
        <v>1</v>
      </c>
      <c r="I116" s="46">
        <v>1</v>
      </c>
      <c r="J116" s="46">
        <v>1</v>
      </c>
      <c r="K116" s="46">
        <v>1</v>
      </c>
      <c r="L116" s="46">
        <v>1</v>
      </c>
      <c r="M116" s="192" t="s">
        <v>924</v>
      </c>
      <c r="N116" s="46">
        <v>1</v>
      </c>
      <c r="O116" s="46">
        <v>1</v>
      </c>
      <c r="P116" s="46"/>
    </row>
    <row r="117" spans="1:16" x14ac:dyDescent="0.2">
      <c r="A117" s="46">
        <v>223</v>
      </c>
      <c r="B117" s="180">
        <v>228</v>
      </c>
      <c r="C117" s="180" t="s">
        <v>317</v>
      </c>
      <c r="D117" s="182" t="s">
        <v>318</v>
      </c>
      <c r="E117" s="191">
        <f t="shared" si="1"/>
        <v>228</v>
      </c>
      <c r="F117" s="192" t="s">
        <v>924</v>
      </c>
      <c r="G117" s="46">
        <v>1</v>
      </c>
      <c r="H117" s="46">
        <v>1</v>
      </c>
      <c r="I117" s="46">
        <v>1</v>
      </c>
      <c r="J117" s="46">
        <v>1</v>
      </c>
      <c r="K117" s="46">
        <v>1</v>
      </c>
      <c r="L117" s="46">
        <v>1</v>
      </c>
      <c r="M117" s="192" t="s">
        <v>924</v>
      </c>
      <c r="N117" s="46">
        <v>1</v>
      </c>
      <c r="O117" s="46">
        <v>1</v>
      </c>
      <c r="P117" s="46"/>
    </row>
    <row r="118" spans="1:16" x14ac:dyDescent="0.2">
      <c r="A118" s="46">
        <v>224</v>
      </c>
      <c r="B118" s="180">
        <v>229</v>
      </c>
      <c r="C118" s="180" t="s">
        <v>319</v>
      </c>
      <c r="D118" s="182" t="s">
        <v>320</v>
      </c>
      <c r="E118" s="191">
        <f t="shared" si="1"/>
        <v>229</v>
      </c>
      <c r="F118" s="192" t="s">
        <v>924</v>
      </c>
      <c r="G118" s="46">
        <v>1</v>
      </c>
      <c r="H118" s="46">
        <v>1</v>
      </c>
      <c r="I118" s="46">
        <v>1</v>
      </c>
      <c r="J118" s="46">
        <v>1</v>
      </c>
      <c r="K118" s="46">
        <v>1</v>
      </c>
      <c r="L118" s="46">
        <v>1</v>
      </c>
      <c r="M118" s="192" t="s">
        <v>924</v>
      </c>
      <c r="N118" s="46">
        <v>1</v>
      </c>
      <c r="O118" s="46">
        <v>1</v>
      </c>
      <c r="P118" s="46"/>
    </row>
    <row r="119" spans="1:16" x14ac:dyDescent="0.2">
      <c r="A119" s="46">
        <v>225</v>
      </c>
      <c r="B119" s="46">
        <v>231</v>
      </c>
      <c r="C119" s="46" t="s">
        <v>321</v>
      </c>
      <c r="D119" s="193" t="s">
        <v>322</v>
      </c>
      <c r="E119" s="191">
        <f t="shared" si="1"/>
        <v>231</v>
      </c>
      <c r="F119" s="192" t="s">
        <v>924</v>
      </c>
      <c r="G119" s="46">
        <v>1</v>
      </c>
      <c r="H119" s="46">
        <v>1</v>
      </c>
      <c r="I119" s="46">
        <v>1</v>
      </c>
      <c r="J119" s="46">
        <v>1</v>
      </c>
      <c r="K119" s="46">
        <v>1</v>
      </c>
      <c r="L119" s="46">
        <v>1</v>
      </c>
      <c r="M119" s="192" t="s">
        <v>924</v>
      </c>
      <c r="N119" s="46">
        <v>1</v>
      </c>
      <c r="O119" s="46">
        <v>1</v>
      </c>
      <c r="P119" s="46"/>
    </row>
    <row r="120" spans="1:16" x14ac:dyDescent="0.2">
      <c r="A120" s="46">
        <v>226</v>
      </c>
      <c r="B120" s="180">
        <v>232</v>
      </c>
      <c r="C120" s="180" t="s">
        <v>323</v>
      </c>
      <c r="D120" s="182" t="s">
        <v>324</v>
      </c>
      <c r="E120" s="191">
        <f t="shared" si="1"/>
        <v>232</v>
      </c>
      <c r="F120" s="192" t="s">
        <v>924</v>
      </c>
      <c r="G120" s="46">
        <v>1</v>
      </c>
      <c r="H120" s="46">
        <v>1</v>
      </c>
      <c r="I120" s="46">
        <v>1</v>
      </c>
      <c r="J120" s="46">
        <v>1</v>
      </c>
      <c r="K120" s="46">
        <v>1</v>
      </c>
      <c r="L120" s="46">
        <v>1</v>
      </c>
      <c r="M120" s="192" t="s">
        <v>924</v>
      </c>
      <c r="N120" s="46">
        <v>1</v>
      </c>
      <c r="O120" s="46">
        <v>1</v>
      </c>
      <c r="P120" s="46"/>
    </row>
    <row r="121" spans="1:16" x14ac:dyDescent="0.2">
      <c r="A121" s="46">
        <v>227</v>
      </c>
      <c r="B121" s="180">
        <v>233</v>
      </c>
      <c r="C121" s="180" t="s">
        <v>325</v>
      </c>
      <c r="D121" s="182" t="s">
        <v>326</v>
      </c>
      <c r="E121" s="191">
        <f t="shared" si="1"/>
        <v>233</v>
      </c>
      <c r="F121" s="192" t="s">
        <v>924</v>
      </c>
      <c r="G121" s="46">
        <v>1</v>
      </c>
      <c r="H121" s="46">
        <v>1</v>
      </c>
      <c r="I121" s="46">
        <v>1</v>
      </c>
      <c r="J121" s="46">
        <v>1</v>
      </c>
      <c r="K121" s="46">
        <v>1</v>
      </c>
      <c r="L121" s="46">
        <v>1</v>
      </c>
      <c r="M121" s="192" t="s">
        <v>924</v>
      </c>
      <c r="N121" s="46">
        <v>1</v>
      </c>
      <c r="O121" s="46">
        <v>1</v>
      </c>
      <c r="P121" s="46"/>
    </row>
    <row r="122" spans="1:16" x14ac:dyDescent="0.2">
      <c r="A122" s="46">
        <v>228</v>
      </c>
      <c r="B122" s="180">
        <v>234</v>
      </c>
      <c r="C122" s="180" t="s">
        <v>327</v>
      </c>
      <c r="D122" s="182" t="s">
        <v>328</v>
      </c>
      <c r="E122" s="191">
        <f t="shared" si="1"/>
        <v>234</v>
      </c>
      <c r="F122" s="192" t="s">
        <v>924</v>
      </c>
      <c r="G122" s="46">
        <v>1</v>
      </c>
      <c r="H122" s="46">
        <v>1</v>
      </c>
      <c r="I122" s="46">
        <v>1</v>
      </c>
      <c r="J122" s="46">
        <v>1</v>
      </c>
      <c r="K122" s="46">
        <v>1</v>
      </c>
      <c r="L122" s="46">
        <v>1</v>
      </c>
      <c r="M122" s="192" t="s">
        <v>924</v>
      </c>
      <c r="N122" s="46">
        <v>1</v>
      </c>
      <c r="O122" s="46">
        <v>1</v>
      </c>
      <c r="P122" s="46"/>
    </row>
    <row r="123" spans="1:16" x14ac:dyDescent="0.2">
      <c r="A123" s="46">
        <v>230</v>
      </c>
      <c r="B123" s="180">
        <v>236</v>
      </c>
      <c r="C123" s="180" t="s">
        <v>329</v>
      </c>
      <c r="D123" s="182" t="s">
        <v>330</v>
      </c>
      <c r="E123" s="191">
        <f t="shared" si="1"/>
        <v>236</v>
      </c>
      <c r="F123" s="192" t="s">
        <v>924</v>
      </c>
      <c r="G123" s="46">
        <v>1</v>
      </c>
      <c r="H123" s="46">
        <v>1</v>
      </c>
      <c r="I123" s="46">
        <v>1</v>
      </c>
      <c r="J123" s="46">
        <v>1</v>
      </c>
      <c r="K123" s="46">
        <v>1</v>
      </c>
      <c r="L123" s="46">
        <v>1</v>
      </c>
      <c r="M123" s="192" t="s">
        <v>925</v>
      </c>
      <c r="N123" s="46">
        <v>1.7</v>
      </c>
      <c r="O123" s="46">
        <v>4.2</v>
      </c>
      <c r="P123" s="46"/>
    </row>
    <row r="124" spans="1:16" x14ac:dyDescent="0.2">
      <c r="A124" s="46">
        <v>231</v>
      </c>
      <c r="B124" s="180">
        <v>237</v>
      </c>
      <c r="C124" s="180" t="s">
        <v>331</v>
      </c>
      <c r="D124" s="182" t="s">
        <v>332</v>
      </c>
      <c r="E124" s="191">
        <f t="shared" si="1"/>
        <v>237</v>
      </c>
      <c r="F124" s="192" t="s">
        <v>924</v>
      </c>
      <c r="G124" s="46">
        <v>1</v>
      </c>
      <c r="H124" s="46">
        <v>1</v>
      </c>
      <c r="I124" s="46">
        <v>1</v>
      </c>
      <c r="J124" s="46">
        <v>1</v>
      </c>
      <c r="K124" s="46">
        <v>1</v>
      </c>
      <c r="L124" s="46">
        <v>1</v>
      </c>
      <c r="M124" s="192" t="s">
        <v>924</v>
      </c>
      <c r="N124" s="46">
        <v>1</v>
      </c>
      <c r="O124" s="46">
        <v>1</v>
      </c>
      <c r="P124" s="46"/>
    </row>
    <row r="125" spans="1:16" x14ac:dyDescent="0.2">
      <c r="A125" s="46">
        <v>232</v>
      </c>
      <c r="B125" s="46" t="s">
        <v>333</v>
      </c>
      <c r="C125" s="46" t="s">
        <v>334</v>
      </c>
      <c r="D125" s="193" t="s">
        <v>335</v>
      </c>
      <c r="E125" s="191" t="str">
        <f t="shared" si="1"/>
        <v>1063T</v>
      </c>
      <c r="F125" s="192" t="s">
        <v>924</v>
      </c>
      <c r="G125" s="46">
        <v>1</v>
      </c>
      <c r="H125" s="46">
        <v>1</v>
      </c>
      <c r="I125" s="46">
        <v>1</v>
      </c>
      <c r="J125" s="46">
        <v>1</v>
      </c>
      <c r="K125" s="46">
        <v>1</v>
      </c>
      <c r="L125" s="46">
        <v>1</v>
      </c>
      <c r="M125" s="192" t="s">
        <v>924</v>
      </c>
      <c r="N125" s="46">
        <v>1</v>
      </c>
      <c r="O125" s="46">
        <v>1</v>
      </c>
      <c r="P125" s="46"/>
    </row>
    <row r="126" spans="1:16" x14ac:dyDescent="0.2">
      <c r="A126" s="46">
        <v>234</v>
      </c>
      <c r="B126" s="46" t="s">
        <v>336</v>
      </c>
      <c r="C126" s="46" t="s">
        <v>337</v>
      </c>
      <c r="D126" s="193" t="s">
        <v>338</v>
      </c>
      <c r="E126" s="191" t="str">
        <f t="shared" si="1"/>
        <v>1016T</v>
      </c>
      <c r="F126" s="192" t="s">
        <v>924</v>
      </c>
      <c r="G126" s="46">
        <v>1</v>
      </c>
      <c r="H126" s="46">
        <v>1</v>
      </c>
      <c r="I126" s="46">
        <v>1</v>
      </c>
      <c r="J126" s="46">
        <v>1</v>
      </c>
      <c r="K126" s="46">
        <v>1</v>
      </c>
      <c r="L126" s="46">
        <v>1</v>
      </c>
      <c r="M126" s="192" t="s">
        <v>924</v>
      </c>
      <c r="N126" s="46">
        <v>1</v>
      </c>
      <c r="O126" s="46">
        <v>1</v>
      </c>
      <c r="P126" s="46"/>
    </row>
    <row r="127" spans="1:16" x14ac:dyDescent="0.2">
      <c r="A127" s="46">
        <v>236</v>
      </c>
      <c r="B127" s="180">
        <v>239</v>
      </c>
      <c r="C127" s="180">
        <v>239</v>
      </c>
      <c r="D127" s="182" t="s">
        <v>339</v>
      </c>
      <c r="E127" s="191">
        <f t="shared" si="1"/>
        <v>239</v>
      </c>
      <c r="F127" s="192" t="s">
        <v>925</v>
      </c>
      <c r="G127" s="46">
        <v>1</v>
      </c>
      <c r="H127" s="46">
        <v>12</v>
      </c>
      <c r="I127" s="46">
        <v>1</v>
      </c>
      <c r="J127" s="46">
        <v>38</v>
      </c>
      <c r="K127" s="46">
        <v>1</v>
      </c>
      <c r="L127" s="46">
        <v>4.8</v>
      </c>
      <c r="M127" s="192" t="s">
        <v>924</v>
      </c>
      <c r="N127" s="46">
        <v>1</v>
      </c>
      <c r="O127" s="46">
        <v>1</v>
      </c>
      <c r="P127" s="46"/>
    </row>
    <row r="128" spans="1:16" x14ac:dyDescent="0.2">
      <c r="A128" s="46">
        <v>237</v>
      </c>
      <c r="B128" s="180">
        <v>241</v>
      </c>
      <c r="C128" s="180" t="s">
        <v>340</v>
      </c>
      <c r="D128" s="182" t="s">
        <v>341</v>
      </c>
      <c r="E128" s="191">
        <f t="shared" si="1"/>
        <v>241</v>
      </c>
      <c r="F128" s="192" t="s">
        <v>924</v>
      </c>
      <c r="G128" s="46">
        <v>1</v>
      </c>
      <c r="H128" s="46">
        <v>1</v>
      </c>
      <c r="I128" s="46">
        <v>1</v>
      </c>
      <c r="J128" s="46">
        <v>1</v>
      </c>
      <c r="K128" s="46">
        <v>1</v>
      </c>
      <c r="L128" s="46">
        <v>1</v>
      </c>
      <c r="M128" s="192" t="s">
        <v>924</v>
      </c>
      <c r="N128" s="46">
        <v>1</v>
      </c>
      <c r="O128" s="46">
        <v>1</v>
      </c>
      <c r="P128" s="46"/>
    </row>
    <row r="129" spans="1:16" x14ac:dyDescent="0.2">
      <c r="A129" s="46">
        <v>238</v>
      </c>
      <c r="B129" s="180">
        <v>250</v>
      </c>
      <c r="C129" s="180" t="s">
        <v>342</v>
      </c>
      <c r="D129" s="182" t="s">
        <v>343</v>
      </c>
      <c r="E129" s="191">
        <f t="shared" si="1"/>
        <v>250</v>
      </c>
      <c r="F129" s="192" t="s">
        <v>924</v>
      </c>
      <c r="G129" s="46">
        <v>1</v>
      </c>
      <c r="H129" s="46">
        <v>1</v>
      </c>
      <c r="I129" s="46">
        <v>1</v>
      </c>
      <c r="J129" s="46">
        <v>1</v>
      </c>
      <c r="K129" s="46">
        <v>1</v>
      </c>
      <c r="L129" s="46">
        <v>1</v>
      </c>
      <c r="M129" s="192" t="s">
        <v>924</v>
      </c>
      <c r="N129" s="46">
        <v>1</v>
      </c>
      <c r="O129" s="46">
        <v>1</v>
      </c>
      <c r="P129" s="46"/>
    </row>
    <row r="130" spans="1:16" x14ac:dyDescent="0.2">
      <c r="A130" s="46">
        <v>242</v>
      </c>
      <c r="B130" s="46">
        <v>247</v>
      </c>
      <c r="C130" s="46" t="s">
        <v>344</v>
      </c>
      <c r="D130" s="193" t="s">
        <v>345</v>
      </c>
      <c r="E130" s="191">
        <f t="shared" si="1"/>
        <v>247</v>
      </c>
      <c r="F130" s="192" t="s">
        <v>924</v>
      </c>
      <c r="G130" s="46">
        <v>1</v>
      </c>
      <c r="H130" s="46">
        <v>1</v>
      </c>
      <c r="I130" s="46">
        <v>1</v>
      </c>
      <c r="J130" s="46">
        <v>1</v>
      </c>
      <c r="K130" s="46">
        <v>1</v>
      </c>
      <c r="L130" s="46">
        <v>1</v>
      </c>
      <c r="M130" s="192" t="s">
        <v>924</v>
      </c>
      <c r="N130" s="46">
        <v>1</v>
      </c>
      <c r="O130" s="46">
        <v>1</v>
      </c>
      <c r="P130" s="46"/>
    </row>
    <row r="131" spans="1:16" x14ac:dyDescent="0.2">
      <c r="A131" s="46">
        <v>244</v>
      </c>
      <c r="B131" s="180">
        <v>246</v>
      </c>
      <c r="C131" s="180" t="s">
        <v>346</v>
      </c>
      <c r="D131" s="182" t="s">
        <v>347</v>
      </c>
      <c r="E131" s="191">
        <f t="shared" ref="E131:E194" si="2">B131</f>
        <v>246</v>
      </c>
      <c r="F131" s="192" t="s">
        <v>924</v>
      </c>
      <c r="G131" s="46">
        <v>1</v>
      </c>
      <c r="H131" s="46">
        <v>1</v>
      </c>
      <c r="I131" s="46">
        <v>1</v>
      </c>
      <c r="J131" s="46">
        <v>1</v>
      </c>
      <c r="K131" s="46">
        <v>1</v>
      </c>
      <c r="L131" s="46">
        <v>1</v>
      </c>
      <c r="M131" s="192" t="s">
        <v>924</v>
      </c>
      <c r="N131" s="46">
        <v>1</v>
      </c>
      <c r="O131" s="46">
        <v>1</v>
      </c>
      <c r="P131" s="46"/>
    </row>
    <row r="132" spans="1:16" x14ac:dyDescent="0.2">
      <c r="A132" s="46">
        <v>245</v>
      </c>
      <c r="B132" s="46">
        <v>243</v>
      </c>
      <c r="C132" s="46" t="s">
        <v>348</v>
      </c>
      <c r="D132" s="193" t="s">
        <v>349</v>
      </c>
      <c r="E132" s="191">
        <f t="shared" si="2"/>
        <v>243</v>
      </c>
      <c r="F132" s="192" t="s">
        <v>924</v>
      </c>
      <c r="G132" s="46">
        <v>1</v>
      </c>
      <c r="H132" s="46">
        <v>1</v>
      </c>
      <c r="I132" s="46">
        <v>1</v>
      </c>
      <c r="J132" s="46">
        <v>1</v>
      </c>
      <c r="K132" s="46">
        <v>1</v>
      </c>
      <c r="L132" s="46">
        <v>1</v>
      </c>
      <c r="M132" s="192" t="s">
        <v>924</v>
      </c>
      <c r="N132" s="46">
        <v>1</v>
      </c>
      <c r="O132" s="46">
        <v>1</v>
      </c>
      <c r="P132" s="46"/>
    </row>
    <row r="133" spans="1:16" x14ac:dyDescent="0.2">
      <c r="A133" s="46">
        <v>246</v>
      </c>
      <c r="B133" s="46" t="s">
        <v>350</v>
      </c>
      <c r="C133" s="46" t="s">
        <v>351</v>
      </c>
      <c r="D133" s="193" t="s">
        <v>352</v>
      </c>
      <c r="E133" s="191" t="str">
        <f t="shared" si="2"/>
        <v>1036T</v>
      </c>
      <c r="F133" s="192" t="s">
        <v>924</v>
      </c>
      <c r="G133" s="46">
        <v>1</v>
      </c>
      <c r="H133" s="46">
        <v>1</v>
      </c>
      <c r="I133" s="46">
        <v>1</v>
      </c>
      <c r="J133" s="46">
        <v>1</v>
      </c>
      <c r="K133" s="46">
        <v>1</v>
      </c>
      <c r="L133" s="46">
        <v>1</v>
      </c>
      <c r="M133" s="192" t="s">
        <v>924</v>
      </c>
      <c r="N133" s="46">
        <v>1</v>
      </c>
      <c r="O133" s="46">
        <v>1</v>
      </c>
      <c r="P133" s="46"/>
    </row>
    <row r="134" spans="1:16" x14ac:dyDescent="0.2">
      <c r="A134" s="46">
        <v>252</v>
      </c>
      <c r="B134" s="180">
        <v>254</v>
      </c>
      <c r="C134" s="180" t="s">
        <v>353</v>
      </c>
      <c r="D134" s="182" t="s">
        <v>354</v>
      </c>
      <c r="E134" s="191">
        <f t="shared" si="2"/>
        <v>254</v>
      </c>
      <c r="F134" s="192" t="s">
        <v>924</v>
      </c>
      <c r="G134" s="46">
        <v>1</v>
      </c>
      <c r="H134" s="46">
        <v>1</v>
      </c>
      <c r="I134" s="46">
        <v>1</v>
      </c>
      <c r="J134" s="46">
        <v>1</v>
      </c>
      <c r="K134" s="46">
        <v>1</v>
      </c>
      <c r="L134" s="46">
        <v>1</v>
      </c>
      <c r="M134" s="192" t="s">
        <v>924</v>
      </c>
      <c r="N134" s="46">
        <v>1</v>
      </c>
      <c r="O134" s="46">
        <v>1</v>
      </c>
      <c r="P134" s="46"/>
    </row>
    <row r="135" spans="1:16" x14ac:dyDescent="0.2">
      <c r="A135" s="46">
        <v>254</v>
      </c>
      <c r="B135" s="180">
        <v>260</v>
      </c>
      <c r="C135" s="180" t="s">
        <v>355</v>
      </c>
      <c r="D135" s="182" t="s">
        <v>356</v>
      </c>
      <c r="E135" s="191">
        <f t="shared" si="2"/>
        <v>260</v>
      </c>
      <c r="F135" s="192" t="s">
        <v>924</v>
      </c>
      <c r="G135" s="46">
        <v>1</v>
      </c>
      <c r="H135" s="46">
        <v>1</v>
      </c>
      <c r="I135" s="46">
        <v>1</v>
      </c>
      <c r="J135" s="46">
        <v>1</v>
      </c>
      <c r="K135" s="46">
        <v>1</v>
      </c>
      <c r="L135" s="46">
        <v>1</v>
      </c>
      <c r="M135" s="192" t="s">
        <v>924</v>
      </c>
      <c r="N135" s="46">
        <v>1</v>
      </c>
      <c r="O135" s="46">
        <v>1</v>
      </c>
      <c r="P135" s="46"/>
    </row>
    <row r="136" spans="1:16" x14ac:dyDescent="0.2">
      <c r="A136" s="46">
        <v>255</v>
      </c>
      <c r="B136" s="180">
        <v>261</v>
      </c>
      <c r="C136" s="180" t="s">
        <v>358</v>
      </c>
      <c r="D136" s="182" t="s">
        <v>359</v>
      </c>
      <c r="E136" s="191">
        <f t="shared" si="2"/>
        <v>261</v>
      </c>
      <c r="F136" s="192" t="s">
        <v>924</v>
      </c>
      <c r="G136" s="46">
        <v>1</v>
      </c>
      <c r="H136" s="46">
        <v>1</v>
      </c>
      <c r="I136" s="46">
        <v>1</v>
      </c>
      <c r="J136" s="46">
        <v>1</v>
      </c>
      <c r="K136" s="46">
        <v>1</v>
      </c>
      <c r="L136" s="46">
        <v>1</v>
      </c>
      <c r="M136" s="192" t="s">
        <v>924</v>
      </c>
      <c r="N136" s="46">
        <v>1</v>
      </c>
      <c r="O136" s="46">
        <v>1</v>
      </c>
      <c r="P136" s="46"/>
    </row>
    <row r="137" spans="1:16" x14ac:dyDescent="0.2">
      <c r="A137" s="46">
        <v>256</v>
      </c>
      <c r="B137" s="180">
        <v>267</v>
      </c>
      <c r="C137" s="180" t="s">
        <v>360</v>
      </c>
      <c r="D137" s="182" t="s">
        <v>361</v>
      </c>
      <c r="E137" s="191">
        <f t="shared" si="2"/>
        <v>267</v>
      </c>
      <c r="F137" s="192" t="s">
        <v>924</v>
      </c>
      <c r="G137" s="46">
        <v>1</v>
      </c>
      <c r="H137" s="46">
        <v>1</v>
      </c>
      <c r="I137" s="46">
        <v>1</v>
      </c>
      <c r="J137" s="46">
        <v>1</v>
      </c>
      <c r="K137" s="46">
        <v>1</v>
      </c>
      <c r="L137" s="46">
        <v>1</v>
      </c>
      <c r="M137" s="192" t="s">
        <v>924</v>
      </c>
      <c r="N137" s="46">
        <v>1</v>
      </c>
      <c r="O137" s="46">
        <v>1</v>
      </c>
      <c r="P137" s="46"/>
    </row>
    <row r="138" spans="1:16" x14ac:dyDescent="0.2">
      <c r="A138" s="46">
        <v>257</v>
      </c>
      <c r="B138" s="180">
        <v>268</v>
      </c>
      <c r="C138" s="180" t="s">
        <v>362</v>
      </c>
      <c r="D138" s="182" t="s">
        <v>363</v>
      </c>
      <c r="E138" s="191">
        <f t="shared" si="2"/>
        <v>268</v>
      </c>
      <c r="F138" s="192" t="s">
        <v>924</v>
      </c>
      <c r="G138" s="46">
        <v>1</v>
      </c>
      <c r="H138" s="46">
        <v>1</v>
      </c>
      <c r="I138" s="46">
        <v>1</v>
      </c>
      <c r="J138" s="46">
        <v>1</v>
      </c>
      <c r="K138" s="46">
        <v>1</v>
      </c>
      <c r="L138" s="46">
        <v>1</v>
      </c>
      <c r="M138" s="192" t="s">
        <v>924</v>
      </c>
      <c r="N138" s="46">
        <v>1</v>
      </c>
      <c r="O138" s="46">
        <v>1</v>
      </c>
      <c r="P138" s="46"/>
    </row>
    <row r="139" spans="1:16" x14ac:dyDescent="0.2">
      <c r="A139" s="46">
        <v>258</v>
      </c>
      <c r="B139" s="180">
        <v>269</v>
      </c>
      <c r="C139" s="180" t="s">
        <v>364</v>
      </c>
      <c r="D139" s="182" t="s">
        <v>365</v>
      </c>
      <c r="E139" s="191">
        <f t="shared" si="2"/>
        <v>269</v>
      </c>
      <c r="F139" s="192" t="s">
        <v>924</v>
      </c>
      <c r="G139" s="46">
        <v>1</v>
      </c>
      <c r="H139" s="46">
        <v>1</v>
      </c>
      <c r="I139" s="46">
        <v>1</v>
      </c>
      <c r="J139" s="46">
        <v>1</v>
      </c>
      <c r="K139" s="46">
        <v>1</v>
      </c>
      <c r="L139" s="46">
        <v>1</v>
      </c>
      <c r="M139" s="192" t="s">
        <v>924</v>
      </c>
      <c r="N139" s="46">
        <v>1</v>
      </c>
      <c r="O139" s="46">
        <v>1</v>
      </c>
      <c r="P139" s="46"/>
    </row>
    <row r="140" spans="1:16" x14ac:dyDescent="0.2">
      <c r="A140" s="46">
        <v>259</v>
      </c>
      <c r="B140" s="180">
        <v>270</v>
      </c>
      <c r="C140" s="180" t="s">
        <v>366</v>
      </c>
      <c r="D140" s="182" t="s">
        <v>367</v>
      </c>
      <c r="E140" s="191">
        <f t="shared" si="2"/>
        <v>270</v>
      </c>
      <c r="F140" s="192" t="s">
        <v>924</v>
      </c>
      <c r="G140" s="46">
        <v>1</v>
      </c>
      <c r="H140" s="46">
        <v>1</v>
      </c>
      <c r="I140" s="46">
        <v>1</v>
      </c>
      <c r="J140" s="46">
        <v>1</v>
      </c>
      <c r="K140" s="46">
        <v>1</v>
      </c>
      <c r="L140" s="46">
        <v>1</v>
      </c>
      <c r="M140" s="192" t="s">
        <v>924</v>
      </c>
      <c r="N140" s="46">
        <v>1</v>
      </c>
      <c r="O140" s="46">
        <v>1</v>
      </c>
      <c r="P140" s="46"/>
    </row>
    <row r="141" spans="1:16" x14ac:dyDescent="0.2">
      <c r="A141" s="46">
        <v>260</v>
      </c>
      <c r="B141" s="180">
        <v>271</v>
      </c>
      <c r="C141" s="180" t="s">
        <v>368</v>
      </c>
      <c r="D141" s="182" t="s">
        <v>369</v>
      </c>
      <c r="E141" s="191">
        <f t="shared" si="2"/>
        <v>271</v>
      </c>
      <c r="F141" s="192" t="s">
        <v>924</v>
      </c>
      <c r="G141" s="46">
        <v>1</v>
      </c>
      <c r="H141" s="46">
        <v>1</v>
      </c>
      <c r="I141" s="46">
        <v>1</v>
      </c>
      <c r="J141" s="46">
        <v>1</v>
      </c>
      <c r="K141" s="46">
        <v>1</v>
      </c>
      <c r="L141" s="46">
        <v>1</v>
      </c>
      <c r="M141" s="192" t="s">
        <v>924</v>
      </c>
      <c r="N141" s="46">
        <v>1</v>
      </c>
      <c r="O141" s="46">
        <v>1</v>
      </c>
      <c r="P141" s="46"/>
    </row>
    <row r="142" spans="1:16" x14ac:dyDescent="0.2">
      <c r="A142" s="46">
        <v>261</v>
      </c>
      <c r="B142" s="180">
        <v>273</v>
      </c>
      <c r="C142" s="180" t="s">
        <v>370</v>
      </c>
      <c r="D142" s="182" t="s">
        <v>371</v>
      </c>
      <c r="E142" s="191">
        <f t="shared" si="2"/>
        <v>273</v>
      </c>
      <c r="F142" s="192" t="s">
        <v>924</v>
      </c>
      <c r="G142" s="46">
        <v>1</v>
      </c>
      <c r="H142" s="46">
        <v>1</v>
      </c>
      <c r="I142" s="46">
        <v>1</v>
      </c>
      <c r="J142" s="46">
        <v>1</v>
      </c>
      <c r="K142" s="46">
        <v>1</v>
      </c>
      <c r="L142" s="46">
        <v>1</v>
      </c>
      <c r="M142" s="192" t="s">
        <v>924</v>
      </c>
      <c r="N142" s="46">
        <v>1</v>
      </c>
      <c r="O142" s="46">
        <v>1</v>
      </c>
      <c r="P142" s="46"/>
    </row>
    <row r="143" spans="1:16" x14ac:dyDescent="0.2">
      <c r="A143" s="46">
        <v>264</v>
      </c>
      <c r="B143" s="180">
        <v>278</v>
      </c>
      <c r="C143" s="180" t="s">
        <v>372</v>
      </c>
      <c r="D143" s="182" t="s">
        <v>373</v>
      </c>
      <c r="E143" s="191">
        <f t="shared" si="2"/>
        <v>278</v>
      </c>
      <c r="F143" s="192" t="s">
        <v>924</v>
      </c>
      <c r="G143" s="46">
        <v>1</v>
      </c>
      <c r="H143" s="46">
        <v>1</v>
      </c>
      <c r="I143" s="46">
        <v>1</v>
      </c>
      <c r="J143" s="46">
        <v>1</v>
      </c>
      <c r="K143" s="46">
        <v>1</v>
      </c>
      <c r="L143" s="46">
        <v>1</v>
      </c>
      <c r="M143" s="192" t="s">
        <v>924</v>
      </c>
      <c r="N143" s="46">
        <v>1</v>
      </c>
      <c r="O143" s="46">
        <v>1</v>
      </c>
      <c r="P143" s="46"/>
    </row>
    <row r="144" spans="1:16" x14ac:dyDescent="0.2">
      <c r="A144" s="46">
        <v>265</v>
      </c>
      <c r="B144" s="180">
        <v>279</v>
      </c>
      <c r="C144" s="180" t="s">
        <v>374</v>
      </c>
      <c r="D144" s="182" t="s">
        <v>375</v>
      </c>
      <c r="E144" s="191">
        <f t="shared" si="2"/>
        <v>279</v>
      </c>
      <c r="F144" s="192" t="s">
        <v>924</v>
      </c>
      <c r="G144" s="46">
        <v>1</v>
      </c>
      <c r="H144" s="46">
        <v>1</v>
      </c>
      <c r="I144" s="46">
        <v>1</v>
      </c>
      <c r="J144" s="46">
        <v>1</v>
      </c>
      <c r="K144" s="46">
        <v>1</v>
      </c>
      <c r="L144" s="46">
        <v>1</v>
      </c>
      <c r="M144" s="192" t="s">
        <v>924</v>
      </c>
      <c r="N144" s="46">
        <v>1</v>
      </c>
      <c r="O144" s="46">
        <v>1</v>
      </c>
      <c r="P144" s="46"/>
    </row>
    <row r="145" spans="1:16" x14ac:dyDescent="0.2">
      <c r="A145" s="46">
        <v>266</v>
      </c>
      <c r="B145" s="46" t="s">
        <v>376</v>
      </c>
      <c r="C145" s="46" t="s">
        <v>377</v>
      </c>
      <c r="D145" s="193" t="s">
        <v>378</v>
      </c>
      <c r="E145" s="191" t="str">
        <f t="shared" si="2"/>
        <v>1018T</v>
      </c>
      <c r="F145" s="192" t="s">
        <v>924</v>
      </c>
      <c r="G145" s="46">
        <v>1</v>
      </c>
      <c r="H145" s="46">
        <v>1</v>
      </c>
      <c r="I145" s="46">
        <v>1</v>
      </c>
      <c r="J145" s="46">
        <v>1</v>
      </c>
      <c r="K145" s="46">
        <v>1</v>
      </c>
      <c r="L145" s="46">
        <v>1</v>
      </c>
      <c r="M145" s="192" t="s">
        <v>924</v>
      </c>
      <c r="N145" s="46">
        <v>1</v>
      </c>
      <c r="O145" s="46">
        <v>1</v>
      </c>
      <c r="P145" s="46"/>
    </row>
    <row r="146" spans="1:16" x14ac:dyDescent="0.2">
      <c r="A146" s="46">
        <v>267</v>
      </c>
      <c r="B146" s="180">
        <v>280</v>
      </c>
      <c r="C146" s="180" t="s">
        <v>379</v>
      </c>
      <c r="D146" s="182" t="s">
        <v>380</v>
      </c>
      <c r="E146" s="191">
        <f t="shared" si="2"/>
        <v>280</v>
      </c>
      <c r="F146" s="192" t="s">
        <v>924</v>
      </c>
      <c r="G146" s="46">
        <v>1</v>
      </c>
      <c r="H146" s="46">
        <v>1</v>
      </c>
      <c r="I146" s="46">
        <v>1</v>
      </c>
      <c r="J146" s="46">
        <v>1</v>
      </c>
      <c r="K146" s="46">
        <v>1</v>
      </c>
      <c r="L146" s="46">
        <v>1</v>
      </c>
      <c r="M146" s="192" t="s">
        <v>924</v>
      </c>
      <c r="N146" s="46">
        <v>1</v>
      </c>
      <c r="O146" s="46">
        <v>1</v>
      </c>
      <c r="P146" s="46"/>
    </row>
    <row r="147" spans="1:16" x14ac:dyDescent="0.2">
      <c r="A147" s="46">
        <v>268</v>
      </c>
      <c r="B147" s="180">
        <v>281</v>
      </c>
      <c r="C147" s="180" t="s">
        <v>381</v>
      </c>
      <c r="D147" s="182" t="s">
        <v>382</v>
      </c>
      <c r="E147" s="191">
        <f t="shared" si="2"/>
        <v>281</v>
      </c>
      <c r="F147" s="192" t="s">
        <v>924</v>
      </c>
      <c r="G147" s="46">
        <v>1</v>
      </c>
      <c r="H147" s="46">
        <v>1</v>
      </c>
      <c r="I147" s="46">
        <v>1</v>
      </c>
      <c r="J147" s="46">
        <v>1</v>
      </c>
      <c r="K147" s="46">
        <v>1</v>
      </c>
      <c r="L147" s="46">
        <v>1</v>
      </c>
      <c r="M147" s="192" t="s">
        <v>924</v>
      </c>
      <c r="N147" s="46">
        <v>1</v>
      </c>
      <c r="O147" s="46">
        <v>1</v>
      </c>
      <c r="P147" s="46"/>
    </row>
    <row r="148" spans="1:16" x14ac:dyDescent="0.2">
      <c r="A148" s="46">
        <v>269</v>
      </c>
      <c r="B148" s="180">
        <v>282</v>
      </c>
      <c r="C148" s="180" t="s">
        <v>383</v>
      </c>
      <c r="D148" s="182" t="s">
        <v>384</v>
      </c>
      <c r="E148" s="191">
        <f t="shared" si="2"/>
        <v>282</v>
      </c>
      <c r="F148" s="192" t="s">
        <v>925</v>
      </c>
      <c r="G148" s="46">
        <v>1.1000000000000001</v>
      </c>
      <c r="H148" s="46">
        <v>1</v>
      </c>
      <c r="I148" s="46">
        <v>1.8</v>
      </c>
      <c r="J148" s="46">
        <v>1</v>
      </c>
      <c r="K148" s="46">
        <v>1.1000000000000001</v>
      </c>
      <c r="L148" s="46">
        <v>1</v>
      </c>
      <c r="M148" s="192" t="s">
        <v>924</v>
      </c>
      <c r="N148" s="46">
        <v>1</v>
      </c>
      <c r="O148" s="46">
        <v>1</v>
      </c>
      <c r="P148" s="46"/>
    </row>
    <row r="149" spans="1:16" x14ac:dyDescent="0.2">
      <c r="A149" s="46">
        <v>270</v>
      </c>
      <c r="B149" s="180">
        <v>283</v>
      </c>
      <c r="C149" s="180" t="s">
        <v>386</v>
      </c>
      <c r="D149" s="182" t="s">
        <v>387</v>
      </c>
      <c r="E149" s="191">
        <f t="shared" si="2"/>
        <v>283</v>
      </c>
      <c r="F149" s="192" t="s">
        <v>925</v>
      </c>
      <c r="G149" s="46">
        <v>1.3</v>
      </c>
      <c r="H149" s="46">
        <v>1</v>
      </c>
      <c r="I149" s="46">
        <v>3.7</v>
      </c>
      <c r="J149" s="46">
        <v>1</v>
      </c>
      <c r="K149" s="46">
        <v>1.5</v>
      </c>
      <c r="L149" s="46">
        <v>1</v>
      </c>
      <c r="M149" s="192" t="s">
        <v>924</v>
      </c>
      <c r="N149" s="46">
        <v>1</v>
      </c>
      <c r="O149" s="46">
        <v>1</v>
      </c>
      <c r="P149" s="46"/>
    </row>
    <row r="150" spans="1:16" x14ac:dyDescent="0.2">
      <c r="A150" s="46">
        <v>271</v>
      </c>
      <c r="B150" s="180">
        <v>284</v>
      </c>
      <c r="C150" s="180" t="s">
        <v>388</v>
      </c>
      <c r="D150" s="182" t="s">
        <v>389</v>
      </c>
      <c r="E150" s="191">
        <f t="shared" si="2"/>
        <v>284</v>
      </c>
      <c r="F150" s="192" t="s">
        <v>925</v>
      </c>
      <c r="G150" s="46">
        <v>1.1000000000000001</v>
      </c>
      <c r="H150" s="46">
        <v>1</v>
      </c>
      <c r="I150" s="46">
        <v>1.8</v>
      </c>
      <c r="J150" s="46">
        <v>1</v>
      </c>
      <c r="K150" s="46">
        <v>1.1000000000000001</v>
      </c>
      <c r="L150" s="46">
        <v>1</v>
      </c>
      <c r="M150" s="192" t="s">
        <v>924</v>
      </c>
      <c r="N150" s="46">
        <v>1</v>
      </c>
      <c r="O150" s="46">
        <v>1</v>
      </c>
      <c r="P150" s="46"/>
    </row>
    <row r="151" spans="1:16" x14ac:dyDescent="0.2">
      <c r="A151" s="46">
        <v>272</v>
      </c>
      <c r="B151" s="180">
        <v>285</v>
      </c>
      <c r="C151" s="180" t="s">
        <v>390</v>
      </c>
      <c r="D151" s="182" t="s">
        <v>391</v>
      </c>
      <c r="E151" s="191">
        <f t="shared" si="2"/>
        <v>285</v>
      </c>
      <c r="F151" s="192" t="s">
        <v>925</v>
      </c>
      <c r="G151" s="46">
        <v>1.2</v>
      </c>
      <c r="H151" s="46">
        <v>1</v>
      </c>
      <c r="I151" s="46">
        <v>2.7</v>
      </c>
      <c r="J151" s="46">
        <v>1</v>
      </c>
      <c r="K151" s="46">
        <v>1.3</v>
      </c>
      <c r="L151" s="46">
        <v>1</v>
      </c>
      <c r="M151" s="192" t="s">
        <v>924</v>
      </c>
      <c r="N151" s="46">
        <v>1</v>
      </c>
      <c r="O151" s="46">
        <v>1</v>
      </c>
      <c r="P151" s="46"/>
    </row>
    <row r="152" spans="1:16" x14ac:dyDescent="0.2">
      <c r="A152" s="46">
        <v>273</v>
      </c>
      <c r="B152" s="180">
        <v>286</v>
      </c>
      <c r="C152" s="180" t="s">
        <v>392</v>
      </c>
      <c r="D152" s="182" t="s">
        <v>393</v>
      </c>
      <c r="E152" s="191">
        <f t="shared" si="2"/>
        <v>286</v>
      </c>
      <c r="F152" s="192" t="s">
        <v>924</v>
      </c>
      <c r="G152" s="46">
        <v>1</v>
      </c>
      <c r="H152" s="46">
        <v>1</v>
      </c>
      <c r="I152" s="46">
        <v>1</v>
      </c>
      <c r="J152" s="46">
        <v>1</v>
      </c>
      <c r="K152" s="46">
        <v>1</v>
      </c>
      <c r="L152" s="46">
        <v>1</v>
      </c>
      <c r="M152" s="192" t="s">
        <v>924</v>
      </c>
      <c r="N152" s="46">
        <v>1</v>
      </c>
      <c r="O152" s="46">
        <v>1</v>
      </c>
      <c r="P152" s="46"/>
    </row>
    <row r="153" spans="1:16" x14ac:dyDescent="0.2">
      <c r="A153" s="46">
        <v>274</v>
      </c>
      <c r="B153" s="180">
        <v>287</v>
      </c>
      <c r="C153" s="180" t="s">
        <v>394</v>
      </c>
      <c r="D153" s="182" t="s">
        <v>395</v>
      </c>
      <c r="E153" s="191">
        <f t="shared" si="2"/>
        <v>287</v>
      </c>
      <c r="F153" s="192" t="s">
        <v>924</v>
      </c>
      <c r="G153" s="46">
        <v>1</v>
      </c>
      <c r="H153" s="46">
        <v>1</v>
      </c>
      <c r="I153" s="46">
        <v>1</v>
      </c>
      <c r="J153" s="46">
        <v>1</v>
      </c>
      <c r="K153" s="46">
        <v>1</v>
      </c>
      <c r="L153" s="46">
        <v>1</v>
      </c>
      <c r="M153" s="192" t="s">
        <v>924</v>
      </c>
      <c r="N153" s="46">
        <v>1</v>
      </c>
      <c r="O153" s="46">
        <v>1</v>
      </c>
      <c r="P153" s="46"/>
    </row>
    <row r="154" spans="1:16" x14ac:dyDescent="0.2">
      <c r="A154" s="46">
        <v>276</v>
      </c>
      <c r="B154" s="180">
        <v>289</v>
      </c>
      <c r="C154" s="180" t="s">
        <v>396</v>
      </c>
      <c r="D154" s="182" t="s">
        <v>397</v>
      </c>
      <c r="E154" s="191">
        <f t="shared" si="2"/>
        <v>289</v>
      </c>
      <c r="F154" s="192" t="s">
        <v>924</v>
      </c>
      <c r="G154" s="46">
        <v>1</v>
      </c>
      <c r="H154" s="46">
        <v>1</v>
      </c>
      <c r="I154" s="46">
        <v>1</v>
      </c>
      <c r="J154" s="46">
        <v>1</v>
      </c>
      <c r="K154" s="46">
        <v>1</v>
      </c>
      <c r="L154" s="46">
        <v>1</v>
      </c>
      <c r="M154" s="192" t="s">
        <v>924</v>
      </c>
      <c r="N154" s="46">
        <v>1</v>
      </c>
      <c r="O154" s="46">
        <v>1</v>
      </c>
      <c r="P154" s="46"/>
    </row>
    <row r="155" spans="1:16" x14ac:dyDescent="0.2">
      <c r="A155" s="46">
        <v>277</v>
      </c>
      <c r="B155" s="180">
        <v>290</v>
      </c>
      <c r="C155" s="180" t="s">
        <v>398</v>
      </c>
      <c r="D155" s="182" t="s">
        <v>399</v>
      </c>
      <c r="E155" s="191">
        <f t="shared" si="2"/>
        <v>290</v>
      </c>
      <c r="F155" s="192" t="s">
        <v>924</v>
      </c>
      <c r="G155" s="46">
        <v>1</v>
      </c>
      <c r="H155" s="46">
        <v>1</v>
      </c>
      <c r="I155" s="46">
        <v>1</v>
      </c>
      <c r="J155" s="46">
        <v>1</v>
      </c>
      <c r="K155" s="46">
        <v>1</v>
      </c>
      <c r="L155" s="46">
        <v>1</v>
      </c>
      <c r="M155" s="192" t="s">
        <v>924</v>
      </c>
      <c r="N155" s="46">
        <v>1</v>
      </c>
      <c r="O155" s="46">
        <v>1</v>
      </c>
      <c r="P155" s="46"/>
    </row>
    <row r="156" spans="1:16" x14ac:dyDescent="0.2">
      <c r="A156" s="46">
        <v>280</v>
      </c>
      <c r="B156" s="180">
        <v>292</v>
      </c>
      <c r="C156" s="180" t="s">
        <v>400</v>
      </c>
      <c r="D156" s="182" t="s">
        <v>401</v>
      </c>
      <c r="E156" s="191">
        <f t="shared" si="2"/>
        <v>292</v>
      </c>
      <c r="F156" s="192" t="s">
        <v>924</v>
      </c>
      <c r="G156" s="46">
        <v>1</v>
      </c>
      <c r="H156" s="46">
        <v>1</v>
      </c>
      <c r="I156" s="46">
        <v>1</v>
      </c>
      <c r="J156" s="46">
        <v>1</v>
      </c>
      <c r="K156" s="46">
        <v>1</v>
      </c>
      <c r="L156" s="46">
        <v>1</v>
      </c>
      <c r="M156" s="192" t="s">
        <v>924</v>
      </c>
      <c r="N156" s="46">
        <v>1</v>
      </c>
      <c r="O156" s="46">
        <v>1</v>
      </c>
      <c r="P156" s="46"/>
    </row>
    <row r="157" spans="1:16" x14ac:dyDescent="0.2">
      <c r="A157" s="46">
        <v>283</v>
      </c>
      <c r="B157" s="180">
        <v>293</v>
      </c>
      <c r="C157" s="59" t="s">
        <v>402</v>
      </c>
      <c r="D157" s="182" t="s">
        <v>403</v>
      </c>
      <c r="E157" s="191">
        <f t="shared" si="2"/>
        <v>293</v>
      </c>
      <c r="F157" s="192" t="s">
        <v>924</v>
      </c>
      <c r="G157" s="46">
        <v>1</v>
      </c>
      <c r="H157" s="46">
        <v>1</v>
      </c>
      <c r="I157" s="46">
        <v>1</v>
      </c>
      <c r="J157" s="46">
        <v>1</v>
      </c>
      <c r="K157" s="46">
        <v>1</v>
      </c>
      <c r="L157" s="46">
        <v>1</v>
      </c>
      <c r="M157" s="192" t="s">
        <v>924</v>
      </c>
      <c r="N157" s="46">
        <v>1</v>
      </c>
      <c r="O157" s="46">
        <v>1</v>
      </c>
      <c r="P157" s="46"/>
    </row>
    <row r="158" spans="1:16" x14ac:dyDescent="0.2">
      <c r="A158" s="46">
        <v>287</v>
      </c>
      <c r="B158" s="46" t="s">
        <v>404</v>
      </c>
      <c r="C158" s="46" t="s">
        <v>405</v>
      </c>
      <c r="D158" s="193" t="s">
        <v>406</v>
      </c>
      <c r="E158" s="191" t="str">
        <f t="shared" si="2"/>
        <v>1037T</v>
      </c>
      <c r="F158" s="192" t="s">
        <v>924</v>
      </c>
      <c r="G158" s="46">
        <v>1</v>
      </c>
      <c r="H158" s="46">
        <v>1</v>
      </c>
      <c r="I158" s="46">
        <v>1</v>
      </c>
      <c r="J158" s="46">
        <v>1</v>
      </c>
      <c r="K158" s="46">
        <v>1</v>
      </c>
      <c r="L158" s="46">
        <v>1</v>
      </c>
      <c r="M158" s="192" t="s">
        <v>924</v>
      </c>
      <c r="N158" s="46">
        <v>1</v>
      </c>
      <c r="O158" s="46">
        <v>1</v>
      </c>
      <c r="P158" s="46"/>
    </row>
    <row r="159" spans="1:16" x14ac:dyDescent="0.2">
      <c r="A159" s="46">
        <v>289</v>
      </c>
      <c r="B159" s="180">
        <v>297</v>
      </c>
      <c r="C159" s="180" t="s">
        <v>407</v>
      </c>
      <c r="D159" s="182" t="s">
        <v>408</v>
      </c>
      <c r="E159" s="191">
        <f t="shared" si="2"/>
        <v>297</v>
      </c>
      <c r="F159" s="192" t="s">
        <v>924</v>
      </c>
      <c r="G159" s="46">
        <v>1</v>
      </c>
      <c r="H159" s="46">
        <v>1</v>
      </c>
      <c r="I159" s="46">
        <v>1</v>
      </c>
      <c r="J159" s="46">
        <v>1</v>
      </c>
      <c r="K159" s="46">
        <v>1</v>
      </c>
      <c r="L159" s="46">
        <v>1</v>
      </c>
      <c r="M159" s="192" t="s">
        <v>924</v>
      </c>
      <c r="N159" s="46">
        <v>1</v>
      </c>
      <c r="O159" s="46">
        <v>1</v>
      </c>
      <c r="P159" s="46"/>
    </row>
    <row r="160" spans="1:16" x14ac:dyDescent="0.2">
      <c r="A160" s="46">
        <v>290</v>
      </c>
      <c r="B160" s="180">
        <v>298</v>
      </c>
      <c r="C160" s="180" t="s">
        <v>409</v>
      </c>
      <c r="D160" s="182" t="s">
        <v>410</v>
      </c>
      <c r="E160" s="191">
        <f t="shared" si="2"/>
        <v>298</v>
      </c>
      <c r="F160" s="192" t="s">
        <v>924</v>
      </c>
      <c r="G160" s="46">
        <v>1</v>
      </c>
      <c r="H160" s="46">
        <v>1</v>
      </c>
      <c r="I160" s="46">
        <v>1</v>
      </c>
      <c r="J160" s="46">
        <v>1</v>
      </c>
      <c r="K160" s="46">
        <v>1</v>
      </c>
      <c r="L160" s="46">
        <v>1</v>
      </c>
      <c r="M160" s="192" t="s">
        <v>924</v>
      </c>
      <c r="N160" s="46">
        <v>1</v>
      </c>
      <c r="O160" s="46">
        <v>1</v>
      </c>
      <c r="P160" s="46"/>
    </row>
    <row r="161" spans="1:16" x14ac:dyDescent="0.2">
      <c r="A161" s="46">
        <v>291</v>
      </c>
      <c r="B161" s="180">
        <v>299</v>
      </c>
      <c r="C161" s="180" t="s">
        <v>411</v>
      </c>
      <c r="D161" s="182" t="s">
        <v>412</v>
      </c>
      <c r="E161" s="191">
        <f t="shared" si="2"/>
        <v>299</v>
      </c>
      <c r="F161" s="192" t="s">
        <v>924</v>
      </c>
      <c r="G161" s="46">
        <v>1</v>
      </c>
      <c r="H161" s="46">
        <v>1</v>
      </c>
      <c r="I161" s="46">
        <v>1</v>
      </c>
      <c r="J161" s="46">
        <v>1</v>
      </c>
      <c r="K161" s="46">
        <v>1</v>
      </c>
      <c r="L161" s="46">
        <v>1</v>
      </c>
      <c r="M161" s="192" t="s">
        <v>924</v>
      </c>
      <c r="N161" s="46">
        <v>1</v>
      </c>
      <c r="O161" s="46">
        <v>1</v>
      </c>
      <c r="P161" s="46"/>
    </row>
    <row r="162" spans="1:16" x14ac:dyDescent="0.2">
      <c r="A162" s="46">
        <v>292</v>
      </c>
      <c r="B162" s="180">
        <v>601</v>
      </c>
      <c r="C162" s="180" t="s">
        <v>413</v>
      </c>
      <c r="D162" s="182" t="s">
        <v>414</v>
      </c>
      <c r="E162" s="191">
        <f t="shared" si="2"/>
        <v>601</v>
      </c>
      <c r="F162" s="192" t="s">
        <v>924</v>
      </c>
      <c r="G162" s="46">
        <v>1</v>
      </c>
      <c r="H162" s="46">
        <v>1</v>
      </c>
      <c r="I162" s="46">
        <v>1</v>
      </c>
      <c r="J162" s="46">
        <v>1</v>
      </c>
      <c r="K162" s="46">
        <v>1</v>
      </c>
      <c r="L162" s="46">
        <v>1</v>
      </c>
      <c r="M162" s="192" t="s">
        <v>924</v>
      </c>
      <c r="N162" s="46">
        <v>1</v>
      </c>
      <c r="O162" s="46">
        <v>1</v>
      </c>
      <c r="P162" s="46"/>
    </row>
    <row r="163" spans="1:16" x14ac:dyDescent="0.2">
      <c r="A163" s="46">
        <v>295</v>
      </c>
      <c r="B163" s="180">
        <v>300</v>
      </c>
      <c r="C163" s="180" t="s">
        <v>415</v>
      </c>
      <c r="D163" s="182" t="s">
        <v>416</v>
      </c>
      <c r="E163" s="191">
        <f t="shared" si="2"/>
        <v>300</v>
      </c>
      <c r="F163" s="192" t="s">
        <v>924</v>
      </c>
      <c r="G163" s="46">
        <v>1</v>
      </c>
      <c r="H163" s="46">
        <v>1</v>
      </c>
      <c r="I163" s="46">
        <v>1</v>
      </c>
      <c r="J163" s="46">
        <v>1</v>
      </c>
      <c r="K163" s="46">
        <v>1</v>
      </c>
      <c r="L163" s="46">
        <v>1</v>
      </c>
      <c r="M163" s="192" t="s">
        <v>924</v>
      </c>
      <c r="N163" s="46">
        <v>1</v>
      </c>
      <c r="O163" s="46">
        <v>1</v>
      </c>
      <c r="P163" s="46"/>
    </row>
    <row r="164" spans="1:16" x14ac:dyDescent="0.2">
      <c r="A164" s="46">
        <v>296</v>
      </c>
      <c r="B164" s="46">
        <v>301</v>
      </c>
      <c r="C164" s="46" t="s">
        <v>417</v>
      </c>
      <c r="D164" s="193" t="s">
        <v>418</v>
      </c>
      <c r="E164" s="191">
        <f t="shared" si="2"/>
        <v>301</v>
      </c>
      <c r="F164" s="192" t="s">
        <v>924</v>
      </c>
      <c r="G164" s="46">
        <v>1</v>
      </c>
      <c r="H164" s="46">
        <v>1</v>
      </c>
      <c r="I164" s="46">
        <v>1</v>
      </c>
      <c r="J164" s="46">
        <v>1</v>
      </c>
      <c r="K164" s="46">
        <v>1</v>
      </c>
      <c r="L164" s="46">
        <v>1</v>
      </c>
      <c r="M164" s="192" t="s">
        <v>924</v>
      </c>
      <c r="N164" s="46">
        <v>1</v>
      </c>
      <c r="O164" s="46">
        <v>1</v>
      </c>
      <c r="P164" s="46"/>
    </row>
    <row r="165" spans="1:16" x14ac:dyDescent="0.2">
      <c r="A165" s="46">
        <v>297</v>
      </c>
      <c r="B165" s="180">
        <v>302</v>
      </c>
      <c r="C165" s="180" t="s">
        <v>419</v>
      </c>
      <c r="D165" s="182" t="s">
        <v>420</v>
      </c>
      <c r="E165" s="191">
        <f t="shared" si="2"/>
        <v>302</v>
      </c>
      <c r="F165" s="192" t="s">
        <v>924</v>
      </c>
      <c r="G165" s="46">
        <v>1</v>
      </c>
      <c r="H165" s="46">
        <v>1</v>
      </c>
      <c r="I165" s="46">
        <v>1</v>
      </c>
      <c r="J165" s="46">
        <v>1</v>
      </c>
      <c r="K165" s="46">
        <v>1</v>
      </c>
      <c r="L165" s="46">
        <v>1</v>
      </c>
      <c r="M165" s="192" t="s">
        <v>924</v>
      </c>
      <c r="N165" s="46">
        <v>1</v>
      </c>
      <c r="O165" s="46">
        <v>1</v>
      </c>
      <c r="P165" s="46"/>
    </row>
    <row r="166" spans="1:16" x14ac:dyDescent="0.2">
      <c r="A166" s="46">
        <v>298</v>
      </c>
      <c r="B166" s="180">
        <v>157</v>
      </c>
      <c r="C166" s="180" t="s">
        <v>421</v>
      </c>
      <c r="D166" s="182" t="s">
        <v>422</v>
      </c>
      <c r="E166" s="191">
        <f t="shared" si="2"/>
        <v>157</v>
      </c>
      <c r="F166" s="192" t="s">
        <v>924</v>
      </c>
      <c r="G166" s="46">
        <v>1</v>
      </c>
      <c r="H166" s="46">
        <v>1</v>
      </c>
      <c r="I166" s="46">
        <v>1</v>
      </c>
      <c r="J166" s="46">
        <v>1</v>
      </c>
      <c r="K166" s="46">
        <v>1</v>
      </c>
      <c r="L166" s="46">
        <v>1</v>
      </c>
      <c r="M166" s="192" t="s">
        <v>924</v>
      </c>
      <c r="N166" s="46">
        <v>1</v>
      </c>
      <c r="O166" s="46">
        <v>1</v>
      </c>
      <c r="P166" s="46"/>
    </row>
    <row r="167" spans="1:16" x14ac:dyDescent="0.2">
      <c r="A167" s="46">
        <v>300</v>
      </c>
      <c r="B167" s="46" t="s">
        <v>423</v>
      </c>
      <c r="C167" s="46" t="s">
        <v>424</v>
      </c>
      <c r="D167" s="193" t="s">
        <v>425</v>
      </c>
      <c r="E167" s="191" t="str">
        <f t="shared" si="2"/>
        <v>1038T</v>
      </c>
      <c r="F167" s="192" t="s">
        <v>924</v>
      </c>
      <c r="G167" s="46">
        <v>1</v>
      </c>
      <c r="H167" s="46">
        <v>1</v>
      </c>
      <c r="I167" s="46">
        <v>1</v>
      </c>
      <c r="J167" s="46">
        <v>1</v>
      </c>
      <c r="K167" s="46">
        <v>1</v>
      </c>
      <c r="L167" s="46">
        <v>1</v>
      </c>
      <c r="M167" s="192" t="s">
        <v>924</v>
      </c>
      <c r="N167" s="46">
        <v>1</v>
      </c>
      <c r="O167" s="46">
        <v>1</v>
      </c>
      <c r="P167" s="46"/>
    </row>
    <row r="168" spans="1:16" x14ac:dyDescent="0.2">
      <c r="A168" s="46">
        <v>301</v>
      </c>
      <c r="B168" s="46" t="s">
        <v>426</v>
      </c>
      <c r="C168" s="46" t="s">
        <v>426</v>
      </c>
      <c r="D168" s="193" t="s">
        <v>427</v>
      </c>
      <c r="E168" s="191" t="str">
        <f t="shared" si="2"/>
        <v>1039T</v>
      </c>
      <c r="F168" s="192" t="s">
        <v>924</v>
      </c>
      <c r="G168" s="46">
        <v>1</v>
      </c>
      <c r="H168" s="46">
        <v>1</v>
      </c>
      <c r="I168" s="46">
        <v>1</v>
      </c>
      <c r="J168" s="46">
        <v>1</v>
      </c>
      <c r="K168" s="46">
        <v>1</v>
      </c>
      <c r="L168" s="46">
        <v>1</v>
      </c>
      <c r="M168" s="192" t="s">
        <v>924</v>
      </c>
      <c r="N168" s="46">
        <v>1</v>
      </c>
      <c r="O168" s="46">
        <v>1</v>
      </c>
      <c r="P168" s="46"/>
    </row>
    <row r="169" spans="1:16" x14ac:dyDescent="0.2">
      <c r="A169" s="46">
        <v>302</v>
      </c>
      <c r="B169" s="46" t="s">
        <v>428</v>
      </c>
      <c r="C169" s="46" t="s">
        <v>428</v>
      </c>
      <c r="D169" s="193" t="s">
        <v>429</v>
      </c>
      <c r="E169" s="191" t="str">
        <f t="shared" si="2"/>
        <v>1040T</v>
      </c>
      <c r="F169" s="192" t="s">
        <v>924</v>
      </c>
      <c r="G169" s="46">
        <v>1</v>
      </c>
      <c r="H169" s="46">
        <v>1</v>
      </c>
      <c r="I169" s="46">
        <v>1</v>
      </c>
      <c r="J169" s="46">
        <v>1</v>
      </c>
      <c r="K169" s="46">
        <v>1</v>
      </c>
      <c r="L169" s="46">
        <v>1</v>
      </c>
      <c r="M169" s="192" t="s">
        <v>924</v>
      </c>
      <c r="N169" s="46">
        <v>1</v>
      </c>
      <c r="O169" s="46">
        <v>1</v>
      </c>
      <c r="P169" s="46"/>
    </row>
    <row r="170" spans="1:16" x14ac:dyDescent="0.2">
      <c r="A170" s="46">
        <v>303</v>
      </c>
      <c r="B170" s="46" t="s">
        <v>430</v>
      </c>
      <c r="C170" s="46" t="s">
        <v>430</v>
      </c>
      <c r="D170" s="193" t="s">
        <v>431</v>
      </c>
      <c r="E170" s="191" t="str">
        <f t="shared" si="2"/>
        <v>1041T</v>
      </c>
      <c r="F170" s="192" t="s">
        <v>924</v>
      </c>
      <c r="G170" s="46">
        <v>1</v>
      </c>
      <c r="H170" s="46">
        <v>1</v>
      </c>
      <c r="I170" s="46">
        <v>1</v>
      </c>
      <c r="J170" s="46">
        <v>1</v>
      </c>
      <c r="K170" s="46">
        <v>1</v>
      </c>
      <c r="L170" s="46">
        <v>1</v>
      </c>
      <c r="M170" s="192" t="s">
        <v>924</v>
      </c>
      <c r="N170" s="46">
        <v>1</v>
      </c>
      <c r="O170" s="46">
        <v>1</v>
      </c>
      <c r="P170" s="46"/>
    </row>
    <row r="171" spans="1:16" x14ac:dyDescent="0.2">
      <c r="A171" s="46">
        <v>304</v>
      </c>
      <c r="B171" s="46" t="s">
        <v>432</v>
      </c>
      <c r="C171" s="46" t="s">
        <v>433</v>
      </c>
      <c r="D171" s="193" t="s">
        <v>434</v>
      </c>
      <c r="E171" s="191" t="str">
        <f t="shared" si="2"/>
        <v>1042T</v>
      </c>
      <c r="F171" s="192" t="s">
        <v>924</v>
      </c>
      <c r="G171" s="46">
        <v>1</v>
      </c>
      <c r="H171" s="46">
        <v>1</v>
      </c>
      <c r="I171" s="46">
        <v>1</v>
      </c>
      <c r="J171" s="46">
        <v>1</v>
      </c>
      <c r="K171" s="46">
        <v>1</v>
      </c>
      <c r="L171" s="46">
        <v>1</v>
      </c>
      <c r="M171" s="192" t="s">
        <v>924</v>
      </c>
      <c r="N171" s="46">
        <v>1</v>
      </c>
      <c r="O171" s="46">
        <v>1</v>
      </c>
      <c r="P171" s="46"/>
    </row>
    <row r="172" spans="1:16" x14ac:dyDescent="0.2">
      <c r="A172" s="46">
        <v>306</v>
      </c>
      <c r="B172" s="180">
        <v>305</v>
      </c>
      <c r="C172" s="180" t="s">
        <v>435</v>
      </c>
      <c r="D172" s="182" t="s">
        <v>436</v>
      </c>
      <c r="E172" s="191">
        <f t="shared" si="2"/>
        <v>305</v>
      </c>
      <c r="F172" s="192" t="s">
        <v>925</v>
      </c>
      <c r="G172" s="46">
        <v>120</v>
      </c>
      <c r="H172" s="46">
        <v>1</v>
      </c>
      <c r="I172" s="46">
        <v>790</v>
      </c>
      <c r="J172" s="46">
        <v>1</v>
      </c>
      <c r="K172" s="46">
        <v>150</v>
      </c>
      <c r="L172" s="46">
        <v>1</v>
      </c>
      <c r="M172" s="192" t="s">
        <v>924</v>
      </c>
      <c r="N172" s="46">
        <v>1</v>
      </c>
      <c r="O172" s="46">
        <v>1</v>
      </c>
      <c r="P172" s="46"/>
    </row>
    <row r="173" spans="1:16" x14ac:dyDescent="0.2">
      <c r="A173" s="46">
        <v>308</v>
      </c>
      <c r="B173" s="46" t="s">
        <v>437</v>
      </c>
      <c r="C173" s="46" t="s">
        <v>438</v>
      </c>
      <c r="D173" s="193" t="s">
        <v>439</v>
      </c>
      <c r="E173" s="191" t="str">
        <f t="shared" si="2"/>
        <v>1019T</v>
      </c>
      <c r="F173" s="192" t="s">
        <v>924</v>
      </c>
      <c r="G173" s="46">
        <v>1</v>
      </c>
      <c r="H173" s="46">
        <v>1</v>
      </c>
      <c r="I173" s="46">
        <v>1</v>
      </c>
      <c r="J173" s="46">
        <v>1</v>
      </c>
      <c r="K173" s="46">
        <v>1</v>
      </c>
      <c r="L173" s="46">
        <v>1</v>
      </c>
      <c r="M173" s="192" t="s">
        <v>924</v>
      </c>
      <c r="N173" s="46">
        <v>1</v>
      </c>
      <c r="O173" s="46">
        <v>1</v>
      </c>
      <c r="P173" s="46"/>
    </row>
    <row r="174" spans="1:16" x14ac:dyDescent="0.2">
      <c r="A174" s="46">
        <v>309</v>
      </c>
      <c r="B174" s="180">
        <v>311</v>
      </c>
      <c r="C174" s="180" t="s">
        <v>440</v>
      </c>
      <c r="D174" s="182" t="s">
        <v>441</v>
      </c>
      <c r="E174" s="191">
        <f t="shared" si="2"/>
        <v>311</v>
      </c>
      <c r="F174" s="192" t="s">
        <v>924</v>
      </c>
      <c r="G174" s="46">
        <v>1</v>
      </c>
      <c r="H174" s="46">
        <v>1</v>
      </c>
      <c r="I174" s="46">
        <v>1</v>
      </c>
      <c r="J174" s="46">
        <v>1</v>
      </c>
      <c r="K174" s="46">
        <v>1</v>
      </c>
      <c r="L174" s="46">
        <v>1</v>
      </c>
      <c r="M174" s="192" t="s">
        <v>924</v>
      </c>
      <c r="N174" s="46">
        <v>1</v>
      </c>
      <c r="O174" s="46">
        <v>1</v>
      </c>
      <c r="P174" s="46"/>
    </row>
    <row r="175" spans="1:16" x14ac:dyDescent="0.2">
      <c r="A175" s="46">
        <v>310</v>
      </c>
      <c r="B175" s="180">
        <v>312</v>
      </c>
      <c r="C175" s="180" t="s">
        <v>442</v>
      </c>
      <c r="D175" s="182" t="s">
        <v>443</v>
      </c>
      <c r="E175" s="191">
        <f t="shared" si="2"/>
        <v>312</v>
      </c>
      <c r="F175" s="192" t="s">
        <v>924</v>
      </c>
      <c r="G175" s="46">
        <v>1</v>
      </c>
      <c r="H175" s="46">
        <v>1</v>
      </c>
      <c r="I175" s="46">
        <v>1</v>
      </c>
      <c r="J175" s="46">
        <v>1</v>
      </c>
      <c r="K175" s="46">
        <v>1</v>
      </c>
      <c r="L175" s="46">
        <v>1</v>
      </c>
      <c r="M175" s="192" t="s">
        <v>924</v>
      </c>
      <c r="N175" s="46">
        <v>1</v>
      </c>
      <c r="O175" s="46">
        <v>1</v>
      </c>
      <c r="P175" s="46"/>
    </row>
    <row r="176" spans="1:16" x14ac:dyDescent="0.2">
      <c r="A176" s="46">
        <v>313</v>
      </c>
      <c r="B176" s="180">
        <v>316</v>
      </c>
      <c r="C176" s="180" t="s">
        <v>444</v>
      </c>
      <c r="D176" s="182" t="s">
        <v>445</v>
      </c>
      <c r="E176" s="191">
        <f t="shared" si="2"/>
        <v>316</v>
      </c>
      <c r="F176" s="192" t="s">
        <v>925</v>
      </c>
      <c r="G176" s="46">
        <v>1</v>
      </c>
      <c r="H176" s="46">
        <v>37</v>
      </c>
      <c r="I176" s="46">
        <v>1</v>
      </c>
      <c r="J176" s="46">
        <v>110</v>
      </c>
      <c r="K176" s="46">
        <v>1</v>
      </c>
      <c r="L176" s="46">
        <v>13</v>
      </c>
      <c r="M176" s="192" t="s">
        <v>924</v>
      </c>
      <c r="N176" s="46">
        <v>1</v>
      </c>
      <c r="O176" s="46">
        <v>1</v>
      </c>
      <c r="P176" s="46"/>
    </row>
    <row r="177" spans="1:16" x14ac:dyDescent="0.2">
      <c r="A177" s="46">
        <v>314</v>
      </c>
      <c r="B177" s="180">
        <v>321</v>
      </c>
      <c r="C177" s="180" t="s">
        <v>446</v>
      </c>
      <c r="D177" s="182" t="s">
        <v>447</v>
      </c>
      <c r="E177" s="191">
        <f t="shared" si="2"/>
        <v>321</v>
      </c>
      <c r="F177" s="192" t="s">
        <v>924</v>
      </c>
      <c r="G177" s="46">
        <v>1</v>
      </c>
      <c r="H177" s="46">
        <v>1</v>
      </c>
      <c r="I177" s="46">
        <v>1</v>
      </c>
      <c r="J177" s="46">
        <v>1</v>
      </c>
      <c r="K177" s="46">
        <v>1</v>
      </c>
      <c r="L177" s="46">
        <v>1</v>
      </c>
      <c r="M177" s="192" t="s">
        <v>924</v>
      </c>
      <c r="N177" s="46">
        <v>1</v>
      </c>
      <c r="O177" s="46">
        <v>1</v>
      </c>
      <c r="P177" s="46"/>
    </row>
    <row r="178" spans="1:16" x14ac:dyDescent="0.2">
      <c r="A178" s="46">
        <v>316</v>
      </c>
      <c r="B178" s="46" t="s">
        <v>448</v>
      </c>
      <c r="C178" s="46" t="s">
        <v>449</v>
      </c>
      <c r="D178" s="193" t="s">
        <v>450</v>
      </c>
      <c r="E178" s="191" t="str">
        <f t="shared" si="2"/>
        <v>1020T</v>
      </c>
      <c r="F178" s="192" t="s">
        <v>924</v>
      </c>
      <c r="G178" s="46">
        <v>1</v>
      </c>
      <c r="H178" s="46">
        <v>1</v>
      </c>
      <c r="I178" s="46">
        <v>1</v>
      </c>
      <c r="J178" s="46">
        <v>1</v>
      </c>
      <c r="K178" s="46">
        <v>1</v>
      </c>
      <c r="L178" s="46">
        <v>1</v>
      </c>
      <c r="M178" s="192" t="s">
        <v>924</v>
      </c>
      <c r="N178" s="46">
        <v>1</v>
      </c>
      <c r="O178" s="46">
        <v>1</v>
      </c>
      <c r="P178" s="46"/>
    </row>
    <row r="179" spans="1:16" x14ac:dyDescent="0.2">
      <c r="A179" s="46">
        <v>317</v>
      </c>
      <c r="B179" s="46" t="s">
        <v>451</v>
      </c>
      <c r="C179" s="46" t="s">
        <v>452</v>
      </c>
      <c r="D179" s="193" t="s">
        <v>453</v>
      </c>
      <c r="E179" s="191" t="str">
        <f t="shared" si="2"/>
        <v>1021T</v>
      </c>
      <c r="F179" s="192" t="s">
        <v>924</v>
      </c>
      <c r="G179" s="46">
        <v>1</v>
      </c>
      <c r="H179" s="46">
        <v>1</v>
      </c>
      <c r="I179" s="46">
        <v>1</v>
      </c>
      <c r="J179" s="46">
        <v>1</v>
      </c>
      <c r="K179" s="46">
        <v>1</v>
      </c>
      <c r="L179" s="46">
        <v>1</v>
      </c>
      <c r="M179" s="192" t="s">
        <v>924</v>
      </c>
      <c r="N179" s="46">
        <v>1</v>
      </c>
      <c r="O179" s="46">
        <v>1</v>
      </c>
      <c r="P179" s="46"/>
    </row>
    <row r="180" spans="1:16" x14ac:dyDescent="0.2">
      <c r="A180" s="46">
        <v>318</v>
      </c>
      <c r="B180" s="46" t="s">
        <v>454</v>
      </c>
      <c r="C180" s="46" t="s">
        <v>455</v>
      </c>
      <c r="D180" s="193" t="s">
        <v>456</v>
      </c>
      <c r="E180" s="191" t="str">
        <f t="shared" si="2"/>
        <v>1084T</v>
      </c>
      <c r="F180" s="192" t="s">
        <v>924</v>
      </c>
      <c r="G180" s="46">
        <v>1</v>
      </c>
      <c r="H180" s="46">
        <v>1</v>
      </c>
      <c r="I180" s="46">
        <v>1</v>
      </c>
      <c r="J180" s="46">
        <v>1</v>
      </c>
      <c r="K180" s="46">
        <v>1</v>
      </c>
      <c r="L180" s="46">
        <v>1</v>
      </c>
      <c r="M180" s="192" t="s">
        <v>924</v>
      </c>
      <c r="N180" s="46">
        <v>1</v>
      </c>
      <c r="O180" s="46">
        <v>1</v>
      </c>
      <c r="P180" s="46"/>
    </row>
    <row r="181" spans="1:16" x14ac:dyDescent="0.2">
      <c r="A181" s="46">
        <v>319</v>
      </c>
      <c r="B181" s="180">
        <v>346</v>
      </c>
      <c r="C181" s="180" t="s">
        <v>457</v>
      </c>
      <c r="D181" s="182" t="s">
        <v>458</v>
      </c>
      <c r="E181" s="191">
        <f t="shared" si="2"/>
        <v>346</v>
      </c>
      <c r="F181" s="192" t="s">
        <v>924</v>
      </c>
      <c r="G181" s="46">
        <v>1</v>
      </c>
      <c r="H181" s="46">
        <v>1</v>
      </c>
      <c r="I181" s="46">
        <v>1</v>
      </c>
      <c r="J181" s="46">
        <v>1</v>
      </c>
      <c r="K181" s="46">
        <v>1</v>
      </c>
      <c r="L181" s="46">
        <v>1</v>
      </c>
      <c r="M181" s="192" t="s">
        <v>924</v>
      </c>
      <c r="N181" s="46">
        <v>1</v>
      </c>
      <c r="O181" s="46">
        <v>1</v>
      </c>
      <c r="P181" s="46"/>
    </row>
    <row r="182" spans="1:16" x14ac:dyDescent="0.2">
      <c r="A182" s="46">
        <v>320</v>
      </c>
      <c r="B182" s="46" t="s">
        <v>459</v>
      </c>
      <c r="C182" s="46" t="s">
        <v>460</v>
      </c>
      <c r="D182" s="193" t="s">
        <v>461</v>
      </c>
      <c r="E182" s="191" t="str">
        <f t="shared" si="2"/>
        <v>1022T</v>
      </c>
      <c r="F182" s="192" t="s">
        <v>924</v>
      </c>
      <c r="G182" s="46">
        <v>1</v>
      </c>
      <c r="H182" s="46">
        <v>1</v>
      </c>
      <c r="I182" s="46">
        <v>1</v>
      </c>
      <c r="J182" s="46">
        <v>1</v>
      </c>
      <c r="K182" s="46">
        <v>1</v>
      </c>
      <c r="L182" s="46">
        <v>1</v>
      </c>
      <c r="M182" s="192" t="s">
        <v>924</v>
      </c>
      <c r="N182" s="46">
        <v>1</v>
      </c>
      <c r="O182" s="46">
        <v>1</v>
      </c>
      <c r="P182" s="46"/>
    </row>
    <row r="183" spans="1:16" x14ac:dyDescent="0.2">
      <c r="A183" s="46">
        <v>321</v>
      </c>
      <c r="B183" s="46" t="s">
        <v>462</v>
      </c>
      <c r="C183" s="46" t="s">
        <v>463</v>
      </c>
      <c r="D183" s="193" t="s">
        <v>464</v>
      </c>
      <c r="E183" s="191" t="str">
        <f t="shared" si="2"/>
        <v>1043T</v>
      </c>
      <c r="F183" s="192" t="s">
        <v>924</v>
      </c>
      <c r="G183" s="46">
        <v>1</v>
      </c>
      <c r="H183" s="46">
        <v>1</v>
      </c>
      <c r="I183" s="46">
        <v>1</v>
      </c>
      <c r="J183" s="46">
        <v>1</v>
      </c>
      <c r="K183" s="46">
        <v>1</v>
      </c>
      <c r="L183" s="46">
        <v>1</v>
      </c>
      <c r="M183" s="192" t="s">
        <v>924</v>
      </c>
      <c r="N183" s="46">
        <v>1</v>
      </c>
      <c r="O183" s="46">
        <v>1</v>
      </c>
      <c r="P183" s="46"/>
    </row>
    <row r="184" spans="1:16" x14ac:dyDescent="0.2">
      <c r="A184" s="46">
        <v>322</v>
      </c>
      <c r="B184" s="180">
        <v>327</v>
      </c>
      <c r="C184" s="180" t="s">
        <v>465</v>
      </c>
      <c r="D184" s="182" t="s">
        <v>466</v>
      </c>
      <c r="E184" s="191">
        <f t="shared" si="2"/>
        <v>327</v>
      </c>
      <c r="F184" s="192" t="s">
        <v>924</v>
      </c>
      <c r="G184" s="46">
        <v>1</v>
      </c>
      <c r="H184" s="46">
        <v>1</v>
      </c>
      <c r="I184" s="46">
        <v>1</v>
      </c>
      <c r="J184" s="46">
        <v>1</v>
      </c>
      <c r="K184" s="46">
        <v>1</v>
      </c>
      <c r="L184" s="46">
        <v>1</v>
      </c>
      <c r="M184" s="192" t="s">
        <v>924</v>
      </c>
      <c r="N184" s="46">
        <v>1</v>
      </c>
      <c r="O184" s="46">
        <v>1</v>
      </c>
      <c r="P184" s="46"/>
    </row>
    <row r="185" spans="1:16" x14ac:dyDescent="0.2">
      <c r="A185" s="46">
        <v>325</v>
      </c>
      <c r="B185" s="180">
        <v>329</v>
      </c>
      <c r="C185" s="180" t="s">
        <v>467</v>
      </c>
      <c r="D185" s="182" t="s">
        <v>468</v>
      </c>
      <c r="E185" s="191">
        <f t="shared" si="2"/>
        <v>329</v>
      </c>
      <c r="F185" s="192" t="s">
        <v>925</v>
      </c>
      <c r="G185" s="46">
        <v>2</v>
      </c>
      <c r="H185" s="46">
        <v>1</v>
      </c>
      <c r="I185" s="46">
        <v>11</v>
      </c>
      <c r="J185" s="46">
        <v>1</v>
      </c>
      <c r="K185" s="46">
        <v>3.1</v>
      </c>
      <c r="L185" s="46">
        <v>1</v>
      </c>
      <c r="M185" s="192" t="s">
        <v>924</v>
      </c>
      <c r="N185" s="46">
        <v>1</v>
      </c>
      <c r="O185" s="46">
        <v>1</v>
      </c>
      <c r="P185" s="46"/>
    </row>
    <row r="186" spans="1:16" x14ac:dyDescent="0.2">
      <c r="A186" s="46">
        <v>327</v>
      </c>
      <c r="B186" s="46">
        <v>334</v>
      </c>
      <c r="C186" s="46" t="s">
        <v>469</v>
      </c>
      <c r="D186" s="193" t="s">
        <v>470</v>
      </c>
      <c r="E186" s="191">
        <f t="shared" si="2"/>
        <v>334</v>
      </c>
      <c r="F186" s="192" t="s">
        <v>924</v>
      </c>
      <c r="G186" s="46">
        <v>1</v>
      </c>
      <c r="H186" s="46">
        <v>1</v>
      </c>
      <c r="I186" s="46">
        <v>1</v>
      </c>
      <c r="J186" s="46">
        <v>1</v>
      </c>
      <c r="K186" s="46">
        <v>1</v>
      </c>
      <c r="L186" s="46">
        <v>1</v>
      </c>
      <c r="M186" s="192" t="s">
        <v>924</v>
      </c>
      <c r="N186" s="46">
        <v>1</v>
      </c>
      <c r="O186" s="46">
        <v>1</v>
      </c>
      <c r="P186" s="46"/>
    </row>
    <row r="187" spans="1:16" x14ac:dyDescent="0.2">
      <c r="A187" s="46">
        <v>329</v>
      </c>
      <c r="B187" s="180">
        <v>337</v>
      </c>
      <c r="C187" s="180" t="s">
        <v>471</v>
      </c>
      <c r="D187" s="182" t="s">
        <v>472</v>
      </c>
      <c r="E187" s="191">
        <f t="shared" si="2"/>
        <v>337</v>
      </c>
      <c r="F187" s="192" t="s">
        <v>924</v>
      </c>
      <c r="G187" s="46">
        <v>1</v>
      </c>
      <c r="H187" s="46">
        <v>1</v>
      </c>
      <c r="I187" s="46">
        <v>1</v>
      </c>
      <c r="J187" s="46">
        <v>1</v>
      </c>
      <c r="K187" s="46">
        <v>1</v>
      </c>
      <c r="L187" s="46">
        <v>1</v>
      </c>
      <c r="M187" s="192" t="s">
        <v>924</v>
      </c>
      <c r="N187" s="46">
        <v>1</v>
      </c>
      <c r="O187" s="46">
        <v>1</v>
      </c>
      <c r="P187" s="46"/>
    </row>
    <row r="188" spans="1:16" x14ac:dyDescent="0.2">
      <c r="A188" s="46">
        <v>330</v>
      </c>
      <c r="B188" s="46">
        <v>338</v>
      </c>
      <c r="C188" s="46" t="s">
        <v>473</v>
      </c>
      <c r="D188" s="193" t="s">
        <v>474</v>
      </c>
      <c r="E188" s="191">
        <f t="shared" si="2"/>
        <v>338</v>
      </c>
      <c r="F188" s="192" t="s">
        <v>924</v>
      </c>
      <c r="G188" s="46">
        <v>1</v>
      </c>
      <c r="H188" s="46">
        <v>1</v>
      </c>
      <c r="I188" s="46">
        <v>1</v>
      </c>
      <c r="J188" s="46">
        <v>1</v>
      </c>
      <c r="K188" s="46">
        <v>1</v>
      </c>
      <c r="L188" s="46">
        <v>1</v>
      </c>
      <c r="M188" s="192" t="s">
        <v>924</v>
      </c>
      <c r="N188" s="46">
        <v>1</v>
      </c>
      <c r="O188" s="46">
        <v>1</v>
      </c>
      <c r="P188" s="46"/>
    </row>
    <row r="189" spans="1:16" x14ac:dyDescent="0.2">
      <c r="A189" s="46">
        <v>332</v>
      </c>
      <c r="B189" s="180">
        <v>339</v>
      </c>
      <c r="C189" s="180" t="s">
        <v>475</v>
      </c>
      <c r="D189" s="182" t="s">
        <v>476</v>
      </c>
      <c r="E189" s="191">
        <f t="shared" si="2"/>
        <v>339</v>
      </c>
      <c r="F189" s="192" t="s">
        <v>924</v>
      </c>
      <c r="G189" s="46">
        <v>1</v>
      </c>
      <c r="H189" s="46">
        <v>1</v>
      </c>
      <c r="I189" s="46">
        <v>1</v>
      </c>
      <c r="J189" s="46">
        <v>1</v>
      </c>
      <c r="K189" s="46">
        <v>1</v>
      </c>
      <c r="L189" s="46">
        <v>1</v>
      </c>
      <c r="M189" s="192" t="s">
        <v>924</v>
      </c>
      <c r="N189" s="46">
        <v>1</v>
      </c>
      <c r="O189" s="46">
        <v>1</v>
      </c>
      <c r="P189" s="46"/>
    </row>
    <row r="190" spans="1:16" x14ac:dyDescent="0.2">
      <c r="A190" s="46">
        <v>339</v>
      </c>
      <c r="B190" s="180">
        <v>348</v>
      </c>
      <c r="C190" s="180" t="s">
        <v>477</v>
      </c>
      <c r="D190" s="182" t="s">
        <v>478</v>
      </c>
      <c r="E190" s="191">
        <f t="shared" si="2"/>
        <v>348</v>
      </c>
      <c r="F190" s="192" t="s">
        <v>924</v>
      </c>
      <c r="G190" s="46">
        <v>1</v>
      </c>
      <c r="H190" s="46">
        <v>1</v>
      </c>
      <c r="I190" s="46">
        <v>1</v>
      </c>
      <c r="J190" s="46">
        <v>1</v>
      </c>
      <c r="K190" s="46">
        <v>1</v>
      </c>
      <c r="L190" s="46">
        <v>1</v>
      </c>
      <c r="M190" s="192" t="s">
        <v>924</v>
      </c>
      <c r="N190" s="46">
        <v>1</v>
      </c>
      <c r="O190" s="46">
        <v>1</v>
      </c>
      <c r="P190" s="46"/>
    </row>
    <row r="191" spans="1:16" x14ac:dyDescent="0.2">
      <c r="A191" s="46">
        <v>347</v>
      </c>
      <c r="B191" s="180">
        <v>572</v>
      </c>
      <c r="C191" s="180">
        <v>572</v>
      </c>
      <c r="D191" s="182" t="s">
        <v>479</v>
      </c>
      <c r="E191" s="191">
        <f t="shared" si="2"/>
        <v>572</v>
      </c>
      <c r="F191" s="192" t="s">
        <v>924</v>
      </c>
      <c r="G191" s="46">
        <v>1</v>
      </c>
      <c r="H191" s="46">
        <v>1</v>
      </c>
      <c r="I191" s="46">
        <v>1</v>
      </c>
      <c r="J191" s="46">
        <v>1</v>
      </c>
      <c r="K191" s="46">
        <v>1</v>
      </c>
      <c r="L191" s="46">
        <v>1</v>
      </c>
      <c r="M191" s="192" t="s">
        <v>924</v>
      </c>
      <c r="N191" s="46">
        <v>1</v>
      </c>
      <c r="O191" s="46">
        <v>1</v>
      </c>
      <c r="P191" s="46"/>
    </row>
    <row r="192" spans="1:16" x14ac:dyDescent="0.2">
      <c r="A192" s="46">
        <v>348</v>
      </c>
      <c r="B192" s="46">
        <v>359</v>
      </c>
      <c r="C192" s="46" t="s">
        <v>480</v>
      </c>
      <c r="D192" s="193" t="s">
        <v>481</v>
      </c>
      <c r="E192" s="191">
        <f t="shared" si="2"/>
        <v>359</v>
      </c>
      <c r="F192" s="192" t="s">
        <v>924</v>
      </c>
      <c r="G192" s="46">
        <v>1</v>
      </c>
      <c r="H192" s="46">
        <v>1</v>
      </c>
      <c r="I192" s="46">
        <v>1</v>
      </c>
      <c r="J192" s="46">
        <v>1</v>
      </c>
      <c r="K192" s="46">
        <v>1</v>
      </c>
      <c r="L192" s="46">
        <v>1</v>
      </c>
      <c r="M192" s="192" t="s">
        <v>924</v>
      </c>
      <c r="N192" s="46">
        <v>1</v>
      </c>
      <c r="O192" s="46">
        <v>1</v>
      </c>
      <c r="P192" s="46"/>
    </row>
    <row r="193" spans="1:16" x14ac:dyDescent="0.2">
      <c r="A193" s="46">
        <v>352</v>
      </c>
      <c r="B193" s="180">
        <v>365</v>
      </c>
      <c r="C193" s="180" t="s">
        <v>482</v>
      </c>
      <c r="D193" s="182" t="s">
        <v>483</v>
      </c>
      <c r="E193" s="191">
        <f t="shared" si="2"/>
        <v>365</v>
      </c>
      <c r="F193" s="192" t="s">
        <v>924</v>
      </c>
      <c r="G193" s="46">
        <v>1</v>
      </c>
      <c r="H193" s="46">
        <v>1</v>
      </c>
      <c r="I193" s="46">
        <v>1</v>
      </c>
      <c r="J193" s="46">
        <v>1</v>
      </c>
      <c r="K193" s="46">
        <v>1</v>
      </c>
      <c r="L193" s="46">
        <v>1</v>
      </c>
      <c r="M193" s="192" t="s">
        <v>924</v>
      </c>
      <c r="N193" s="46">
        <v>1</v>
      </c>
      <c r="O193" s="46">
        <v>1</v>
      </c>
      <c r="P193" s="46"/>
    </row>
    <row r="194" spans="1:16" x14ac:dyDescent="0.2">
      <c r="A194" s="46">
        <v>353</v>
      </c>
      <c r="B194" s="180">
        <v>366</v>
      </c>
      <c r="C194" s="180" t="s">
        <v>484</v>
      </c>
      <c r="D194" s="182" t="s">
        <v>485</v>
      </c>
      <c r="E194" s="191">
        <f t="shared" si="2"/>
        <v>366</v>
      </c>
      <c r="F194" s="192" t="s">
        <v>924</v>
      </c>
      <c r="G194" s="46">
        <v>1</v>
      </c>
      <c r="H194" s="46">
        <v>1</v>
      </c>
      <c r="I194" s="46">
        <v>1</v>
      </c>
      <c r="J194" s="46">
        <v>1</v>
      </c>
      <c r="K194" s="46">
        <v>1</v>
      </c>
      <c r="L194" s="46">
        <v>1</v>
      </c>
      <c r="M194" s="192" t="s">
        <v>924</v>
      </c>
      <c r="N194" s="46">
        <v>1</v>
      </c>
      <c r="O194" s="46">
        <v>1</v>
      </c>
      <c r="P194" s="46"/>
    </row>
    <row r="195" spans="1:16" x14ac:dyDescent="0.2">
      <c r="A195" s="46">
        <v>355</v>
      </c>
      <c r="B195" s="180">
        <v>377</v>
      </c>
      <c r="C195" s="180" t="s">
        <v>486</v>
      </c>
      <c r="D195" s="182" t="s">
        <v>487</v>
      </c>
      <c r="E195" s="191">
        <f t="shared" ref="E195:E231" si="3">B195</f>
        <v>377</v>
      </c>
      <c r="F195" s="192" t="s">
        <v>924</v>
      </c>
      <c r="G195" s="46">
        <v>1</v>
      </c>
      <c r="H195" s="46">
        <v>1</v>
      </c>
      <c r="I195" s="46">
        <v>1</v>
      </c>
      <c r="J195" s="46">
        <v>1</v>
      </c>
      <c r="K195" s="46">
        <v>1</v>
      </c>
      <c r="L195" s="46">
        <v>1</v>
      </c>
      <c r="M195" s="192" t="s">
        <v>924</v>
      </c>
      <c r="N195" s="46">
        <v>1</v>
      </c>
      <c r="O195" s="46">
        <v>1</v>
      </c>
      <c r="P195" s="46"/>
    </row>
    <row r="196" spans="1:16" x14ac:dyDescent="0.2">
      <c r="A196" s="46">
        <v>358</v>
      </c>
      <c r="B196" s="46" t="s">
        <v>488</v>
      </c>
      <c r="C196" s="46" t="s">
        <v>489</v>
      </c>
      <c r="D196" s="193" t="s">
        <v>490</v>
      </c>
      <c r="E196" s="191" t="str">
        <f t="shared" si="3"/>
        <v>1023T</v>
      </c>
      <c r="F196" s="192" t="s">
        <v>924</v>
      </c>
      <c r="G196" s="46">
        <v>1</v>
      </c>
      <c r="H196" s="46">
        <v>1</v>
      </c>
      <c r="I196" s="46">
        <v>1</v>
      </c>
      <c r="J196" s="46">
        <v>1</v>
      </c>
      <c r="K196" s="46">
        <v>1</v>
      </c>
      <c r="L196" s="46">
        <v>1</v>
      </c>
      <c r="M196" s="192" t="s">
        <v>924</v>
      </c>
      <c r="N196" s="46">
        <v>1</v>
      </c>
      <c r="O196" s="46">
        <v>1</v>
      </c>
      <c r="P196" s="46"/>
    </row>
    <row r="197" spans="1:16" x14ac:dyDescent="0.2">
      <c r="A197" s="46">
        <v>360</v>
      </c>
      <c r="B197" s="180">
        <v>381</v>
      </c>
      <c r="C197" s="180" t="s">
        <v>491</v>
      </c>
      <c r="D197" s="182" t="s">
        <v>492</v>
      </c>
      <c r="E197" s="191">
        <f t="shared" si="3"/>
        <v>381</v>
      </c>
      <c r="F197" s="192" t="s">
        <v>924</v>
      </c>
      <c r="G197" s="46">
        <v>1</v>
      </c>
      <c r="H197" s="46">
        <v>1</v>
      </c>
      <c r="I197" s="46">
        <v>1</v>
      </c>
      <c r="J197" s="46">
        <v>1</v>
      </c>
      <c r="K197" s="46">
        <v>1</v>
      </c>
      <c r="L197" s="46">
        <v>1</v>
      </c>
      <c r="M197" s="192" t="s">
        <v>924</v>
      </c>
      <c r="N197" s="46">
        <v>1</v>
      </c>
      <c r="O197" s="46">
        <v>1</v>
      </c>
      <c r="P197" s="46"/>
    </row>
    <row r="198" spans="1:16" x14ac:dyDescent="0.2">
      <c r="A198" s="46">
        <v>367</v>
      </c>
      <c r="B198" s="46" t="s">
        <v>493</v>
      </c>
      <c r="C198" s="46" t="s">
        <v>494</v>
      </c>
      <c r="D198" s="193" t="s">
        <v>495</v>
      </c>
      <c r="E198" s="191" t="str">
        <f t="shared" si="3"/>
        <v>1024T</v>
      </c>
      <c r="F198" s="192" t="s">
        <v>924</v>
      </c>
      <c r="G198" s="46">
        <v>1</v>
      </c>
      <c r="H198" s="46">
        <v>1</v>
      </c>
      <c r="I198" s="46">
        <v>1</v>
      </c>
      <c r="J198" s="46">
        <v>1</v>
      </c>
      <c r="K198" s="46">
        <v>1</v>
      </c>
      <c r="L198" s="46">
        <v>1</v>
      </c>
      <c r="M198" s="192" t="s">
        <v>924</v>
      </c>
      <c r="N198" s="46">
        <v>1</v>
      </c>
      <c r="O198" s="46">
        <v>1</v>
      </c>
      <c r="P198" s="46"/>
    </row>
    <row r="199" spans="1:16" x14ac:dyDescent="0.2">
      <c r="A199" s="46">
        <v>369</v>
      </c>
      <c r="B199" s="180">
        <v>389</v>
      </c>
      <c r="C199" s="180" t="s">
        <v>496</v>
      </c>
      <c r="D199" s="182" t="s">
        <v>497</v>
      </c>
      <c r="E199" s="191">
        <f t="shared" si="3"/>
        <v>389</v>
      </c>
      <c r="F199" s="192" t="s">
        <v>924</v>
      </c>
      <c r="G199" s="46">
        <v>1</v>
      </c>
      <c r="H199" s="46">
        <v>1</v>
      </c>
      <c r="I199" s="46">
        <v>1</v>
      </c>
      <c r="J199" s="46">
        <v>1</v>
      </c>
      <c r="K199" s="46">
        <v>1</v>
      </c>
      <c r="L199" s="46">
        <v>1</v>
      </c>
      <c r="M199" s="192" t="s">
        <v>924</v>
      </c>
      <c r="N199" s="46">
        <v>1</v>
      </c>
      <c r="O199" s="46">
        <v>1</v>
      </c>
      <c r="P199" s="46"/>
    </row>
    <row r="200" spans="1:16" x14ac:dyDescent="0.2">
      <c r="A200" s="46">
        <v>370</v>
      </c>
      <c r="B200" s="180">
        <v>177</v>
      </c>
      <c r="C200" s="180" t="s">
        <v>498</v>
      </c>
      <c r="D200" s="182" t="s">
        <v>499</v>
      </c>
      <c r="E200" s="191">
        <f t="shared" si="3"/>
        <v>177</v>
      </c>
      <c r="F200" s="192" t="s">
        <v>924</v>
      </c>
      <c r="G200" s="46">
        <v>1</v>
      </c>
      <c r="H200" s="46">
        <v>1</v>
      </c>
      <c r="I200" s="46">
        <v>1</v>
      </c>
      <c r="J200" s="46">
        <v>1</v>
      </c>
      <c r="K200" s="46">
        <v>1</v>
      </c>
      <c r="L200" s="46">
        <v>1</v>
      </c>
      <c r="M200" s="192" t="s">
        <v>924</v>
      </c>
      <c r="N200" s="46">
        <v>1</v>
      </c>
      <c r="O200" s="46">
        <v>1</v>
      </c>
      <c r="P200" s="46"/>
    </row>
    <row r="201" spans="1:16" x14ac:dyDescent="0.2">
      <c r="A201" s="46">
        <v>372</v>
      </c>
      <c r="B201" s="180">
        <v>179</v>
      </c>
      <c r="C201" s="180" t="s">
        <v>500</v>
      </c>
      <c r="D201" s="182" t="s">
        <v>501</v>
      </c>
      <c r="E201" s="191">
        <f t="shared" si="3"/>
        <v>179</v>
      </c>
      <c r="F201" s="192" t="s">
        <v>924</v>
      </c>
      <c r="G201" s="46">
        <v>1</v>
      </c>
      <c r="H201" s="46">
        <v>1</v>
      </c>
      <c r="I201" s="46">
        <v>1</v>
      </c>
      <c r="J201" s="46">
        <v>1</v>
      </c>
      <c r="K201" s="46">
        <v>1</v>
      </c>
      <c r="L201" s="46">
        <v>1</v>
      </c>
      <c r="M201" s="192" t="s">
        <v>925</v>
      </c>
      <c r="N201" s="46">
        <v>1.7</v>
      </c>
      <c r="O201" s="46">
        <v>4.2</v>
      </c>
      <c r="P201" s="46"/>
    </row>
    <row r="202" spans="1:16" x14ac:dyDescent="0.2">
      <c r="A202" s="46">
        <v>373</v>
      </c>
      <c r="B202" s="180">
        <v>180</v>
      </c>
      <c r="C202" s="180" t="s">
        <v>502</v>
      </c>
      <c r="D202" s="182" t="s">
        <v>503</v>
      </c>
      <c r="E202" s="191">
        <f t="shared" si="3"/>
        <v>180</v>
      </c>
      <c r="F202" s="192" t="s">
        <v>924</v>
      </c>
      <c r="G202" s="46">
        <v>1</v>
      </c>
      <c r="H202" s="46">
        <v>1</v>
      </c>
      <c r="I202" s="46">
        <v>1</v>
      </c>
      <c r="J202" s="46">
        <v>1</v>
      </c>
      <c r="K202" s="46">
        <v>1</v>
      </c>
      <c r="L202" s="46">
        <v>1</v>
      </c>
      <c r="M202" s="192" t="s">
        <v>925</v>
      </c>
      <c r="N202" s="46">
        <v>1.7</v>
      </c>
      <c r="O202" s="46">
        <v>4.2</v>
      </c>
      <c r="P202" s="46"/>
    </row>
    <row r="203" spans="1:16" x14ac:dyDescent="0.2">
      <c r="A203" s="46">
        <v>374</v>
      </c>
      <c r="B203" s="180">
        <v>390</v>
      </c>
      <c r="C203" s="180" t="s">
        <v>504</v>
      </c>
      <c r="D203" s="182" t="s">
        <v>505</v>
      </c>
      <c r="E203" s="191">
        <f t="shared" si="3"/>
        <v>390</v>
      </c>
      <c r="F203" s="192" t="s">
        <v>924</v>
      </c>
      <c r="G203" s="46">
        <v>1</v>
      </c>
      <c r="H203" s="46">
        <v>1</v>
      </c>
      <c r="I203" s="46">
        <v>1</v>
      </c>
      <c r="J203" s="46">
        <v>1</v>
      </c>
      <c r="K203" s="46">
        <v>1</v>
      </c>
      <c r="L203" s="46">
        <v>1</v>
      </c>
      <c r="M203" s="192" t="s">
        <v>924</v>
      </c>
      <c r="N203" s="46">
        <v>1</v>
      </c>
      <c r="O203" s="46">
        <v>1</v>
      </c>
      <c r="P203" s="46"/>
    </row>
    <row r="204" spans="1:16" x14ac:dyDescent="0.2">
      <c r="A204" s="46">
        <v>375</v>
      </c>
      <c r="B204" s="180">
        <v>391</v>
      </c>
      <c r="C204" s="180" t="s">
        <v>506</v>
      </c>
      <c r="D204" s="182" t="s">
        <v>507</v>
      </c>
      <c r="E204" s="191">
        <f t="shared" si="3"/>
        <v>391</v>
      </c>
      <c r="F204" s="192" t="s">
        <v>924</v>
      </c>
      <c r="G204" s="46">
        <v>1</v>
      </c>
      <c r="H204" s="46">
        <v>1</v>
      </c>
      <c r="I204" s="46">
        <v>1</v>
      </c>
      <c r="J204" s="46">
        <v>1</v>
      </c>
      <c r="K204" s="46">
        <v>1</v>
      </c>
      <c r="L204" s="46">
        <v>1</v>
      </c>
      <c r="M204" s="192" t="s">
        <v>924</v>
      </c>
      <c r="N204" s="46">
        <v>1</v>
      </c>
      <c r="O204" s="46">
        <v>1</v>
      </c>
      <c r="P204" s="46"/>
    </row>
    <row r="205" spans="1:16" x14ac:dyDescent="0.2">
      <c r="A205" s="46">
        <v>376</v>
      </c>
      <c r="B205" s="180">
        <v>181</v>
      </c>
      <c r="C205" s="180" t="s">
        <v>508</v>
      </c>
      <c r="D205" s="182" t="s">
        <v>509</v>
      </c>
      <c r="E205" s="191">
        <f t="shared" si="3"/>
        <v>181</v>
      </c>
      <c r="F205" s="192" t="s">
        <v>924</v>
      </c>
      <c r="G205" s="46">
        <v>1</v>
      </c>
      <c r="H205" s="46">
        <v>1</v>
      </c>
      <c r="I205" s="46">
        <v>1</v>
      </c>
      <c r="J205" s="46">
        <v>1</v>
      </c>
      <c r="K205" s="46">
        <v>1</v>
      </c>
      <c r="L205" s="46">
        <v>1</v>
      </c>
      <c r="M205" s="192" t="s">
        <v>924</v>
      </c>
      <c r="N205" s="46">
        <v>1</v>
      </c>
      <c r="O205" s="46">
        <v>1</v>
      </c>
      <c r="P205" s="46"/>
    </row>
    <row r="206" spans="1:16" x14ac:dyDescent="0.2">
      <c r="A206" s="46">
        <v>378</v>
      </c>
      <c r="B206" s="180">
        <v>182</v>
      </c>
      <c r="C206" s="180" t="s">
        <v>510</v>
      </c>
      <c r="D206" s="182" t="s">
        <v>511</v>
      </c>
      <c r="E206" s="191">
        <f t="shared" si="3"/>
        <v>182</v>
      </c>
      <c r="F206" s="192" t="s">
        <v>924</v>
      </c>
      <c r="G206" s="46">
        <v>1</v>
      </c>
      <c r="H206" s="46">
        <v>1</v>
      </c>
      <c r="I206" s="46">
        <v>1</v>
      </c>
      <c r="J206" s="46">
        <v>1</v>
      </c>
      <c r="K206" s="46">
        <v>1</v>
      </c>
      <c r="L206" s="46">
        <v>1</v>
      </c>
      <c r="M206" s="192" t="s">
        <v>924</v>
      </c>
      <c r="N206" s="46">
        <v>1</v>
      </c>
      <c r="O206" s="46">
        <v>1</v>
      </c>
      <c r="P206" s="46"/>
    </row>
    <row r="207" spans="1:16" x14ac:dyDescent="0.2">
      <c r="A207" s="46">
        <v>381</v>
      </c>
      <c r="B207" s="180">
        <v>395</v>
      </c>
      <c r="C207" s="180" t="s">
        <v>512</v>
      </c>
      <c r="D207" s="182" t="s">
        <v>513</v>
      </c>
      <c r="E207" s="191">
        <f t="shared" si="3"/>
        <v>395</v>
      </c>
      <c r="F207" s="192" t="s">
        <v>924</v>
      </c>
      <c r="G207" s="46">
        <v>1</v>
      </c>
      <c r="H207" s="46">
        <v>1</v>
      </c>
      <c r="I207" s="46">
        <v>1</v>
      </c>
      <c r="J207" s="46">
        <v>1</v>
      </c>
      <c r="K207" s="46">
        <v>1</v>
      </c>
      <c r="L207" s="46">
        <v>1</v>
      </c>
      <c r="M207" s="192" t="s">
        <v>924</v>
      </c>
      <c r="N207" s="46">
        <v>1</v>
      </c>
      <c r="O207" s="46">
        <v>1</v>
      </c>
      <c r="P207" s="46"/>
    </row>
    <row r="208" spans="1:16" x14ac:dyDescent="0.2">
      <c r="A208" s="46">
        <v>383</v>
      </c>
      <c r="B208" s="180">
        <v>397</v>
      </c>
      <c r="C208" s="180" t="s">
        <v>514</v>
      </c>
      <c r="D208" s="182" t="s">
        <v>515</v>
      </c>
      <c r="E208" s="191">
        <f t="shared" si="3"/>
        <v>397</v>
      </c>
      <c r="F208" s="192" t="s">
        <v>924</v>
      </c>
      <c r="G208" s="46">
        <v>1</v>
      </c>
      <c r="H208" s="46">
        <v>1</v>
      </c>
      <c r="I208" s="46">
        <v>1</v>
      </c>
      <c r="J208" s="46">
        <v>1</v>
      </c>
      <c r="K208" s="46">
        <v>1</v>
      </c>
      <c r="L208" s="46">
        <v>1</v>
      </c>
      <c r="M208" s="192" t="s">
        <v>924</v>
      </c>
      <c r="N208" s="46">
        <v>1</v>
      </c>
      <c r="O208" s="46">
        <v>1</v>
      </c>
      <c r="P208" s="46"/>
    </row>
    <row r="209" spans="1:16" x14ac:dyDescent="0.2">
      <c r="A209" s="46">
        <v>384</v>
      </c>
      <c r="B209" s="180">
        <v>398</v>
      </c>
      <c r="C209" s="180" t="s">
        <v>516</v>
      </c>
      <c r="D209" s="182" t="s">
        <v>517</v>
      </c>
      <c r="E209" s="191">
        <f t="shared" si="3"/>
        <v>398</v>
      </c>
      <c r="F209" s="192" t="s">
        <v>924</v>
      </c>
      <c r="G209" s="46">
        <v>1</v>
      </c>
      <c r="H209" s="46">
        <v>1</v>
      </c>
      <c r="I209" s="46">
        <v>1</v>
      </c>
      <c r="J209" s="46">
        <v>1</v>
      </c>
      <c r="K209" s="46">
        <v>1</v>
      </c>
      <c r="L209" s="46">
        <v>1</v>
      </c>
      <c r="M209" s="192" t="s">
        <v>924</v>
      </c>
      <c r="N209" s="46">
        <v>1</v>
      </c>
      <c r="O209" s="46">
        <v>1</v>
      </c>
      <c r="P209" s="46"/>
    </row>
    <row r="210" spans="1:16" x14ac:dyDescent="0.2">
      <c r="A210" s="46">
        <v>387</v>
      </c>
      <c r="B210" s="180">
        <v>589</v>
      </c>
      <c r="C210" s="180" t="s">
        <v>518</v>
      </c>
      <c r="D210" s="182" t="s">
        <v>519</v>
      </c>
      <c r="E210" s="191">
        <f t="shared" si="3"/>
        <v>589</v>
      </c>
      <c r="F210" s="192" t="s">
        <v>924</v>
      </c>
      <c r="G210" s="46">
        <v>1</v>
      </c>
      <c r="H210" s="46">
        <v>1</v>
      </c>
      <c r="I210" s="46">
        <v>1</v>
      </c>
      <c r="J210" s="46">
        <v>1</v>
      </c>
      <c r="K210" s="46">
        <v>1</v>
      </c>
      <c r="L210" s="46">
        <v>1</v>
      </c>
      <c r="M210" s="192" t="s">
        <v>924</v>
      </c>
      <c r="N210" s="46">
        <v>1</v>
      </c>
      <c r="O210" s="46">
        <v>1</v>
      </c>
      <c r="P210" s="46"/>
    </row>
    <row r="211" spans="1:16" x14ac:dyDescent="0.2">
      <c r="A211" s="46">
        <v>388</v>
      </c>
      <c r="B211" s="180">
        <v>446</v>
      </c>
      <c r="C211" s="180" t="s">
        <v>520</v>
      </c>
      <c r="D211" s="182" t="s">
        <v>521</v>
      </c>
      <c r="E211" s="191">
        <f t="shared" si="3"/>
        <v>446</v>
      </c>
      <c r="F211" s="192" t="s">
        <v>924</v>
      </c>
      <c r="G211" s="46">
        <v>1</v>
      </c>
      <c r="H211" s="46">
        <v>1</v>
      </c>
      <c r="I211" s="46">
        <v>1</v>
      </c>
      <c r="J211" s="46">
        <v>1</v>
      </c>
      <c r="K211" s="46">
        <v>1</v>
      </c>
      <c r="L211" s="46">
        <v>1</v>
      </c>
      <c r="M211" s="192" t="s">
        <v>924</v>
      </c>
      <c r="N211" s="46">
        <v>1</v>
      </c>
      <c r="O211" s="46">
        <v>1</v>
      </c>
      <c r="P211" s="46"/>
    </row>
    <row r="212" spans="1:16" x14ac:dyDescent="0.2">
      <c r="A212" s="46">
        <v>389</v>
      </c>
      <c r="B212" s="180">
        <v>124</v>
      </c>
      <c r="C212" s="180" t="s">
        <v>522</v>
      </c>
      <c r="D212" s="182" t="s">
        <v>523</v>
      </c>
      <c r="E212" s="191">
        <f t="shared" si="3"/>
        <v>124</v>
      </c>
      <c r="F212" s="192" t="s">
        <v>924</v>
      </c>
      <c r="G212" s="46">
        <v>1</v>
      </c>
      <c r="H212" s="46">
        <v>1</v>
      </c>
      <c r="I212" s="46">
        <v>1</v>
      </c>
      <c r="J212" s="46">
        <v>1</v>
      </c>
      <c r="K212" s="46">
        <v>1</v>
      </c>
      <c r="L212" s="46">
        <v>1</v>
      </c>
      <c r="M212" s="192" t="s">
        <v>924</v>
      </c>
      <c r="N212" s="46">
        <v>1</v>
      </c>
      <c r="O212" s="46">
        <v>1</v>
      </c>
      <c r="P212" s="46"/>
    </row>
    <row r="213" spans="1:16" x14ac:dyDescent="0.2">
      <c r="A213" s="46">
        <v>393</v>
      </c>
      <c r="B213" s="46" t="s">
        <v>524</v>
      </c>
      <c r="C213" s="46" t="s">
        <v>525</v>
      </c>
      <c r="D213" s="193" t="s">
        <v>526</v>
      </c>
      <c r="E213" s="191" t="str">
        <f t="shared" si="3"/>
        <v>1093T</v>
      </c>
      <c r="F213" s="192" t="s">
        <v>924</v>
      </c>
      <c r="G213" s="46">
        <v>1</v>
      </c>
      <c r="H213" s="46">
        <v>1</v>
      </c>
      <c r="I213" s="46">
        <v>1</v>
      </c>
      <c r="J213" s="46">
        <v>1</v>
      </c>
      <c r="K213" s="46">
        <v>1</v>
      </c>
      <c r="L213" s="46">
        <v>1</v>
      </c>
      <c r="M213" s="192" t="s">
        <v>924</v>
      </c>
      <c r="N213" s="46">
        <v>1</v>
      </c>
      <c r="O213" s="46">
        <v>1</v>
      </c>
      <c r="P213" s="46"/>
    </row>
    <row r="214" spans="1:16" x14ac:dyDescent="0.2">
      <c r="A214" s="46">
        <v>394</v>
      </c>
      <c r="B214" s="46" t="s">
        <v>528</v>
      </c>
      <c r="C214" s="46" t="s">
        <v>529</v>
      </c>
      <c r="D214" s="193" t="s">
        <v>530</v>
      </c>
      <c r="E214" s="191" t="str">
        <f t="shared" si="3"/>
        <v>1094T</v>
      </c>
      <c r="F214" s="192" t="s">
        <v>925</v>
      </c>
      <c r="G214" s="46">
        <v>1</v>
      </c>
      <c r="H214" s="46">
        <v>85</v>
      </c>
      <c r="I214" s="46">
        <v>1</v>
      </c>
      <c r="J214" s="46">
        <v>370</v>
      </c>
      <c r="K214" s="46">
        <v>1</v>
      </c>
      <c r="L214" s="46">
        <v>35</v>
      </c>
      <c r="M214" s="192" t="s">
        <v>924</v>
      </c>
      <c r="N214" s="46">
        <v>1</v>
      </c>
      <c r="O214" s="46">
        <v>1</v>
      </c>
      <c r="P214" s="46"/>
    </row>
    <row r="215" spans="1:16" x14ac:dyDescent="0.2">
      <c r="A215" s="46">
        <v>395</v>
      </c>
      <c r="B215" s="46" t="s">
        <v>531</v>
      </c>
      <c r="C215" s="46" t="s">
        <v>532</v>
      </c>
      <c r="D215" s="193" t="s">
        <v>533</v>
      </c>
      <c r="E215" s="191" t="str">
        <f t="shared" si="3"/>
        <v>1089T</v>
      </c>
      <c r="F215" s="192" t="s">
        <v>924</v>
      </c>
      <c r="G215" s="46">
        <v>1</v>
      </c>
      <c r="H215" s="46">
        <v>1</v>
      </c>
      <c r="I215" s="46">
        <v>1</v>
      </c>
      <c r="J215" s="46">
        <v>1</v>
      </c>
      <c r="K215" s="46">
        <v>1</v>
      </c>
      <c r="L215" s="46">
        <v>1</v>
      </c>
      <c r="M215" s="192" t="s">
        <v>924</v>
      </c>
      <c r="N215" s="46">
        <v>1</v>
      </c>
      <c r="O215" s="46">
        <v>1</v>
      </c>
      <c r="P215" s="46"/>
    </row>
    <row r="216" spans="1:16" x14ac:dyDescent="0.2">
      <c r="A216" s="46">
        <v>396</v>
      </c>
      <c r="B216" s="46" t="s">
        <v>534</v>
      </c>
      <c r="C216" s="46" t="s">
        <v>535</v>
      </c>
      <c r="D216" s="193" t="s">
        <v>536</v>
      </c>
      <c r="E216" s="191" t="str">
        <f t="shared" si="3"/>
        <v>1026T</v>
      </c>
      <c r="F216" s="192" t="s">
        <v>925</v>
      </c>
      <c r="G216" s="46">
        <v>1</v>
      </c>
      <c r="H216" s="46">
        <v>6400</v>
      </c>
      <c r="I216" s="46">
        <v>1</v>
      </c>
      <c r="J216" s="46">
        <v>410</v>
      </c>
      <c r="K216" s="46">
        <v>1</v>
      </c>
      <c r="L216" s="46">
        <v>55</v>
      </c>
      <c r="M216" s="192" t="s">
        <v>924</v>
      </c>
      <c r="N216" s="46">
        <v>1</v>
      </c>
      <c r="O216" s="46">
        <v>1</v>
      </c>
      <c r="P216" s="46"/>
    </row>
    <row r="217" spans="1:16" x14ac:dyDescent="0.2">
      <c r="A217" s="46">
        <v>397</v>
      </c>
      <c r="B217" s="46" t="s">
        <v>537</v>
      </c>
      <c r="C217" s="46" t="s">
        <v>538</v>
      </c>
      <c r="D217" s="193" t="s">
        <v>539</v>
      </c>
      <c r="E217" s="191" t="str">
        <f t="shared" si="3"/>
        <v>1095T</v>
      </c>
      <c r="F217" s="192" t="s">
        <v>924</v>
      </c>
      <c r="G217" s="46">
        <v>1</v>
      </c>
      <c r="H217" s="46">
        <v>1</v>
      </c>
      <c r="I217" s="46">
        <v>1</v>
      </c>
      <c r="J217" s="46">
        <v>1</v>
      </c>
      <c r="K217" s="46">
        <v>1</v>
      </c>
      <c r="L217" s="46">
        <v>1</v>
      </c>
      <c r="M217" s="192" t="s">
        <v>924</v>
      </c>
      <c r="N217" s="46">
        <v>1</v>
      </c>
      <c r="O217" s="46">
        <v>1</v>
      </c>
      <c r="P217" s="46"/>
    </row>
    <row r="218" spans="1:16" x14ac:dyDescent="0.2">
      <c r="A218" s="46">
        <v>398</v>
      </c>
      <c r="B218" s="46" t="s">
        <v>540</v>
      </c>
      <c r="C218" s="46" t="s">
        <v>541</v>
      </c>
      <c r="D218" s="193" t="s">
        <v>542</v>
      </c>
      <c r="E218" s="191" t="str">
        <f t="shared" si="3"/>
        <v>1027T</v>
      </c>
      <c r="F218" s="192" t="s">
        <v>925</v>
      </c>
      <c r="G218" s="46">
        <v>1</v>
      </c>
      <c r="H218" s="46">
        <v>160</v>
      </c>
      <c r="I218" s="46">
        <v>1</v>
      </c>
      <c r="J218" s="46">
        <v>410</v>
      </c>
      <c r="K218" s="46">
        <v>1</v>
      </c>
      <c r="L218" s="46">
        <v>55</v>
      </c>
      <c r="M218" s="192" t="s">
        <v>924</v>
      </c>
      <c r="N218" s="46">
        <v>1</v>
      </c>
      <c r="O218" s="46">
        <v>1</v>
      </c>
      <c r="P218" s="46"/>
    </row>
    <row r="219" spans="1:16" x14ac:dyDescent="0.2">
      <c r="A219" s="46">
        <v>399</v>
      </c>
      <c r="B219" s="46" t="s">
        <v>543</v>
      </c>
      <c r="C219" s="46" t="s">
        <v>544</v>
      </c>
      <c r="D219" s="193" t="s">
        <v>545</v>
      </c>
      <c r="E219" s="191" t="str">
        <f t="shared" si="3"/>
        <v>1092T</v>
      </c>
      <c r="F219" s="192" t="s">
        <v>925</v>
      </c>
      <c r="G219" s="46">
        <v>1</v>
      </c>
      <c r="H219" s="46">
        <v>24</v>
      </c>
      <c r="I219" s="46">
        <v>1</v>
      </c>
      <c r="J219" s="46">
        <v>100</v>
      </c>
      <c r="K219" s="46">
        <v>1</v>
      </c>
      <c r="L219" s="46">
        <v>14</v>
      </c>
      <c r="M219" s="192" t="s">
        <v>924</v>
      </c>
      <c r="N219" s="46">
        <v>1</v>
      </c>
      <c r="O219" s="46">
        <v>1</v>
      </c>
      <c r="P219" s="46"/>
    </row>
    <row r="220" spans="1:16" x14ac:dyDescent="0.2">
      <c r="A220" s="46">
        <v>400</v>
      </c>
      <c r="B220" s="46" t="s">
        <v>546</v>
      </c>
      <c r="C220" s="46" t="s">
        <v>547</v>
      </c>
      <c r="D220" s="193" t="s">
        <v>548</v>
      </c>
      <c r="E220" s="191" t="str">
        <f t="shared" si="3"/>
        <v>1028T</v>
      </c>
      <c r="F220" s="192" t="s">
        <v>924</v>
      </c>
      <c r="G220" s="46">
        <v>1</v>
      </c>
      <c r="H220" s="46">
        <v>1</v>
      </c>
      <c r="I220" s="46">
        <v>1</v>
      </c>
      <c r="J220" s="46">
        <v>1</v>
      </c>
      <c r="K220" s="46">
        <v>1</v>
      </c>
      <c r="L220" s="46">
        <v>1</v>
      </c>
      <c r="M220" s="192" t="s">
        <v>924</v>
      </c>
      <c r="N220" s="46">
        <v>1</v>
      </c>
      <c r="O220" s="46">
        <v>1</v>
      </c>
      <c r="P220" s="46"/>
    </row>
    <row r="221" spans="1:16" x14ac:dyDescent="0.2">
      <c r="A221" s="46">
        <v>401</v>
      </c>
      <c r="B221" s="46" t="s">
        <v>549</v>
      </c>
      <c r="C221" s="46" t="s">
        <v>550</v>
      </c>
      <c r="D221" s="193" t="s">
        <v>551</v>
      </c>
      <c r="E221" s="191" t="str">
        <f t="shared" si="3"/>
        <v>1029T</v>
      </c>
      <c r="F221" s="192" t="s">
        <v>925</v>
      </c>
      <c r="G221" s="46">
        <v>1</v>
      </c>
      <c r="H221" s="46">
        <v>290</v>
      </c>
      <c r="I221" s="46">
        <v>1</v>
      </c>
      <c r="J221" s="46">
        <v>120</v>
      </c>
      <c r="K221" s="46">
        <v>1</v>
      </c>
      <c r="L221" s="46">
        <v>17</v>
      </c>
      <c r="M221" s="192" t="s">
        <v>924</v>
      </c>
      <c r="N221" s="46">
        <v>1</v>
      </c>
      <c r="O221" s="46">
        <v>1</v>
      </c>
      <c r="P221" s="46"/>
    </row>
    <row r="222" spans="1:16" x14ac:dyDescent="0.2">
      <c r="A222" s="46">
        <v>402</v>
      </c>
      <c r="B222" s="46" t="s">
        <v>552</v>
      </c>
      <c r="C222" s="46" t="s">
        <v>553</v>
      </c>
      <c r="D222" s="193" t="s">
        <v>554</v>
      </c>
      <c r="E222" s="191" t="str">
        <f t="shared" si="3"/>
        <v>1091T</v>
      </c>
      <c r="F222" s="192" t="s">
        <v>924</v>
      </c>
      <c r="G222" s="46">
        <v>1</v>
      </c>
      <c r="H222" s="46">
        <v>1</v>
      </c>
      <c r="I222" s="46">
        <v>1</v>
      </c>
      <c r="J222" s="46">
        <v>1</v>
      </c>
      <c r="K222" s="46">
        <v>1</v>
      </c>
      <c r="L222" s="46">
        <v>1</v>
      </c>
      <c r="M222" s="192" t="s">
        <v>924</v>
      </c>
      <c r="N222" s="46">
        <v>1</v>
      </c>
      <c r="O222" s="46">
        <v>1</v>
      </c>
      <c r="P222" s="46"/>
    </row>
    <row r="223" spans="1:16" x14ac:dyDescent="0.2">
      <c r="A223" s="46">
        <v>403</v>
      </c>
      <c r="B223" s="46" t="s">
        <v>555</v>
      </c>
      <c r="C223" s="46" t="s">
        <v>556</v>
      </c>
      <c r="D223" s="193" t="s">
        <v>557</v>
      </c>
      <c r="E223" s="191" t="str">
        <f t="shared" si="3"/>
        <v>1090T</v>
      </c>
      <c r="F223" s="192" t="s">
        <v>924</v>
      </c>
      <c r="G223" s="46">
        <v>1</v>
      </c>
      <c r="H223" s="46">
        <v>1</v>
      </c>
      <c r="I223" s="46">
        <v>1</v>
      </c>
      <c r="J223" s="46">
        <v>1</v>
      </c>
      <c r="K223" s="46">
        <v>1</v>
      </c>
      <c r="L223" s="46">
        <v>1</v>
      </c>
      <c r="M223" s="192" t="s">
        <v>924</v>
      </c>
      <c r="N223" s="46">
        <v>1</v>
      </c>
      <c r="O223" s="46">
        <v>1</v>
      </c>
      <c r="P223" s="46"/>
    </row>
    <row r="224" spans="1:16" x14ac:dyDescent="0.2">
      <c r="A224" s="46">
        <v>404</v>
      </c>
      <c r="B224" s="46">
        <v>491</v>
      </c>
      <c r="C224" s="46" t="s">
        <v>558</v>
      </c>
      <c r="D224" s="193" t="s">
        <v>559</v>
      </c>
      <c r="E224" s="191">
        <f t="shared" si="3"/>
        <v>491</v>
      </c>
      <c r="F224" s="192" t="s">
        <v>925</v>
      </c>
      <c r="G224" s="46">
        <v>1</v>
      </c>
      <c r="H224" s="46">
        <v>210</v>
      </c>
      <c r="I224" s="46">
        <v>1</v>
      </c>
      <c r="J224" s="46">
        <v>470</v>
      </c>
      <c r="K224" s="46">
        <v>1</v>
      </c>
      <c r="L224" s="46">
        <v>63</v>
      </c>
      <c r="M224" s="192" t="s">
        <v>924</v>
      </c>
      <c r="N224" s="46">
        <v>1</v>
      </c>
      <c r="O224" s="46">
        <v>1</v>
      </c>
      <c r="P224" s="46"/>
    </row>
    <row r="225" spans="1:16" x14ac:dyDescent="0.2">
      <c r="A225" s="46">
        <v>405</v>
      </c>
      <c r="B225" s="46">
        <v>490</v>
      </c>
      <c r="C225" s="46" t="s">
        <v>560</v>
      </c>
      <c r="D225" s="193" t="s">
        <v>561</v>
      </c>
      <c r="E225" s="191">
        <f t="shared" si="3"/>
        <v>490</v>
      </c>
      <c r="F225" s="192" t="s">
        <v>925</v>
      </c>
      <c r="G225" s="46">
        <v>1</v>
      </c>
      <c r="H225" s="46">
        <v>220</v>
      </c>
      <c r="I225" s="46">
        <v>1</v>
      </c>
      <c r="J225" s="46">
        <v>390</v>
      </c>
      <c r="K225" s="46">
        <v>1</v>
      </c>
      <c r="L225" s="46">
        <v>53</v>
      </c>
      <c r="M225" s="192" t="s">
        <v>924</v>
      </c>
      <c r="N225" s="46">
        <v>1</v>
      </c>
      <c r="O225" s="46">
        <v>1</v>
      </c>
      <c r="P225" s="46"/>
    </row>
    <row r="226" spans="1:16" x14ac:dyDescent="0.2">
      <c r="A226" s="46">
        <v>410</v>
      </c>
      <c r="B226" s="180">
        <v>497</v>
      </c>
      <c r="C226" s="180" t="s">
        <v>562</v>
      </c>
      <c r="D226" s="182" t="s">
        <v>563</v>
      </c>
      <c r="E226" s="191">
        <f t="shared" si="3"/>
        <v>497</v>
      </c>
      <c r="F226" s="192" t="s">
        <v>924</v>
      </c>
      <c r="G226" s="46">
        <v>1</v>
      </c>
      <c r="H226" s="46">
        <v>1</v>
      </c>
      <c r="I226" s="46">
        <v>1</v>
      </c>
      <c r="J226" s="46">
        <v>1</v>
      </c>
      <c r="K226" s="46">
        <v>1</v>
      </c>
      <c r="L226" s="46">
        <v>1</v>
      </c>
      <c r="M226" s="192" t="s">
        <v>924</v>
      </c>
      <c r="N226" s="46">
        <v>1</v>
      </c>
      <c r="O226" s="46">
        <v>1</v>
      </c>
      <c r="P226" s="46"/>
    </row>
    <row r="227" spans="1:16" x14ac:dyDescent="0.2">
      <c r="A227" s="46">
        <v>417</v>
      </c>
      <c r="B227" s="180">
        <v>503</v>
      </c>
      <c r="C227" s="180" t="s">
        <v>564</v>
      </c>
      <c r="D227" s="182" t="s">
        <v>565</v>
      </c>
      <c r="E227" s="191">
        <f t="shared" si="3"/>
        <v>503</v>
      </c>
      <c r="F227" s="192" t="s">
        <v>924</v>
      </c>
      <c r="G227" s="46">
        <v>1</v>
      </c>
      <c r="H227" s="46">
        <v>1</v>
      </c>
      <c r="I227" s="46">
        <v>1</v>
      </c>
      <c r="J227" s="46">
        <v>1</v>
      </c>
      <c r="K227" s="46">
        <v>1</v>
      </c>
      <c r="L227" s="46">
        <v>1</v>
      </c>
      <c r="M227" s="192" t="s">
        <v>924</v>
      </c>
      <c r="N227" s="46">
        <v>1</v>
      </c>
      <c r="O227" s="46">
        <v>1</v>
      </c>
      <c r="P227" s="46"/>
    </row>
    <row r="228" spans="1:16" x14ac:dyDescent="0.2">
      <c r="A228" s="46">
        <v>418</v>
      </c>
      <c r="B228" s="180">
        <v>506</v>
      </c>
      <c r="C228" s="180" t="s">
        <v>566</v>
      </c>
      <c r="D228" s="182" t="s">
        <v>567</v>
      </c>
      <c r="E228" s="191">
        <f t="shared" si="3"/>
        <v>506</v>
      </c>
      <c r="F228" s="192" t="s">
        <v>924</v>
      </c>
      <c r="G228" s="46">
        <v>1</v>
      </c>
      <c r="H228" s="46">
        <v>1</v>
      </c>
      <c r="I228" s="46">
        <v>1</v>
      </c>
      <c r="J228" s="46">
        <v>1</v>
      </c>
      <c r="K228" s="46">
        <v>1</v>
      </c>
      <c r="L228" s="46">
        <v>1</v>
      </c>
      <c r="M228" s="192" t="s">
        <v>924</v>
      </c>
      <c r="N228" s="46">
        <v>1</v>
      </c>
      <c r="O228" s="46">
        <v>1</v>
      </c>
      <c r="P228" s="46"/>
    </row>
    <row r="229" spans="1:16" x14ac:dyDescent="0.2">
      <c r="A229" s="46">
        <v>419</v>
      </c>
      <c r="B229" s="180">
        <v>507</v>
      </c>
      <c r="C229" s="180" t="s">
        <v>568</v>
      </c>
      <c r="D229" s="182" t="s">
        <v>569</v>
      </c>
      <c r="E229" s="191">
        <f t="shared" si="3"/>
        <v>507</v>
      </c>
      <c r="F229" s="192" t="s">
        <v>924</v>
      </c>
      <c r="G229" s="46">
        <v>1</v>
      </c>
      <c r="H229" s="46">
        <v>1</v>
      </c>
      <c r="I229" s="46">
        <v>1</v>
      </c>
      <c r="J229" s="46">
        <v>1</v>
      </c>
      <c r="K229" s="46">
        <v>1</v>
      </c>
      <c r="L229" s="46">
        <v>1</v>
      </c>
      <c r="M229" s="192" t="s">
        <v>924</v>
      </c>
      <c r="N229" s="46">
        <v>1</v>
      </c>
      <c r="O229" s="46">
        <v>1</v>
      </c>
      <c r="P229" s="46"/>
    </row>
    <row r="230" spans="1:16" x14ac:dyDescent="0.2">
      <c r="A230" s="46">
        <v>424</v>
      </c>
      <c r="B230" s="180">
        <v>636</v>
      </c>
      <c r="C230" s="180" t="s">
        <v>570</v>
      </c>
      <c r="D230" s="182" t="s">
        <v>571</v>
      </c>
      <c r="E230" s="191">
        <f t="shared" si="3"/>
        <v>636</v>
      </c>
      <c r="F230" s="192" t="s">
        <v>924</v>
      </c>
      <c r="G230" s="46">
        <v>1</v>
      </c>
      <c r="H230" s="46">
        <v>1</v>
      </c>
      <c r="I230" s="46">
        <v>1</v>
      </c>
      <c r="J230" s="46">
        <v>1</v>
      </c>
      <c r="K230" s="46">
        <v>1</v>
      </c>
      <c r="L230" s="46">
        <v>1</v>
      </c>
      <c r="M230" s="192" t="s">
        <v>924</v>
      </c>
      <c r="N230" s="46">
        <v>1</v>
      </c>
      <c r="O230" s="46">
        <v>1</v>
      </c>
      <c r="P230" s="46"/>
    </row>
    <row r="231" spans="1:16" x14ac:dyDescent="0.2">
      <c r="A231" s="46">
        <v>426</v>
      </c>
      <c r="B231" s="180">
        <v>525</v>
      </c>
      <c r="C231" s="180" t="s">
        <v>572</v>
      </c>
      <c r="D231" s="182" t="s">
        <v>573</v>
      </c>
      <c r="E231" s="191">
        <f t="shared" si="3"/>
        <v>525</v>
      </c>
      <c r="F231" s="192" t="s">
        <v>924</v>
      </c>
      <c r="G231" s="46">
        <v>1</v>
      </c>
      <c r="H231" s="46">
        <v>1</v>
      </c>
      <c r="I231" s="46">
        <v>1</v>
      </c>
      <c r="J231" s="46">
        <v>1</v>
      </c>
      <c r="K231" s="46">
        <v>1</v>
      </c>
      <c r="L231" s="46">
        <v>1</v>
      </c>
      <c r="M231" s="192" t="s">
        <v>924</v>
      </c>
      <c r="N231" s="46">
        <v>1</v>
      </c>
      <c r="O231" s="46">
        <v>1</v>
      </c>
      <c r="P231" s="46"/>
    </row>
    <row r="232" spans="1:16" x14ac:dyDescent="0.2">
      <c r="A232" s="46">
        <v>428</v>
      </c>
      <c r="B232" s="46" t="s">
        <v>574</v>
      </c>
      <c r="C232" s="46" t="s">
        <v>575</v>
      </c>
      <c r="D232" s="193" t="s">
        <v>576</v>
      </c>
      <c r="E232" s="191">
        <v>645</v>
      </c>
      <c r="F232" s="192" t="s">
        <v>925</v>
      </c>
      <c r="G232" s="46">
        <v>7.8</v>
      </c>
      <c r="H232" s="46">
        <v>1000</v>
      </c>
      <c r="I232" s="46">
        <v>59</v>
      </c>
      <c r="J232" s="46">
        <v>2100</v>
      </c>
      <c r="K232" s="46">
        <v>15</v>
      </c>
      <c r="L232" s="46">
        <v>300</v>
      </c>
      <c r="M232" s="192" t="s">
        <v>924</v>
      </c>
      <c r="N232" s="46">
        <v>1</v>
      </c>
      <c r="O232" s="46">
        <v>1</v>
      </c>
      <c r="P232" s="46"/>
    </row>
    <row r="233" spans="1:16" x14ac:dyDescent="0.2">
      <c r="A233" s="46">
        <v>429</v>
      </c>
      <c r="B233" s="46" t="s">
        <v>578</v>
      </c>
      <c r="C233" s="46" t="s">
        <v>579</v>
      </c>
      <c r="D233" s="193" t="s">
        <v>580</v>
      </c>
      <c r="E233" s="191">
        <v>645</v>
      </c>
      <c r="F233" s="192" t="s">
        <v>925</v>
      </c>
      <c r="G233" s="46">
        <v>7.8</v>
      </c>
      <c r="H233" s="46">
        <v>1000</v>
      </c>
      <c r="I233" s="46">
        <v>59</v>
      </c>
      <c r="J233" s="46">
        <v>2100</v>
      </c>
      <c r="K233" s="46">
        <v>15</v>
      </c>
      <c r="L233" s="46">
        <v>300</v>
      </c>
      <c r="M233" s="192" t="s">
        <v>924</v>
      </c>
      <c r="N233" s="46">
        <v>1</v>
      </c>
      <c r="O233" s="46">
        <v>1</v>
      </c>
      <c r="P233" s="46"/>
    </row>
    <row r="234" spans="1:16" x14ac:dyDescent="0.2">
      <c r="A234" s="46">
        <v>430</v>
      </c>
      <c r="B234" s="46" t="s">
        <v>581</v>
      </c>
      <c r="C234" s="46" t="s">
        <v>582</v>
      </c>
      <c r="D234" s="193" t="s">
        <v>583</v>
      </c>
      <c r="E234" s="191">
        <v>645</v>
      </c>
      <c r="F234" s="192" t="s">
        <v>925</v>
      </c>
      <c r="G234" s="46">
        <v>7.8</v>
      </c>
      <c r="H234" s="46">
        <v>1000</v>
      </c>
      <c r="I234" s="46">
        <v>59</v>
      </c>
      <c r="J234" s="46">
        <v>2100</v>
      </c>
      <c r="K234" s="46">
        <v>15</v>
      </c>
      <c r="L234" s="46">
        <v>300</v>
      </c>
      <c r="M234" s="192" t="s">
        <v>924</v>
      </c>
      <c r="N234" s="46">
        <v>1</v>
      </c>
      <c r="O234" s="46">
        <v>1</v>
      </c>
      <c r="P234" s="46"/>
    </row>
    <row r="235" spans="1:16" x14ac:dyDescent="0.2">
      <c r="A235" s="46">
        <v>431</v>
      </c>
      <c r="B235" s="46" t="s">
        <v>584</v>
      </c>
      <c r="C235" s="46" t="s">
        <v>585</v>
      </c>
      <c r="D235" s="193" t="s">
        <v>586</v>
      </c>
      <c r="E235" s="191">
        <v>645</v>
      </c>
      <c r="F235" s="192" t="s">
        <v>925</v>
      </c>
      <c r="G235" s="46">
        <v>7.8</v>
      </c>
      <c r="H235" s="46">
        <v>1000</v>
      </c>
      <c r="I235" s="46">
        <v>59</v>
      </c>
      <c r="J235" s="46">
        <v>2100</v>
      </c>
      <c r="K235" s="46">
        <v>15</v>
      </c>
      <c r="L235" s="46">
        <v>300</v>
      </c>
      <c r="M235" s="192" t="s">
        <v>924</v>
      </c>
      <c r="N235" s="46">
        <v>1</v>
      </c>
      <c r="O235" s="46">
        <v>1</v>
      </c>
      <c r="P235" s="46"/>
    </row>
    <row r="236" spans="1:16" x14ac:dyDescent="0.2">
      <c r="A236" s="46">
        <v>432</v>
      </c>
      <c r="B236" s="46" t="s">
        <v>587</v>
      </c>
      <c r="C236" s="46" t="s">
        <v>588</v>
      </c>
      <c r="D236" s="193" t="s">
        <v>589</v>
      </c>
      <c r="E236" s="191">
        <v>645</v>
      </c>
      <c r="F236" s="192" t="s">
        <v>925</v>
      </c>
      <c r="G236" s="46">
        <v>7.8</v>
      </c>
      <c r="H236" s="46">
        <v>1000</v>
      </c>
      <c r="I236" s="46">
        <v>59</v>
      </c>
      <c r="J236" s="46">
        <v>2100</v>
      </c>
      <c r="K236" s="46">
        <v>15</v>
      </c>
      <c r="L236" s="46">
        <v>300</v>
      </c>
      <c r="M236" s="192" t="s">
        <v>924</v>
      </c>
      <c r="N236" s="46">
        <v>1</v>
      </c>
      <c r="O236" s="46">
        <v>1</v>
      </c>
      <c r="P236" s="46"/>
    </row>
    <row r="237" spans="1:16" x14ac:dyDescent="0.2">
      <c r="A237" s="46">
        <v>433</v>
      </c>
      <c r="B237" s="46" t="s">
        <v>590</v>
      </c>
      <c r="C237" s="46" t="s">
        <v>591</v>
      </c>
      <c r="D237" s="193" t="s">
        <v>592</v>
      </c>
      <c r="E237" s="191">
        <v>645</v>
      </c>
      <c r="F237" s="192" t="s">
        <v>925</v>
      </c>
      <c r="G237" s="46">
        <v>7.8</v>
      </c>
      <c r="H237" s="46">
        <v>1000</v>
      </c>
      <c r="I237" s="46">
        <v>59</v>
      </c>
      <c r="J237" s="46">
        <v>2100</v>
      </c>
      <c r="K237" s="46">
        <v>15</v>
      </c>
      <c r="L237" s="46">
        <v>300</v>
      </c>
      <c r="M237" s="192" t="s">
        <v>924</v>
      </c>
      <c r="N237" s="46">
        <v>1</v>
      </c>
      <c r="O237" s="46">
        <v>1</v>
      </c>
      <c r="P237" s="46"/>
    </row>
    <row r="238" spans="1:16" x14ac:dyDescent="0.2">
      <c r="A238" s="46">
        <v>434</v>
      </c>
      <c r="B238" s="46" t="s">
        <v>593</v>
      </c>
      <c r="C238" s="46" t="s">
        <v>594</v>
      </c>
      <c r="D238" s="193" t="s">
        <v>595</v>
      </c>
      <c r="E238" s="191">
        <v>645</v>
      </c>
      <c r="F238" s="192" t="s">
        <v>925</v>
      </c>
      <c r="G238" s="46">
        <v>7.8</v>
      </c>
      <c r="H238" s="46">
        <v>1000</v>
      </c>
      <c r="I238" s="46">
        <v>59</v>
      </c>
      <c r="J238" s="46">
        <v>2100</v>
      </c>
      <c r="K238" s="46">
        <v>15</v>
      </c>
      <c r="L238" s="46">
        <v>300</v>
      </c>
      <c r="M238" s="192" t="s">
        <v>924</v>
      </c>
      <c r="N238" s="46">
        <v>1</v>
      </c>
      <c r="O238" s="46">
        <v>1</v>
      </c>
      <c r="P238" s="46"/>
    </row>
    <row r="239" spans="1:16" x14ac:dyDescent="0.2">
      <c r="A239" s="46">
        <v>435</v>
      </c>
      <c r="B239" s="46" t="s">
        <v>596</v>
      </c>
      <c r="C239" s="46" t="s">
        <v>597</v>
      </c>
      <c r="D239" s="193" t="s">
        <v>598</v>
      </c>
      <c r="E239" s="191">
        <v>645</v>
      </c>
      <c r="F239" s="192" t="s">
        <v>925</v>
      </c>
      <c r="G239" s="46">
        <v>7.8</v>
      </c>
      <c r="H239" s="46">
        <v>1000</v>
      </c>
      <c r="I239" s="46">
        <v>59</v>
      </c>
      <c r="J239" s="46">
        <v>2100</v>
      </c>
      <c r="K239" s="46">
        <v>15</v>
      </c>
      <c r="L239" s="46">
        <v>300</v>
      </c>
      <c r="M239" s="192" t="s">
        <v>924</v>
      </c>
      <c r="N239" s="46">
        <v>1</v>
      </c>
      <c r="O239" s="46">
        <v>1</v>
      </c>
      <c r="P239" s="46"/>
    </row>
    <row r="240" spans="1:16" x14ac:dyDescent="0.2">
      <c r="A240" s="46">
        <v>436</v>
      </c>
      <c r="B240" s="46" t="s">
        <v>599</v>
      </c>
      <c r="C240" s="46" t="s">
        <v>600</v>
      </c>
      <c r="D240" s="193" t="s">
        <v>601</v>
      </c>
      <c r="E240" s="191">
        <v>645</v>
      </c>
      <c r="F240" s="192" t="s">
        <v>925</v>
      </c>
      <c r="G240" s="46">
        <v>7.8</v>
      </c>
      <c r="H240" s="46">
        <v>1000</v>
      </c>
      <c r="I240" s="46">
        <v>59</v>
      </c>
      <c r="J240" s="46">
        <v>2100</v>
      </c>
      <c r="K240" s="46">
        <v>15</v>
      </c>
      <c r="L240" s="46">
        <v>300</v>
      </c>
      <c r="M240" s="192" t="s">
        <v>924</v>
      </c>
      <c r="N240" s="46">
        <v>1</v>
      </c>
      <c r="O240" s="46">
        <v>1</v>
      </c>
      <c r="P240" s="46"/>
    </row>
    <row r="241" spans="1:16" x14ac:dyDescent="0.2">
      <c r="A241" s="46">
        <v>437</v>
      </c>
      <c r="B241" s="46" t="s">
        <v>602</v>
      </c>
      <c r="C241" s="46" t="s">
        <v>603</v>
      </c>
      <c r="D241" s="193" t="s">
        <v>604</v>
      </c>
      <c r="E241" s="191">
        <v>645</v>
      </c>
      <c r="F241" s="192" t="s">
        <v>925</v>
      </c>
      <c r="G241" s="46">
        <v>7.8</v>
      </c>
      <c r="H241" s="46">
        <v>1000</v>
      </c>
      <c r="I241" s="46">
        <v>59</v>
      </c>
      <c r="J241" s="46">
        <v>2100</v>
      </c>
      <c r="K241" s="46">
        <v>15</v>
      </c>
      <c r="L241" s="46">
        <v>300</v>
      </c>
      <c r="M241" s="192" t="s">
        <v>924</v>
      </c>
      <c r="N241" s="46">
        <v>1</v>
      </c>
      <c r="O241" s="46">
        <v>1</v>
      </c>
      <c r="P241" s="46"/>
    </row>
    <row r="242" spans="1:16" x14ac:dyDescent="0.2">
      <c r="A242" s="46">
        <v>438</v>
      </c>
      <c r="B242" s="46" t="s">
        <v>605</v>
      </c>
      <c r="C242" s="46" t="s">
        <v>606</v>
      </c>
      <c r="D242" s="193" t="s">
        <v>607</v>
      </c>
      <c r="E242" s="191">
        <v>645</v>
      </c>
      <c r="F242" s="192" t="s">
        <v>925</v>
      </c>
      <c r="G242" s="46">
        <v>7.8</v>
      </c>
      <c r="H242" s="46">
        <v>1000</v>
      </c>
      <c r="I242" s="46">
        <v>59</v>
      </c>
      <c r="J242" s="46">
        <v>2100</v>
      </c>
      <c r="K242" s="46">
        <v>15</v>
      </c>
      <c r="L242" s="46">
        <v>300</v>
      </c>
      <c r="M242" s="192" t="s">
        <v>924</v>
      </c>
      <c r="N242" s="46">
        <v>1</v>
      </c>
      <c r="O242" s="46">
        <v>1</v>
      </c>
      <c r="P242" s="46"/>
    </row>
    <row r="243" spans="1:16" x14ac:dyDescent="0.2">
      <c r="A243" s="46">
        <v>439</v>
      </c>
      <c r="B243" s="46" t="s">
        <v>608</v>
      </c>
      <c r="C243" s="46" t="s">
        <v>609</v>
      </c>
      <c r="D243" s="193" t="s">
        <v>610</v>
      </c>
      <c r="E243" s="191">
        <v>645</v>
      </c>
      <c r="F243" s="192" t="s">
        <v>925</v>
      </c>
      <c r="G243" s="46">
        <v>7.8</v>
      </c>
      <c r="H243" s="46">
        <v>1000</v>
      </c>
      <c r="I243" s="46">
        <v>59</v>
      </c>
      <c r="J243" s="46">
        <v>2100</v>
      </c>
      <c r="K243" s="46">
        <v>15</v>
      </c>
      <c r="L243" s="46">
        <v>300</v>
      </c>
      <c r="M243" s="192" t="s">
        <v>924</v>
      </c>
      <c r="N243" s="46">
        <v>1</v>
      </c>
      <c r="O243" s="46">
        <v>1</v>
      </c>
      <c r="P243" s="46"/>
    </row>
    <row r="244" spans="1:16" x14ac:dyDescent="0.2">
      <c r="A244" s="46">
        <v>440</v>
      </c>
      <c r="B244" s="46" t="s">
        <v>611</v>
      </c>
      <c r="C244" s="46" t="s">
        <v>611</v>
      </c>
      <c r="D244" s="193" t="s">
        <v>612</v>
      </c>
      <c r="E244" s="191">
        <v>456</v>
      </c>
      <c r="F244" s="192" t="s">
        <v>925</v>
      </c>
      <c r="G244" s="46">
        <v>8.3000000000000007</v>
      </c>
      <c r="H244" s="46">
        <v>1</v>
      </c>
      <c r="I244" s="46">
        <v>63</v>
      </c>
      <c r="J244" s="46">
        <v>1</v>
      </c>
      <c r="K244" s="46">
        <v>16</v>
      </c>
      <c r="L244" s="46">
        <v>1</v>
      </c>
      <c r="M244" s="192" t="s">
        <v>924</v>
      </c>
      <c r="N244" s="46">
        <v>1</v>
      </c>
      <c r="O244" s="46">
        <v>1</v>
      </c>
      <c r="P244" s="46"/>
    </row>
    <row r="245" spans="1:16" x14ac:dyDescent="0.2">
      <c r="A245" s="46">
        <v>441</v>
      </c>
      <c r="B245" s="46" t="s">
        <v>613</v>
      </c>
      <c r="C245" s="46" t="s">
        <v>613</v>
      </c>
      <c r="D245" s="193" t="s">
        <v>614</v>
      </c>
      <c r="E245" s="191">
        <v>456</v>
      </c>
      <c r="F245" s="192" t="s">
        <v>925</v>
      </c>
      <c r="G245" s="46">
        <v>8.3000000000000007</v>
      </c>
      <c r="H245" s="46">
        <v>1</v>
      </c>
      <c r="I245" s="46">
        <v>63</v>
      </c>
      <c r="J245" s="46">
        <v>1</v>
      </c>
      <c r="K245" s="46">
        <v>16</v>
      </c>
      <c r="L245" s="46">
        <v>1</v>
      </c>
      <c r="M245" s="192" t="s">
        <v>924</v>
      </c>
      <c r="N245" s="46">
        <v>1</v>
      </c>
      <c r="O245" s="46">
        <v>1</v>
      </c>
      <c r="P245" s="46"/>
    </row>
    <row r="246" spans="1:16" x14ac:dyDescent="0.2">
      <c r="A246" s="46">
        <v>442</v>
      </c>
      <c r="B246" s="46" t="s">
        <v>615</v>
      </c>
      <c r="C246" s="46" t="s">
        <v>615</v>
      </c>
      <c r="D246" s="193" t="s">
        <v>616</v>
      </c>
      <c r="E246" s="191">
        <v>645</v>
      </c>
      <c r="F246" s="192" t="s">
        <v>925</v>
      </c>
      <c r="G246" s="46">
        <v>7.8</v>
      </c>
      <c r="H246" s="46">
        <v>1000</v>
      </c>
      <c r="I246" s="46">
        <v>59</v>
      </c>
      <c r="J246" s="46">
        <v>2100</v>
      </c>
      <c r="K246" s="46">
        <v>15</v>
      </c>
      <c r="L246" s="46">
        <v>300</v>
      </c>
      <c r="M246" s="192" t="s">
        <v>924</v>
      </c>
      <c r="N246" s="46">
        <v>1</v>
      </c>
      <c r="O246" s="46">
        <v>1</v>
      </c>
      <c r="P246" s="46"/>
    </row>
    <row r="247" spans="1:16" x14ac:dyDescent="0.2">
      <c r="A247" s="46">
        <v>444</v>
      </c>
      <c r="B247" s="46" t="s">
        <v>617</v>
      </c>
      <c r="C247" s="46" t="s">
        <v>618</v>
      </c>
      <c r="D247" s="193" t="s">
        <v>619</v>
      </c>
      <c r="E247" s="191">
        <v>646</v>
      </c>
      <c r="F247" s="192" t="s">
        <v>925</v>
      </c>
      <c r="G247" s="46">
        <v>6.1</v>
      </c>
      <c r="H247" s="46">
        <v>1300</v>
      </c>
      <c r="I247" s="46">
        <v>37</v>
      </c>
      <c r="J247" s="46">
        <v>1400</v>
      </c>
      <c r="K247" s="46">
        <v>8.5</v>
      </c>
      <c r="L247" s="46">
        <v>170</v>
      </c>
      <c r="M247" s="192" t="s">
        <v>924</v>
      </c>
      <c r="N247" s="46">
        <v>1</v>
      </c>
      <c r="O247" s="46">
        <v>1</v>
      </c>
      <c r="P247" s="46"/>
    </row>
    <row r="248" spans="1:16" x14ac:dyDescent="0.2">
      <c r="A248" s="46">
        <v>445</v>
      </c>
      <c r="B248" s="46" t="s">
        <v>621</v>
      </c>
      <c r="C248" s="46" t="s">
        <v>622</v>
      </c>
      <c r="D248" s="193" t="s">
        <v>623</v>
      </c>
      <c r="E248" s="191">
        <v>646</v>
      </c>
      <c r="F248" s="192" t="s">
        <v>925</v>
      </c>
      <c r="G248" s="46">
        <v>6.1</v>
      </c>
      <c r="H248" s="46">
        <v>1300</v>
      </c>
      <c r="I248" s="46">
        <v>37</v>
      </c>
      <c r="J248" s="46">
        <v>1400</v>
      </c>
      <c r="K248" s="46">
        <v>8.5</v>
      </c>
      <c r="L248" s="46">
        <v>170</v>
      </c>
      <c r="M248" s="192" t="s">
        <v>924</v>
      </c>
      <c r="N248" s="46">
        <v>1</v>
      </c>
      <c r="O248" s="46">
        <v>1</v>
      </c>
      <c r="P248" s="46"/>
    </row>
    <row r="249" spans="1:16" x14ac:dyDescent="0.2">
      <c r="A249" s="46">
        <v>446</v>
      </c>
      <c r="B249" s="46" t="s">
        <v>624</v>
      </c>
      <c r="C249" s="46" t="s">
        <v>625</v>
      </c>
      <c r="D249" s="193" t="s">
        <v>626</v>
      </c>
      <c r="E249" s="191">
        <v>646</v>
      </c>
      <c r="F249" s="192" t="s">
        <v>925</v>
      </c>
      <c r="G249" s="46">
        <v>6.1</v>
      </c>
      <c r="H249" s="46">
        <v>1300</v>
      </c>
      <c r="I249" s="46">
        <v>37</v>
      </c>
      <c r="J249" s="46">
        <v>1400</v>
      </c>
      <c r="K249" s="46">
        <v>8.5</v>
      </c>
      <c r="L249" s="46">
        <v>170</v>
      </c>
      <c r="M249" s="192" t="s">
        <v>924</v>
      </c>
      <c r="N249" s="46">
        <v>1</v>
      </c>
      <c r="O249" s="46">
        <v>1</v>
      </c>
      <c r="P249" s="46"/>
    </row>
    <row r="250" spans="1:16" x14ac:dyDescent="0.2">
      <c r="A250" s="46">
        <v>447</v>
      </c>
      <c r="B250" s="46" t="s">
        <v>627</v>
      </c>
      <c r="C250" s="46" t="s">
        <v>628</v>
      </c>
      <c r="D250" s="193" t="s">
        <v>629</v>
      </c>
      <c r="E250" s="191">
        <v>646</v>
      </c>
      <c r="F250" s="192" t="s">
        <v>925</v>
      </c>
      <c r="G250" s="46">
        <v>6.1</v>
      </c>
      <c r="H250" s="46">
        <v>1300</v>
      </c>
      <c r="I250" s="46">
        <v>37</v>
      </c>
      <c r="J250" s="46">
        <v>1400</v>
      </c>
      <c r="K250" s="46">
        <v>8.5</v>
      </c>
      <c r="L250" s="46">
        <v>170</v>
      </c>
      <c r="M250" s="192" t="s">
        <v>924</v>
      </c>
      <c r="N250" s="46">
        <v>1</v>
      </c>
      <c r="O250" s="46">
        <v>1</v>
      </c>
      <c r="P250" s="46"/>
    </row>
    <row r="251" spans="1:16" x14ac:dyDescent="0.2">
      <c r="A251" s="46">
        <v>448</v>
      </c>
      <c r="B251" s="46" t="s">
        <v>630</v>
      </c>
      <c r="C251" s="46" t="s">
        <v>631</v>
      </c>
      <c r="D251" s="193" t="s">
        <v>632</v>
      </c>
      <c r="E251" s="191">
        <v>646</v>
      </c>
      <c r="F251" s="192" t="s">
        <v>925</v>
      </c>
      <c r="G251" s="46">
        <v>6.1</v>
      </c>
      <c r="H251" s="46">
        <v>1300</v>
      </c>
      <c r="I251" s="46">
        <v>37</v>
      </c>
      <c r="J251" s="46">
        <v>1400</v>
      </c>
      <c r="K251" s="46">
        <v>8.5</v>
      </c>
      <c r="L251" s="46">
        <v>170</v>
      </c>
      <c r="M251" s="192" t="s">
        <v>924</v>
      </c>
      <c r="N251" s="46">
        <v>1</v>
      </c>
      <c r="O251" s="46">
        <v>1</v>
      </c>
      <c r="P251" s="46"/>
    </row>
    <row r="252" spans="1:16" x14ac:dyDescent="0.2">
      <c r="A252" s="46">
        <v>449</v>
      </c>
      <c r="B252" s="46" t="s">
        <v>633</v>
      </c>
      <c r="C252" s="46" t="s">
        <v>634</v>
      </c>
      <c r="D252" s="193" t="s">
        <v>635</v>
      </c>
      <c r="E252" s="191">
        <v>646</v>
      </c>
      <c r="F252" s="192" t="s">
        <v>925</v>
      </c>
      <c r="G252" s="46">
        <v>6.1</v>
      </c>
      <c r="H252" s="46">
        <v>1300</v>
      </c>
      <c r="I252" s="46">
        <v>37</v>
      </c>
      <c r="J252" s="46">
        <v>1400</v>
      </c>
      <c r="K252" s="46">
        <v>8.5</v>
      </c>
      <c r="L252" s="46">
        <v>170</v>
      </c>
      <c r="M252" s="192" t="s">
        <v>924</v>
      </c>
      <c r="N252" s="46">
        <v>1</v>
      </c>
      <c r="O252" s="46">
        <v>1</v>
      </c>
      <c r="P252" s="46"/>
    </row>
    <row r="253" spans="1:16" x14ac:dyDescent="0.2">
      <c r="A253" s="46">
        <v>450</v>
      </c>
      <c r="B253" s="46" t="s">
        <v>636</v>
      </c>
      <c r="C253" s="46" t="s">
        <v>637</v>
      </c>
      <c r="D253" s="193" t="s">
        <v>638</v>
      </c>
      <c r="E253" s="191">
        <v>646</v>
      </c>
      <c r="F253" s="192" t="s">
        <v>925</v>
      </c>
      <c r="G253" s="46">
        <v>6.1</v>
      </c>
      <c r="H253" s="46">
        <v>1300</v>
      </c>
      <c r="I253" s="46">
        <v>37</v>
      </c>
      <c r="J253" s="46">
        <v>1400</v>
      </c>
      <c r="K253" s="46">
        <v>8.5</v>
      </c>
      <c r="L253" s="46">
        <v>170</v>
      </c>
      <c r="M253" s="192" t="s">
        <v>924</v>
      </c>
      <c r="N253" s="46">
        <v>1</v>
      </c>
      <c r="O253" s="46">
        <v>1</v>
      </c>
      <c r="P253" s="46"/>
    </row>
    <row r="254" spans="1:16" x14ac:dyDescent="0.2">
      <c r="A254" s="46">
        <v>451</v>
      </c>
      <c r="B254" s="46" t="s">
        <v>639</v>
      </c>
      <c r="C254" s="46" t="s">
        <v>640</v>
      </c>
      <c r="D254" s="193" t="s">
        <v>641</v>
      </c>
      <c r="E254" s="191">
        <v>646</v>
      </c>
      <c r="F254" s="192" t="s">
        <v>925</v>
      </c>
      <c r="G254" s="46">
        <v>6.1</v>
      </c>
      <c r="H254" s="46">
        <v>1300</v>
      </c>
      <c r="I254" s="46">
        <v>37</v>
      </c>
      <c r="J254" s="46">
        <v>1400</v>
      </c>
      <c r="K254" s="46">
        <v>8.5</v>
      </c>
      <c r="L254" s="46">
        <v>170</v>
      </c>
      <c r="M254" s="192" t="s">
        <v>924</v>
      </c>
      <c r="N254" s="46">
        <v>1</v>
      </c>
      <c r="O254" s="46">
        <v>1</v>
      </c>
      <c r="P254" s="46"/>
    </row>
    <row r="255" spans="1:16" x14ac:dyDescent="0.2">
      <c r="A255" s="46">
        <v>452</v>
      </c>
      <c r="B255" s="46" t="s">
        <v>642</v>
      </c>
      <c r="C255" s="46" t="s">
        <v>643</v>
      </c>
      <c r="D255" s="193" t="s">
        <v>644</v>
      </c>
      <c r="E255" s="191">
        <v>646</v>
      </c>
      <c r="F255" s="192" t="s">
        <v>925</v>
      </c>
      <c r="G255" s="46">
        <v>6.1</v>
      </c>
      <c r="H255" s="46">
        <v>1300</v>
      </c>
      <c r="I255" s="46">
        <v>37</v>
      </c>
      <c r="J255" s="46">
        <v>1400</v>
      </c>
      <c r="K255" s="46">
        <v>8.5</v>
      </c>
      <c r="L255" s="46">
        <v>170</v>
      </c>
      <c r="M255" s="192" t="s">
        <v>924</v>
      </c>
      <c r="N255" s="46">
        <v>1</v>
      </c>
      <c r="O255" s="46">
        <v>1</v>
      </c>
      <c r="P255" s="46"/>
    </row>
    <row r="256" spans="1:16" x14ac:dyDescent="0.2">
      <c r="A256" s="46">
        <v>453</v>
      </c>
      <c r="B256" s="46" t="s">
        <v>645</v>
      </c>
      <c r="C256" s="46" t="s">
        <v>646</v>
      </c>
      <c r="D256" s="193" t="s">
        <v>647</v>
      </c>
      <c r="E256" s="191">
        <v>646</v>
      </c>
      <c r="F256" s="192" t="s">
        <v>925</v>
      </c>
      <c r="G256" s="46">
        <v>6.1</v>
      </c>
      <c r="H256" s="46">
        <v>1300</v>
      </c>
      <c r="I256" s="46">
        <v>37</v>
      </c>
      <c r="J256" s="46">
        <v>1400</v>
      </c>
      <c r="K256" s="46">
        <v>8.5</v>
      </c>
      <c r="L256" s="46">
        <v>170</v>
      </c>
      <c r="M256" s="192" t="s">
        <v>924</v>
      </c>
      <c r="N256" s="46">
        <v>1</v>
      </c>
      <c r="O256" s="46">
        <v>1</v>
      </c>
      <c r="P256" s="46"/>
    </row>
    <row r="257" spans="1:16" x14ac:dyDescent="0.2">
      <c r="A257" s="46">
        <v>454</v>
      </c>
      <c r="B257" s="46" t="s">
        <v>648</v>
      </c>
      <c r="C257" s="46" t="s">
        <v>649</v>
      </c>
      <c r="D257" s="193" t="s">
        <v>650</v>
      </c>
      <c r="E257" s="191">
        <v>646</v>
      </c>
      <c r="F257" s="192" t="s">
        <v>925</v>
      </c>
      <c r="G257" s="46">
        <v>6.1</v>
      </c>
      <c r="H257" s="46">
        <v>1300</v>
      </c>
      <c r="I257" s="46">
        <v>37</v>
      </c>
      <c r="J257" s="46">
        <v>1400</v>
      </c>
      <c r="K257" s="46">
        <v>8.5</v>
      </c>
      <c r="L257" s="46">
        <v>170</v>
      </c>
      <c r="M257" s="192" t="s">
        <v>924</v>
      </c>
      <c r="N257" s="46">
        <v>1</v>
      </c>
      <c r="O257" s="46">
        <v>1</v>
      </c>
      <c r="P257" s="46"/>
    </row>
    <row r="258" spans="1:16" x14ac:dyDescent="0.2">
      <c r="A258" s="46">
        <v>455</v>
      </c>
      <c r="B258" s="46" t="s">
        <v>651</v>
      </c>
      <c r="C258" s="46" t="s">
        <v>652</v>
      </c>
      <c r="D258" s="193" t="s">
        <v>653</v>
      </c>
      <c r="E258" s="191">
        <v>646</v>
      </c>
      <c r="F258" s="192" t="s">
        <v>925</v>
      </c>
      <c r="G258" s="46">
        <v>6.1</v>
      </c>
      <c r="H258" s="46">
        <v>1300</v>
      </c>
      <c r="I258" s="46">
        <v>37</v>
      </c>
      <c r="J258" s="46">
        <v>1400</v>
      </c>
      <c r="K258" s="46">
        <v>8.5</v>
      </c>
      <c r="L258" s="46">
        <v>170</v>
      </c>
      <c r="M258" s="192" t="s">
        <v>924</v>
      </c>
      <c r="N258" s="46">
        <v>1</v>
      </c>
      <c r="O258" s="46">
        <v>1</v>
      </c>
      <c r="P258" s="46"/>
    </row>
    <row r="259" spans="1:16" x14ac:dyDescent="0.2">
      <c r="A259" s="46">
        <v>456</v>
      </c>
      <c r="B259" s="46" t="s">
        <v>654</v>
      </c>
      <c r="C259" s="46" t="s">
        <v>655</v>
      </c>
      <c r="D259" s="193" t="s">
        <v>656</v>
      </c>
      <c r="E259" s="191">
        <v>646</v>
      </c>
      <c r="F259" s="192" t="s">
        <v>925</v>
      </c>
      <c r="G259" s="46">
        <v>6.1</v>
      </c>
      <c r="H259" s="46">
        <v>1300</v>
      </c>
      <c r="I259" s="46">
        <v>37</v>
      </c>
      <c r="J259" s="46">
        <v>1400</v>
      </c>
      <c r="K259" s="46">
        <v>8.5</v>
      </c>
      <c r="L259" s="46">
        <v>170</v>
      </c>
      <c r="M259" s="192" t="s">
        <v>924</v>
      </c>
      <c r="N259" s="46">
        <v>1</v>
      </c>
      <c r="O259" s="46">
        <v>1</v>
      </c>
      <c r="P259" s="46"/>
    </row>
    <row r="260" spans="1:16" x14ac:dyDescent="0.2">
      <c r="A260" s="46">
        <v>457</v>
      </c>
      <c r="B260" s="46" t="s">
        <v>657</v>
      </c>
      <c r="C260" s="46" t="s">
        <v>658</v>
      </c>
      <c r="D260" s="193" t="s">
        <v>659</v>
      </c>
      <c r="E260" s="191">
        <v>646</v>
      </c>
      <c r="F260" s="192" t="s">
        <v>925</v>
      </c>
      <c r="G260" s="46">
        <v>6.1</v>
      </c>
      <c r="H260" s="46">
        <v>1300</v>
      </c>
      <c r="I260" s="46">
        <v>37</v>
      </c>
      <c r="J260" s="46">
        <v>1400</v>
      </c>
      <c r="K260" s="46">
        <v>8.5</v>
      </c>
      <c r="L260" s="46">
        <v>170</v>
      </c>
      <c r="M260" s="192" t="s">
        <v>924</v>
      </c>
      <c r="N260" s="46">
        <v>1</v>
      </c>
      <c r="O260" s="46">
        <v>1</v>
      </c>
      <c r="P260" s="46"/>
    </row>
    <row r="261" spans="1:16" x14ac:dyDescent="0.2">
      <c r="A261" s="46">
        <v>458</v>
      </c>
      <c r="B261" s="46" t="s">
        <v>660</v>
      </c>
      <c r="C261" s="46" t="s">
        <v>661</v>
      </c>
      <c r="D261" s="193" t="s">
        <v>662</v>
      </c>
      <c r="E261" s="191">
        <v>646</v>
      </c>
      <c r="F261" s="192" t="s">
        <v>925</v>
      </c>
      <c r="G261" s="46">
        <v>6.1</v>
      </c>
      <c r="H261" s="46">
        <v>1300</v>
      </c>
      <c r="I261" s="46">
        <v>37</v>
      </c>
      <c r="J261" s="46">
        <v>1400</v>
      </c>
      <c r="K261" s="46">
        <v>8.5</v>
      </c>
      <c r="L261" s="46">
        <v>170</v>
      </c>
      <c r="M261" s="192" t="s">
        <v>924</v>
      </c>
      <c r="N261" s="46">
        <v>1</v>
      </c>
      <c r="O261" s="46">
        <v>1</v>
      </c>
      <c r="P261" s="46"/>
    </row>
    <row r="262" spans="1:16" x14ac:dyDescent="0.2">
      <c r="A262" s="46">
        <v>459</v>
      </c>
      <c r="B262" s="46" t="s">
        <v>663</v>
      </c>
      <c r="C262" s="46" t="s">
        <v>664</v>
      </c>
      <c r="D262" s="193" t="s">
        <v>665</v>
      </c>
      <c r="E262" s="191">
        <v>646</v>
      </c>
      <c r="F262" s="192" t="s">
        <v>925</v>
      </c>
      <c r="G262" s="46">
        <v>6.1</v>
      </c>
      <c r="H262" s="46">
        <v>1300</v>
      </c>
      <c r="I262" s="46">
        <v>37</v>
      </c>
      <c r="J262" s="46">
        <v>1400</v>
      </c>
      <c r="K262" s="46">
        <v>8.5</v>
      </c>
      <c r="L262" s="46">
        <v>170</v>
      </c>
      <c r="M262" s="192" t="s">
        <v>924</v>
      </c>
      <c r="N262" s="46">
        <v>1</v>
      </c>
      <c r="O262" s="46">
        <v>1</v>
      </c>
      <c r="P262" s="46"/>
    </row>
    <row r="263" spans="1:16" x14ac:dyDescent="0.2">
      <c r="A263" s="46">
        <v>460</v>
      </c>
      <c r="B263" s="46" t="s">
        <v>666</v>
      </c>
      <c r="C263" s="46" t="s">
        <v>667</v>
      </c>
      <c r="D263" s="193" t="s">
        <v>668</v>
      </c>
      <c r="E263" s="191">
        <v>646</v>
      </c>
      <c r="F263" s="192" t="s">
        <v>925</v>
      </c>
      <c r="G263" s="46">
        <v>6.1</v>
      </c>
      <c r="H263" s="46">
        <v>1300</v>
      </c>
      <c r="I263" s="46">
        <v>37</v>
      </c>
      <c r="J263" s="46">
        <v>1400</v>
      </c>
      <c r="K263" s="46">
        <v>8.5</v>
      </c>
      <c r="L263" s="46">
        <v>170</v>
      </c>
      <c r="M263" s="192" t="s">
        <v>924</v>
      </c>
      <c r="N263" s="46">
        <v>1</v>
      </c>
      <c r="O263" s="46">
        <v>1</v>
      </c>
      <c r="P263" s="46"/>
    </row>
    <row r="264" spans="1:16" x14ac:dyDescent="0.2">
      <c r="A264" s="46">
        <v>461</v>
      </c>
      <c r="B264" s="46" t="s">
        <v>669</v>
      </c>
      <c r="C264" s="46" t="s">
        <v>669</v>
      </c>
      <c r="D264" s="193" t="s">
        <v>670</v>
      </c>
      <c r="E264" s="191">
        <v>646</v>
      </c>
      <c r="F264" s="192" t="s">
        <v>925</v>
      </c>
      <c r="G264" s="46">
        <v>6.1</v>
      </c>
      <c r="H264" s="46">
        <v>1300</v>
      </c>
      <c r="I264" s="46">
        <v>37</v>
      </c>
      <c r="J264" s="46">
        <v>1400</v>
      </c>
      <c r="K264" s="46">
        <v>8.5</v>
      </c>
      <c r="L264" s="46">
        <v>170</v>
      </c>
      <c r="M264" s="192" t="s">
        <v>924</v>
      </c>
      <c r="N264" s="46">
        <v>1</v>
      </c>
      <c r="O264" s="46">
        <v>1</v>
      </c>
      <c r="P264" s="46"/>
    </row>
    <row r="265" spans="1:16" x14ac:dyDescent="0.2">
      <c r="A265" s="46">
        <v>462</v>
      </c>
      <c r="B265" s="180">
        <v>447</v>
      </c>
      <c r="C265" s="180">
        <v>447</v>
      </c>
      <c r="D265" s="182" t="s">
        <v>671</v>
      </c>
      <c r="E265" s="191">
        <f>B265</f>
        <v>447</v>
      </c>
      <c r="F265" s="192" t="s">
        <v>924</v>
      </c>
      <c r="G265" s="46">
        <v>1</v>
      </c>
      <c r="H265" s="46">
        <v>1</v>
      </c>
      <c r="I265" s="46">
        <v>1</v>
      </c>
      <c r="J265" s="46">
        <v>1</v>
      </c>
      <c r="K265" s="46">
        <v>1</v>
      </c>
      <c r="L265" s="46">
        <v>1</v>
      </c>
      <c r="M265" s="192" t="s">
        <v>924</v>
      </c>
      <c r="N265" s="46">
        <v>1</v>
      </c>
      <c r="O265" s="46">
        <v>1</v>
      </c>
      <c r="P265" s="46"/>
    </row>
    <row r="266" spans="1:16" x14ac:dyDescent="0.2">
      <c r="A266" s="46">
        <v>465</v>
      </c>
      <c r="B266" s="180">
        <v>463</v>
      </c>
      <c r="C266" s="180" t="s">
        <v>673</v>
      </c>
      <c r="D266" s="182" t="s">
        <v>674</v>
      </c>
      <c r="E266" s="191">
        <v>645</v>
      </c>
      <c r="F266" s="192" t="s">
        <v>925</v>
      </c>
      <c r="G266" s="46">
        <v>7.8</v>
      </c>
      <c r="H266" s="46">
        <v>1000</v>
      </c>
      <c r="I266" s="46">
        <v>59</v>
      </c>
      <c r="J266" s="46">
        <v>2100</v>
      </c>
      <c r="K266" s="46">
        <v>15</v>
      </c>
      <c r="L266" s="46">
        <v>300</v>
      </c>
      <c r="M266" s="192" t="s">
        <v>924</v>
      </c>
      <c r="N266" s="46">
        <v>1</v>
      </c>
      <c r="O266" s="46">
        <v>1</v>
      </c>
      <c r="P266" s="46"/>
    </row>
    <row r="267" spans="1:16" x14ac:dyDescent="0.2">
      <c r="A267" s="46">
        <v>466</v>
      </c>
      <c r="B267" s="180">
        <v>464</v>
      </c>
      <c r="C267" s="180" t="s">
        <v>676</v>
      </c>
      <c r="D267" s="182" t="s">
        <v>677</v>
      </c>
      <c r="E267" s="191">
        <v>645</v>
      </c>
      <c r="F267" s="192" t="s">
        <v>925</v>
      </c>
      <c r="G267" s="46">
        <v>7.8</v>
      </c>
      <c r="H267" s="46">
        <v>1000</v>
      </c>
      <c r="I267" s="46">
        <v>59</v>
      </c>
      <c r="J267" s="46">
        <v>2100</v>
      </c>
      <c r="K267" s="46">
        <v>15</v>
      </c>
      <c r="L267" s="46">
        <v>300</v>
      </c>
      <c r="M267" s="192" t="s">
        <v>924</v>
      </c>
      <c r="N267" s="46">
        <v>1</v>
      </c>
      <c r="O267" s="46">
        <v>1</v>
      </c>
      <c r="P267" s="46"/>
    </row>
    <row r="268" spans="1:16" x14ac:dyDescent="0.2">
      <c r="A268" s="46">
        <v>467</v>
      </c>
      <c r="B268" s="180">
        <v>466</v>
      </c>
      <c r="C268" s="180" t="s">
        <v>678</v>
      </c>
      <c r="D268" s="182" t="s">
        <v>679</v>
      </c>
      <c r="E268" s="191">
        <v>645</v>
      </c>
      <c r="F268" s="192" t="s">
        <v>925</v>
      </c>
      <c r="G268" s="46">
        <v>7.8</v>
      </c>
      <c r="H268" s="46">
        <v>1000</v>
      </c>
      <c r="I268" s="46">
        <v>59</v>
      </c>
      <c r="J268" s="46">
        <v>2100</v>
      </c>
      <c r="K268" s="46">
        <v>15</v>
      </c>
      <c r="L268" s="46">
        <v>300</v>
      </c>
      <c r="M268" s="192" t="s">
        <v>924</v>
      </c>
      <c r="N268" s="46">
        <v>1</v>
      </c>
      <c r="O268" s="46">
        <v>1</v>
      </c>
      <c r="P268" s="46"/>
    </row>
    <row r="269" spans="1:16" x14ac:dyDescent="0.2">
      <c r="A269" s="46">
        <v>468</v>
      </c>
      <c r="B269" s="180">
        <v>467</v>
      </c>
      <c r="C269" s="180" t="s">
        <v>680</v>
      </c>
      <c r="D269" s="182" t="s">
        <v>681</v>
      </c>
      <c r="E269" s="191">
        <v>645</v>
      </c>
      <c r="F269" s="192" t="s">
        <v>925</v>
      </c>
      <c r="G269" s="46">
        <v>7.8</v>
      </c>
      <c r="H269" s="46">
        <v>1000</v>
      </c>
      <c r="I269" s="46">
        <v>59</v>
      </c>
      <c r="J269" s="46">
        <v>2100</v>
      </c>
      <c r="K269" s="46">
        <v>15</v>
      </c>
      <c r="L269" s="46">
        <v>300</v>
      </c>
      <c r="M269" s="192" t="s">
        <v>924</v>
      </c>
      <c r="N269" s="46">
        <v>1</v>
      </c>
      <c r="O269" s="46">
        <v>1</v>
      </c>
      <c r="P269" s="46"/>
    </row>
    <row r="270" spans="1:16" x14ac:dyDescent="0.2">
      <c r="A270" s="46">
        <v>469</v>
      </c>
      <c r="B270" s="180">
        <v>468</v>
      </c>
      <c r="C270" s="180" t="s">
        <v>682</v>
      </c>
      <c r="D270" s="182" t="s">
        <v>683</v>
      </c>
      <c r="E270" s="191">
        <v>645</v>
      </c>
      <c r="F270" s="192" t="s">
        <v>925</v>
      </c>
      <c r="G270" s="46">
        <v>7.8</v>
      </c>
      <c r="H270" s="46">
        <v>1000</v>
      </c>
      <c r="I270" s="46">
        <v>59</v>
      </c>
      <c r="J270" s="46">
        <v>2100</v>
      </c>
      <c r="K270" s="46">
        <v>15</v>
      </c>
      <c r="L270" s="46">
        <v>300</v>
      </c>
      <c r="M270" s="192" t="s">
        <v>924</v>
      </c>
      <c r="N270" s="46">
        <v>1</v>
      </c>
      <c r="O270" s="46">
        <v>1</v>
      </c>
      <c r="P270" s="46"/>
    </row>
    <row r="271" spans="1:16" x14ac:dyDescent="0.2">
      <c r="A271" s="46">
        <v>470</v>
      </c>
      <c r="B271" s="180">
        <v>469</v>
      </c>
      <c r="C271" s="180" t="s">
        <v>684</v>
      </c>
      <c r="D271" s="182" t="s">
        <v>685</v>
      </c>
      <c r="E271" s="191">
        <v>645</v>
      </c>
      <c r="F271" s="192" t="s">
        <v>925</v>
      </c>
      <c r="G271" s="46">
        <v>7.8</v>
      </c>
      <c r="H271" s="46">
        <v>1000</v>
      </c>
      <c r="I271" s="46">
        <v>59</v>
      </c>
      <c r="J271" s="46">
        <v>2100</v>
      </c>
      <c r="K271" s="46">
        <v>15</v>
      </c>
      <c r="L271" s="46">
        <v>300</v>
      </c>
      <c r="M271" s="192" t="s">
        <v>924</v>
      </c>
      <c r="N271" s="46">
        <v>1</v>
      </c>
      <c r="O271" s="46">
        <v>1</v>
      </c>
      <c r="P271" s="46"/>
    </row>
    <row r="272" spans="1:16" x14ac:dyDescent="0.2">
      <c r="A272" s="46">
        <v>471</v>
      </c>
      <c r="B272" s="180">
        <v>470</v>
      </c>
      <c r="C272" s="180" t="s">
        <v>686</v>
      </c>
      <c r="D272" s="182" t="s">
        <v>687</v>
      </c>
      <c r="E272" s="191">
        <v>645</v>
      </c>
      <c r="F272" s="192" t="s">
        <v>925</v>
      </c>
      <c r="G272" s="46">
        <v>7.8</v>
      </c>
      <c r="H272" s="46">
        <v>1000</v>
      </c>
      <c r="I272" s="46">
        <v>59</v>
      </c>
      <c r="J272" s="46">
        <v>2100</v>
      </c>
      <c r="K272" s="46">
        <v>15</v>
      </c>
      <c r="L272" s="46">
        <v>300</v>
      </c>
      <c r="M272" s="192" t="s">
        <v>924</v>
      </c>
      <c r="N272" s="46">
        <v>1</v>
      </c>
      <c r="O272" s="46">
        <v>1</v>
      </c>
      <c r="P272" s="46"/>
    </row>
    <row r="273" spans="1:16" x14ac:dyDescent="0.2">
      <c r="A273" s="46">
        <v>472</v>
      </c>
      <c r="B273" s="180">
        <v>474</v>
      </c>
      <c r="C273" s="180" t="s">
        <v>688</v>
      </c>
      <c r="D273" s="182" t="s">
        <v>689</v>
      </c>
      <c r="E273" s="191">
        <v>645</v>
      </c>
      <c r="F273" s="192" t="s">
        <v>925</v>
      </c>
      <c r="G273" s="46">
        <v>7.8</v>
      </c>
      <c r="H273" s="46">
        <v>1000</v>
      </c>
      <c r="I273" s="46">
        <v>59</v>
      </c>
      <c r="J273" s="46">
        <v>2100</v>
      </c>
      <c r="K273" s="46">
        <v>15</v>
      </c>
      <c r="L273" s="46">
        <v>300</v>
      </c>
      <c r="M273" s="192" t="s">
        <v>924</v>
      </c>
      <c r="N273" s="46">
        <v>1</v>
      </c>
      <c r="O273" s="46">
        <v>1</v>
      </c>
      <c r="P273" s="46"/>
    </row>
    <row r="274" spans="1:16" x14ac:dyDescent="0.2">
      <c r="A274" s="46">
        <v>473</v>
      </c>
      <c r="B274" s="180">
        <v>475</v>
      </c>
      <c r="C274" s="180" t="s">
        <v>690</v>
      </c>
      <c r="D274" s="182" t="s">
        <v>691</v>
      </c>
      <c r="E274" s="191">
        <v>645</v>
      </c>
      <c r="F274" s="192" t="s">
        <v>925</v>
      </c>
      <c r="G274" s="46">
        <v>7.8</v>
      </c>
      <c r="H274" s="46">
        <v>1000</v>
      </c>
      <c r="I274" s="46">
        <v>59</v>
      </c>
      <c r="J274" s="46">
        <v>2100</v>
      </c>
      <c r="K274" s="46">
        <v>15</v>
      </c>
      <c r="L274" s="46">
        <v>300</v>
      </c>
      <c r="M274" s="192" t="s">
        <v>924</v>
      </c>
      <c r="N274" s="46">
        <v>1</v>
      </c>
      <c r="O274" s="46">
        <v>1</v>
      </c>
      <c r="P274" s="46"/>
    </row>
    <row r="275" spans="1:16" x14ac:dyDescent="0.2">
      <c r="A275" s="46">
        <v>474</v>
      </c>
      <c r="B275" s="180">
        <v>476</v>
      </c>
      <c r="C275" s="180" t="s">
        <v>692</v>
      </c>
      <c r="D275" s="182" t="s">
        <v>693</v>
      </c>
      <c r="E275" s="191">
        <v>645</v>
      </c>
      <c r="F275" s="192" t="s">
        <v>925</v>
      </c>
      <c r="G275" s="46">
        <v>7.8</v>
      </c>
      <c r="H275" s="46">
        <v>1000</v>
      </c>
      <c r="I275" s="46">
        <v>59</v>
      </c>
      <c r="J275" s="46">
        <v>2100</v>
      </c>
      <c r="K275" s="46">
        <v>15</v>
      </c>
      <c r="L275" s="46">
        <v>300</v>
      </c>
      <c r="M275" s="192" t="s">
        <v>924</v>
      </c>
      <c r="N275" s="46">
        <v>1</v>
      </c>
      <c r="O275" s="46">
        <v>1</v>
      </c>
      <c r="P275" s="46"/>
    </row>
    <row r="276" spans="1:16" x14ac:dyDescent="0.2">
      <c r="A276" s="46">
        <v>475</v>
      </c>
      <c r="B276" s="180">
        <v>477</v>
      </c>
      <c r="C276" s="180" t="s">
        <v>694</v>
      </c>
      <c r="D276" s="182" t="s">
        <v>695</v>
      </c>
      <c r="E276" s="191">
        <v>645</v>
      </c>
      <c r="F276" s="192" t="s">
        <v>925</v>
      </c>
      <c r="G276" s="46">
        <v>7.8</v>
      </c>
      <c r="H276" s="46">
        <v>1000</v>
      </c>
      <c r="I276" s="46">
        <v>59</v>
      </c>
      <c r="J276" s="46">
        <v>2100</v>
      </c>
      <c r="K276" s="46">
        <v>15</v>
      </c>
      <c r="L276" s="46">
        <v>300</v>
      </c>
      <c r="M276" s="192" t="s">
        <v>924</v>
      </c>
      <c r="N276" s="46">
        <v>1</v>
      </c>
      <c r="O276" s="46">
        <v>1</v>
      </c>
      <c r="P276" s="46"/>
    </row>
    <row r="277" spans="1:16" x14ac:dyDescent="0.2">
      <c r="A277" s="46">
        <v>476</v>
      </c>
      <c r="B277" s="180">
        <v>481</v>
      </c>
      <c r="C277" s="180" t="s">
        <v>696</v>
      </c>
      <c r="D277" s="182" t="s">
        <v>697</v>
      </c>
      <c r="E277" s="191">
        <v>645</v>
      </c>
      <c r="F277" s="192" t="s">
        <v>925</v>
      </c>
      <c r="G277" s="46">
        <v>7.8</v>
      </c>
      <c r="H277" s="46">
        <v>1000</v>
      </c>
      <c r="I277" s="46">
        <v>59</v>
      </c>
      <c r="J277" s="46">
        <v>2100</v>
      </c>
      <c r="K277" s="46">
        <v>15</v>
      </c>
      <c r="L277" s="46">
        <v>300</v>
      </c>
      <c r="M277" s="192" t="s">
        <v>924</v>
      </c>
      <c r="N277" s="46">
        <v>1</v>
      </c>
      <c r="O277" s="46">
        <v>1</v>
      </c>
      <c r="P277" s="46"/>
    </row>
    <row r="278" spans="1:16" x14ac:dyDescent="0.2">
      <c r="A278" s="46">
        <v>477</v>
      </c>
      <c r="B278" s="180">
        <v>456</v>
      </c>
      <c r="C278" s="180" t="s">
        <v>698</v>
      </c>
      <c r="D278" s="182" t="s">
        <v>699</v>
      </c>
      <c r="E278" s="191">
        <f>B278</f>
        <v>456</v>
      </c>
      <c r="F278" s="192" t="s">
        <v>925</v>
      </c>
      <c r="G278" s="46">
        <v>8.3000000000000007</v>
      </c>
      <c r="H278" s="46">
        <v>1</v>
      </c>
      <c r="I278" s="46">
        <v>63</v>
      </c>
      <c r="J278" s="46">
        <v>1</v>
      </c>
      <c r="K278" s="46">
        <v>16</v>
      </c>
      <c r="L278" s="46">
        <v>1</v>
      </c>
      <c r="M278" s="192" t="s">
        <v>924</v>
      </c>
      <c r="N278" s="46">
        <v>1</v>
      </c>
      <c r="O278" s="46">
        <v>1</v>
      </c>
      <c r="P278" s="46"/>
    </row>
    <row r="279" spans="1:16" x14ac:dyDescent="0.2">
      <c r="A279" s="46">
        <v>478</v>
      </c>
      <c r="B279" s="46" t="s">
        <v>700</v>
      </c>
      <c r="C279" s="46" t="s">
        <v>698</v>
      </c>
      <c r="D279" s="193" t="s">
        <v>701</v>
      </c>
      <c r="E279" s="191">
        <v>456</v>
      </c>
      <c r="F279" s="192" t="s">
        <v>925</v>
      </c>
      <c r="G279" s="46">
        <v>8.3000000000000007</v>
      </c>
      <c r="H279" s="46">
        <v>1</v>
      </c>
      <c r="I279" s="46">
        <v>63</v>
      </c>
      <c r="J279" s="46">
        <v>1</v>
      </c>
      <c r="K279" s="46">
        <v>16</v>
      </c>
      <c r="L279" s="46">
        <v>1</v>
      </c>
      <c r="M279" s="192" t="s">
        <v>924</v>
      </c>
      <c r="N279" s="46">
        <v>1</v>
      </c>
      <c r="O279" s="46">
        <v>1</v>
      </c>
      <c r="P279" s="46"/>
    </row>
    <row r="280" spans="1:16" x14ac:dyDescent="0.2">
      <c r="A280" s="46">
        <v>479</v>
      </c>
      <c r="B280" s="180">
        <v>645</v>
      </c>
      <c r="C280" s="180">
        <v>645</v>
      </c>
      <c r="D280" s="182" t="s">
        <v>702</v>
      </c>
      <c r="E280" s="191">
        <f>B280</f>
        <v>645</v>
      </c>
      <c r="F280" s="192" t="s">
        <v>925</v>
      </c>
      <c r="G280" s="46">
        <v>7.8</v>
      </c>
      <c r="H280" s="46">
        <v>1000</v>
      </c>
      <c r="I280" s="46">
        <v>59</v>
      </c>
      <c r="J280" s="46">
        <v>2100</v>
      </c>
      <c r="K280" s="46">
        <v>15</v>
      </c>
      <c r="L280" s="46">
        <v>300</v>
      </c>
      <c r="M280" s="192" t="s">
        <v>924</v>
      </c>
      <c r="N280" s="46">
        <v>1</v>
      </c>
      <c r="O280" s="46">
        <v>1</v>
      </c>
      <c r="P280" s="46"/>
    </row>
    <row r="281" spans="1:16" x14ac:dyDescent="0.2">
      <c r="A281" s="46">
        <v>481</v>
      </c>
      <c r="B281" s="180">
        <v>527</v>
      </c>
      <c r="C281" s="180" t="s">
        <v>703</v>
      </c>
      <c r="D281" s="182" t="s">
        <v>704</v>
      </c>
      <c r="E281" s="191">
        <v>646</v>
      </c>
      <c r="F281" s="192" t="s">
        <v>925</v>
      </c>
      <c r="G281" s="46">
        <v>6.1</v>
      </c>
      <c r="H281" s="46">
        <v>1300</v>
      </c>
      <c r="I281" s="46">
        <v>37</v>
      </c>
      <c r="J281" s="46">
        <v>1400</v>
      </c>
      <c r="K281" s="46">
        <v>8.5</v>
      </c>
      <c r="L281" s="46">
        <v>170</v>
      </c>
      <c r="M281" s="192" t="s">
        <v>924</v>
      </c>
      <c r="N281" s="46">
        <v>1</v>
      </c>
      <c r="O281" s="46">
        <v>1</v>
      </c>
      <c r="P281" s="46"/>
    </row>
    <row r="282" spans="1:16" x14ac:dyDescent="0.2">
      <c r="A282" s="46">
        <v>482</v>
      </c>
      <c r="B282" s="180">
        <v>528</v>
      </c>
      <c r="C282" s="180" t="s">
        <v>706</v>
      </c>
      <c r="D282" s="182" t="s">
        <v>707</v>
      </c>
      <c r="E282" s="191">
        <v>646</v>
      </c>
      <c r="F282" s="192" t="s">
        <v>925</v>
      </c>
      <c r="G282" s="46">
        <v>6.1</v>
      </c>
      <c r="H282" s="46">
        <v>1300</v>
      </c>
      <c r="I282" s="46">
        <v>37</v>
      </c>
      <c r="J282" s="46">
        <v>1400</v>
      </c>
      <c r="K282" s="46">
        <v>8.5</v>
      </c>
      <c r="L282" s="46">
        <v>170</v>
      </c>
      <c r="M282" s="192" t="s">
        <v>924</v>
      </c>
      <c r="N282" s="46">
        <v>1</v>
      </c>
      <c r="O282" s="46">
        <v>1</v>
      </c>
      <c r="P282" s="46"/>
    </row>
    <row r="283" spans="1:16" x14ac:dyDescent="0.2">
      <c r="A283" s="46">
        <v>483</v>
      </c>
      <c r="B283" s="180">
        <v>529</v>
      </c>
      <c r="C283" s="180" t="s">
        <v>708</v>
      </c>
      <c r="D283" s="182" t="s">
        <v>709</v>
      </c>
      <c r="E283" s="191">
        <v>646</v>
      </c>
      <c r="F283" s="192" t="s">
        <v>925</v>
      </c>
      <c r="G283" s="46">
        <v>6.1</v>
      </c>
      <c r="H283" s="46">
        <v>1300</v>
      </c>
      <c r="I283" s="46">
        <v>37</v>
      </c>
      <c r="J283" s="46">
        <v>1400</v>
      </c>
      <c r="K283" s="46">
        <v>8.5</v>
      </c>
      <c r="L283" s="46">
        <v>170</v>
      </c>
      <c r="M283" s="192" t="s">
        <v>924</v>
      </c>
      <c r="N283" s="46">
        <v>1</v>
      </c>
      <c r="O283" s="46">
        <v>1</v>
      </c>
      <c r="P283" s="46"/>
    </row>
    <row r="284" spans="1:16" x14ac:dyDescent="0.2">
      <c r="A284" s="46">
        <v>484</v>
      </c>
      <c r="B284" s="180">
        <v>530</v>
      </c>
      <c r="C284" s="180" t="s">
        <v>710</v>
      </c>
      <c r="D284" s="182" t="s">
        <v>711</v>
      </c>
      <c r="E284" s="191">
        <v>646</v>
      </c>
      <c r="F284" s="192" t="s">
        <v>925</v>
      </c>
      <c r="G284" s="46">
        <v>6.1</v>
      </c>
      <c r="H284" s="46">
        <v>1300</v>
      </c>
      <c r="I284" s="46">
        <v>37</v>
      </c>
      <c r="J284" s="46">
        <v>1400</v>
      </c>
      <c r="K284" s="46">
        <v>8.5</v>
      </c>
      <c r="L284" s="46">
        <v>170</v>
      </c>
      <c r="M284" s="192" t="s">
        <v>924</v>
      </c>
      <c r="N284" s="46">
        <v>1</v>
      </c>
      <c r="O284" s="46">
        <v>1</v>
      </c>
      <c r="P284" s="46"/>
    </row>
    <row r="285" spans="1:16" x14ac:dyDescent="0.2">
      <c r="A285" s="46">
        <v>485</v>
      </c>
      <c r="B285" s="180">
        <v>531</v>
      </c>
      <c r="C285" s="180" t="s">
        <v>712</v>
      </c>
      <c r="D285" s="182" t="s">
        <v>713</v>
      </c>
      <c r="E285" s="191">
        <v>646</v>
      </c>
      <c r="F285" s="192" t="s">
        <v>925</v>
      </c>
      <c r="G285" s="46">
        <v>6.1</v>
      </c>
      <c r="H285" s="46">
        <v>1300</v>
      </c>
      <c r="I285" s="46">
        <v>37</v>
      </c>
      <c r="J285" s="46">
        <v>1400</v>
      </c>
      <c r="K285" s="46">
        <v>8.5</v>
      </c>
      <c r="L285" s="46">
        <v>170</v>
      </c>
      <c r="M285" s="192" t="s">
        <v>924</v>
      </c>
      <c r="N285" s="46">
        <v>1</v>
      </c>
      <c r="O285" s="46">
        <v>1</v>
      </c>
      <c r="P285" s="46"/>
    </row>
    <row r="286" spans="1:16" x14ac:dyDescent="0.2">
      <c r="A286" s="46">
        <v>486</v>
      </c>
      <c r="B286" s="180">
        <v>532</v>
      </c>
      <c r="C286" s="180" t="s">
        <v>714</v>
      </c>
      <c r="D286" s="182" t="s">
        <v>715</v>
      </c>
      <c r="E286" s="191">
        <v>646</v>
      </c>
      <c r="F286" s="192" t="s">
        <v>925</v>
      </c>
      <c r="G286" s="46">
        <v>6.1</v>
      </c>
      <c r="H286" s="46">
        <v>1300</v>
      </c>
      <c r="I286" s="46">
        <v>37</v>
      </c>
      <c r="J286" s="46">
        <v>1400</v>
      </c>
      <c r="K286" s="46">
        <v>8.5</v>
      </c>
      <c r="L286" s="46">
        <v>170</v>
      </c>
      <c r="M286" s="192" t="s">
        <v>924</v>
      </c>
      <c r="N286" s="46">
        <v>1</v>
      </c>
      <c r="O286" s="46">
        <v>1</v>
      </c>
      <c r="P286" s="46"/>
    </row>
    <row r="287" spans="1:16" x14ac:dyDescent="0.2">
      <c r="A287" s="46">
        <v>487</v>
      </c>
      <c r="B287" s="180">
        <v>533</v>
      </c>
      <c r="C287" s="180" t="s">
        <v>716</v>
      </c>
      <c r="D287" s="182" t="s">
        <v>717</v>
      </c>
      <c r="E287" s="191">
        <v>646</v>
      </c>
      <c r="F287" s="192" t="s">
        <v>925</v>
      </c>
      <c r="G287" s="46">
        <v>6.1</v>
      </c>
      <c r="H287" s="46">
        <v>1300</v>
      </c>
      <c r="I287" s="46">
        <v>37</v>
      </c>
      <c r="J287" s="46">
        <v>1400</v>
      </c>
      <c r="K287" s="46">
        <v>8.5</v>
      </c>
      <c r="L287" s="46">
        <v>170</v>
      </c>
      <c r="M287" s="192" t="s">
        <v>924</v>
      </c>
      <c r="N287" s="46">
        <v>1</v>
      </c>
      <c r="O287" s="46">
        <v>1</v>
      </c>
      <c r="P287" s="46"/>
    </row>
    <row r="288" spans="1:16" x14ac:dyDescent="0.2">
      <c r="A288" s="46">
        <v>492</v>
      </c>
      <c r="B288" s="180">
        <v>539</v>
      </c>
      <c r="C288" s="180" t="s">
        <v>718</v>
      </c>
      <c r="D288" s="182" t="s">
        <v>719</v>
      </c>
      <c r="E288" s="191">
        <v>646</v>
      </c>
      <c r="F288" s="192" t="s">
        <v>925</v>
      </c>
      <c r="G288" s="46">
        <v>6.1</v>
      </c>
      <c r="H288" s="46">
        <v>1300</v>
      </c>
      <c r="I288" s="46">
        <v>37</v>
      </c>
      <c r="J288" s="46">
        <v>1400</v>
      </c>
      <c r="K288" s="46">
        <v>8.5</v>
      </c>
      <c r="L288" s="46">
        <v>170</v>
      </c>
      <c r="M288" s="192" t="s">
        <v>924</v>
      </c>
      <c r="N288" s="46">
        <v>1</v>
      </c>
      <c r="O288" s="46">
        <v>1</v>
      </c>
      <c r="P288" s="46"/>
    </row>
    <row r="289" spans="1:16" x14ac:dyDescent="0.2">
      <c r="A289" s="46">
        <v>493</v>
      </c>
      <c r="B289" s="180">
        <v>540</v>
      </c>
      <c r="C289" s="180" t="s">
        <v>720</v>
      </c>
      <c r="D289" s="182" t="s">
        <v>721</v>
      </c>
      <c r="E289" s="191">
        <v>646</v>
      </c>
      <c r="F289" s="192" t="s">
        <v>925</v>
      </c>
      <c r="G289" s="46">
        <v>6.1</v>
      </c>
      <c r="H289" s="46">
        <v>1300</v>
      </c>
      <c r="I289" s="46">
        <v>37</v>
      </c>
      <c r="J289" s="46">
        <v>1400</v>
      </c>
      <c r="K289" s="46">
        <v>8.5</v>
      </c>
      <c r="L289" s="46">
        <v>170</v>
      </c>
      <c r="M289" s="192" t="s">
        <v>924</v>
      </c>
      <c r="N289" s="46">
        <v>1</v>
      </c>
      <c r="O289" s="46">
        <v>1</v>
      </c>
      <c r="P289" s="46"/>
    </row>
    <row r="290" spans="1:16" x14ac:dyDescent="0.2">
      <c r="A290" s="46">
        <v>494</v>
      </c>
      <c r="B290" s="180">
        <v>541</v>
      </c>
      <c r="C290" s="180" t="s">
        <v>722</v>
      </c>
      <c r="D290" s="182" t="s">
        <v>723</v>
      </c>
      <c r="E290" s="191">
        <v>646</v>
      </c>
      <c r="F290" s="192" t="s">
        <v>925</v>
      </c>
      <c r="G290" s="46">
        <v>6.1</v>
      </c>
      <c r="H290" s="46">
        <v>1300</v>
      </c>
      <c r="I290" s="46">
        <v>37</v>
      </c>
      <c r="J290" s="46">
        <v>1400</v>
      </c>
      <c r="K290" s="46">
        <v>8.5</v>
      </c>
      <c r="L290" s="46">
        <v>170</v>
      </c>
      <c r="M290" s="192" t="s">
        <v>924</v>
      </c>
      <c r="N290" s="46">
        <v>1</v>
      </c>
      <c r="O290" s="46">
        <v>1</v>
      </c>
      <c r="P290" s="46"/>
    </row>
    <row r="291" spans="1:16" x14ac:dyDescent="0.2">
      <c r="A291" s="46">
        <v>495</v>
      </c>
      <c r="B291" s="180">
        <v>542</v>
      </c>
      <c r="C291" s="180" t="s">
        <v>724</v>
      </c>
      <c r="D291" s="182" t="s">
        <v>725</v>
      </c>
      <c r="E291" s="191">
        <v>646</v>
      </c>
      <c r="F291" s="192" t="s">
        <v>925</v>
      </c>
      <c r="G291" s="46">
        <v>6.1</v>
      </c>
      <c r="H291" s="46">
        <v>1300</v>
      </c>
      <c r="I291" s="46">
        <v>37</v>
      </c>
      <c r="J291" s="46">
        <v>1400</v>
      </c>
      <c r="K291" s="46">
        <v>8.5</v>
      </c>
      <c r="L291" s="46">
        <v>170</v>
      </c>
      <c r="M291" s="192" t="s">
        <v>924</v>
      </c>
      <c r="N291" s="46">
        <v>1</v>
      </c>
      <c r="O291" s="46">
        <v>1</v>
      </c>
      <c r="P291" s="46"/>
    </row>
    <row r="292" spans="1:16" x14ac:dyDescent="0.2">
      <c r="A292" s="46">
        <v>496</v>
      </c>
      <c r="B292" s="180">
        <v>543</v>
      </c>
      <c r="C292" s="180" t="s">
        <v>726</v>
      </c>
      <c r="D292" s="182" t="s">
        <v>727</v>
      </c>
      <c r="E292" s="191">
        <v>646</v>
      </c>
      <c r="F292" s="192" t="s">
        <v>925</v>
      </c>
      <c r="G292" s="46">
        <v>6.1</v>
      </c>
      <c r="H292" s="46">
        <v>1300</v>
      </c>
      <c r="I292" s="46">
        <v>37</v>
      </c>
      <c r="J292" s="46">
        <v>1400</v>
      </c>
      <c r="K292" s="46">
        <v>8.5</v>
      </c>
      <c r="L292" s="46">
        <v>170</v>
      </c>
      <c r="M292" s="192" t="s">
        <v>924</v>
      </c>
      <c r="N292" s="46">
        <v>1</v>
      </c>
      <c r="O292" s="46">
        <v>1</v>
      </c>
      <c r="P292" s="46"/>
    </row>
    <row r="293" spans="1:16" x14ac:dyDescent="0.2">
      <c r="A293" s="46">
        <v>497</v>
      </c>
      <c r="B293" s="180">
        <v>544</v>
      </c>
      <c r="C293" s="180" t="s">
        <v>728</v>
      </c>
      <c r="D293" s="182" t="s">
        <v>729</v>
      </c>
      <c r="E293" s="191">
        <v>646</v>
      </c>
      <c r="F293" s="192" t="s">
        <v>925</v>
      </c>
      <c r="G293" s="46">
        <v>6.1</v>
      </c>
      <c r="H293" s="46">
        <v>1300</v>
      </c>
      <c r="I293" s="46">
        <v>37</v>
      </c>
      <c r="J293" s="46">
        <v>1400</v>
      </c>
      <c r="K293" s="46">
        <v>8.5</v>
      </c>
      <c r="L293" s="46">
        <v>170</v>
      </c>
      <c r="M293" s="192" t="s">
        <v>924</v>
      </c>
      <c r="N293" s="46">
        <v>1</v>
      </c>
      <c r="O293" s="46">
        <v>1</v>
      </c>
      <c r="P293" s="46"/>
    </row>
    <row r="294" spans="1:16" x14ac:dyDescent="0.2">
      <c r="A294" s="46">
        <v>498</v>
      </c>
      <c r="B294" s="180">
        <v>545</v>
      </c>
      <c r="C294" s="180" t="s">
        <v>730</v>
      </c>
      <c r="D294" s="182" t="s">
        <v>731</v>
      </c>
      <c r="E294" s="191">
        <v>646</v>
      </c>
      <c r="F294" s="192" t="s">
        <v>925</v>
      </c>
      <c r="G294" s="46">
        <v>6.1</v>
      </c>
      <c r="H294" s="46">
        <v>1300</v>
      </c>
      <c r="I294" s="46">
        <v>37</v>
      </c>
      <c r="J294" s="46">
        <v>1400</v>
      </c>
      <c r="K294" s="46">
        <v>8.5</v>
      </c>
      <c r="L294" s="46">
        <v>170</v>
      </c>
      <c r="M294" s="192" t="s">
        <v>924</v>
      </c>
      <c r="N294" s="46">
        <v>1</v>
      </c>
      <c r="O294" s="46">
        <v>1</v>
      </c>
      <c r="P294" s="46"/>
    </row>
    <row r="295" spans="1:16" x14ac:dyDescent="0.2">
      <c r="A295" s="46">
        <v>499</v>
      </c>
      <c r="B295" s="180">
        <v>546</v>
      </c>
      <c r="C295" s="180" t="s">
        <v>732</v>
      </c>
      <c r="D295" s="182" t="s">
        <v>733</v>
      </c>
      <c r="E295" s="191">
        <v>646</v>
      </c>
      <c r="F295" s="192" t="s">
        <v>925</v>
      </c>
      <c r="G295" s="46">
        <v>6.1</v>
      </c>
      <c r="H295" s="46">
        <v>1300</v>
      </c>
      <c r="I295" s="46">
        <v>37</v>
      </c>
      <c r="J295" s="46">
        <v>1400</v>
      </c>
      <c r="K295" s="46">
        <v>8.5</v>
      </c>
      <c r="L295" s="46">
        <v>170</v>
      </c>
      <c r="M295" s="192" t="s">
        <v>924</v>
      </c>
      <c r="N295" s="46">
        <v>1</v>
      </c>
      <c r="O295" s="46">
        <v>1</v>
      </c>
      <c r="P295" s="46"/>
    </row>
    <row r="296" spans="1:16" x14ac:dyDescent="0.2">
      <c r="A296" s="46">
        <v>500</v>
      </c>
      <c r="B296" s="180">
        <v>547</v>
      </c>
      <c r="C296" s="180" t="s">
        <v>734</v>
      </c>
      <c r="D296" s="182" t="s">
        <v>735</v>
      </c>
      <c r="E296" s="191">
        <v>646</v>
      </c>
      <c r="F296" s="192" t="s">
        <v>925</v>
      </c>
      <c r="G296" s="46">
        <v>6.1</v>
      </c>
      <c r="H296" s="46">
        <v>1300</v>
      </c>
      <c r="I296" s="46">
        <v>37</v>
      </c>
      <c r="J296" s="46">
        <v>1400</v>
      </c>
      <c r="K296" s="46">
        <v>8.5</v>
      </c>
      <c r="L296" s="46">
        <v>170</v>
      </c>
      <c r="M296" s="192" t="s">
        <v>924</v>
      </c>
      <c r="N296" s="46">
        <v>1</v>
      </c>
      <c r="O296" s="46">
        <v>1</v>
      </c>
      <c r="P296" s="46"/>
    </row>
    <row r="297" spans="1:16" x14ac:dyDescent="0.2">
      <c r="A297" s="46">
        <v>501</v>
      </c>
      <c r="B297" s="180">
        <v>548</v>
      </c>
      <c r="C297" s="180" t="s">
        <v>736</v>
      </c>
      <c r="D297" s="182" t="s">
        <v>737</v>
      </c>
      <c r="E297" s="191">
        <v>646</v>
      </c>
      <c r="F297" s="192" t="s">
        <v>925</v>
      </c>
      <c r="G297" s="46">
        <v>6.1</v>
      </c>
      <c r="H297" s="46">
        <v>1300</v>
      </c>
      <c r="I297" s="46">
        <v>37</v>
      </c>
      <c r="J297" s="46">
        <v>1400</v>
      </c>
      <c r="K297" s="46">
        <v>8.5</v>
      </c>
      <c r="L297" s="46">
        <v>170</v>
      </c>
      <c r="M297" s="192" t="s">
        <v>924</v>
      </c>
      <c r="N297" s="46">
        <v>1</v>
      </c>
      <c r="O297" s="46">
        <v>1</v>
      </c>
      <c r="P297" s="46"/>
    </row>
    <row r="298" spans="1:16" x14ac:dyDescent="0.2">
      <c r="A298" s="46">
        <v>506</v>
      </c>
      <c r="B298" s="180">
        <v>646</v>
      </c>
      <c r="C298" s="180">
        <v>646</v>
      </c>
      <c r="D298" s="182" t="s">
        <v>738</v>
      </c>
      <c r="E298" s="191">
        <f t="shared" ref="E298:E329" si="4">B298</f>
        <v>646</v>
      </c>
      <c r="F298" s="192" t="s">
        <v>925</v>
      </c>
      <c r="G298" s="46">
        <v>6.1</v>
      </c>
      <c r="H298" s="46">
        <v>1300</v>
      </c>
      <c r="I298" s="46">
        <v>37</v>
      </c>
      <c r="J298" s="46">
        <v>1400</v>
      </c>
      <c r="K298" s="46">
        <v>8.5</v>
      </c>
      <c r="L298" s="46">
        <v>170</v>
      </c>
      <c r="M298" s="192" t="s">
        <v>924</v>
      </c>
      <c r="N298" s="46">
        <v>1</v>
      </c>
      <c r="O298" s="46">
        <v>1</v>
      </c>
      <c r="P298" s="46"/>
    </row>
    <row r="299" spans="1:16" x14ac:dyDescent="0.2">
      <c r="A299" s="46">
        <v>511</v>
      </c>
      <c r="B299" s="180">
        <v>434</v>
      </c>
      <c r="C299" s="180" t="s">
        <v>739</v>
      </c>
      <c r="D299" s="182" t="s">
        <v>740</v>
      </c>
      <c r="E299" s="191">
        <f t="shared" si="4"/>
        <v>434</v>
      </c>
      <c r="F299" s="192" t="s">
        <v>924</v>
      </c>
      <c r="G299" s="46">
        <v>1</v>
      </c>
      <c r="H299" s="46">
        <v>1</v>
      </c>
      <c r="I299" s="46">
        <v>1</v>
      </c>
      <c r="J299" s="46">
        <v>1</v>
      </c>
      <c r="K299" s="46">
        <v>1</v>
      </c>
      <c r="L299" s="46">
        <v>1</v>
      </c>
      <c r="M299" s="192" t="s">
        <v>924</v>
      </c>
      <c r="N299" s="46">
        <v>1</v>
      </c>
      <c r="O299" s="46">
        <v>1</v>
      </c>
      <c r="P299" s="46"/>
    </row>
    <row r="300" spans="1:16" x14ac:dyDescent="0.2">
      <c r="A300" s="46">
        <v>513</v>
      </c>
      <c r="B300" s="180">
        <v>635</v>
      </c>
      <c r="C300" s="180" t="s">
        <v>741</v>
      </c>
      <c r="D300" s="182" t="s">
        <v>742</v>
      </c>
      <c r="E300" s="191">
        <f t="shared" si="4"/>
        <v>635</v>
      </c>
      <c r="F300" s="192" t="s">
        <v>925</v>
      </c>
      <c r="G300" s="46">
        <v>2.4</v>
      </c>
      <c r="H300" s="46">
        <v>1</v>
      </c>
      <c r="I300" s="46">
        <v>6.2</v>
      </c>
      <c r="J300" s="46">
        <v>1</v>
      </c>
      <c r="K300" s="46">
        <v>2.1</v>
      </c>
      <c r="L300" s="46">
        <v>1</v>
      </c>
      <c r="M300" s="192" t="s">
        <v>926</v>
      </c>
      <c r="N300" s="46">
        <v>1</v>
      </c>
      <c r="O300" s="46">
        <v>1</v>
      </c>
      <c r="P300" s="46" t="s">
        <v>927</v>
      </c>
    </row>
    <row r="301" spans="1:16" x14ac:dyDescent="0.2">
      <c r="A301" s="46">
        <v>514</v>
      </c>
      <c r="B301" s="180">
        <v>405</v>
      </c>
      <c r="C301" s="180" t="s">
        <v>744</v>
      </c>
      <c r="D301" s="182" t="s">
        <v>745</v>
      </c>
      <c r="E301" s="191">
        <f t="shared" si="4"/>
        <v>405</v>
      </c>
      <c r="F301" s="192" t="s">
        <v>925</v>
      </c>
      <c r="G301" s="46">
        <v>1.7</v>
      </c>
      <c r="H301" s="46">
        <v>1</v>
      </c>
      <c r="I301" s="46">
        <v>3.5</v>
      </c>
      <c r="J301" s="46">
        <v>1</v>
      </c>
      <c r="K301" s="46">
        <v>1.5</v>
      </c>
      <c r="L301" s="46">
        <v>1</v>
      </c>
      <c r="M301" s="192" t="s">
        <v>926</v>
      </c>
      <c r="N301" s="46">
        <v>1</v>
      </c>
      <c r="O301" s="46">
        <v>1</v>
      </c>
      <c r="P301" s="46" t="s">
        <v>927</v>
      </c>
    </row>
    <row r="302" spans="1:16" x14ac:dyDescent="0.2">
      <c r="A302" s="46">
        <v>515</v>
      </c>
      <c r="B302" s="180">
        <v>406</v>
      </c>
      <c r="C302" s="180" t="s">
        <v>746</v>
      </c>
      <c r="D302" s="182" t="s">
        <v>747</v>
      </c>
      <c r="E302" s="191">
        <f t="shared" si="4"/>
        <v>406</v>
      </c>
      <c r="F302" s="192" t="s">
        <v>925</v>
      </c>
      <c r="G302" s="46">
        <v>2.4</v>
      </c>
      <c r="H302" s="46">
        <v>1</v>
      </c>
      <c r="I302" s="46">
        <v>6.2</v>
      </c>
      <c r="J302" s="46">
        <v>1</v>
      </c>
      <c r="K302" s="46">
        <v>2.1</v>
      </c>
      <c r="L302" s="46">
        <v>1</v>
      </c>
      <c r="M302" s="192" t="s">
        <v>926</v>
      </c>
      <c r="N302" s="46">
        <v>1</v>
      </c>
      <c r="O302" s="46">
        <v>1</v>
      </c>
      <c r="P302" s="46" t="s">
        <v>927</v>
      </c>
    </row>
    <row r="303" spans="1:16" x14ac:dyDescent="0.2">
      <c r="A303" s="46">
        <v>516</v>
      </c>
      <c r="B303" s="180">
        <v>407</v>
      </c>
      <c r="C303" s="180" t="s">
        <v>748</v>
      </c>
      <c r="D303" s="182" t="s">
        <v>749</v>
      </c>
      <c r="E303" s="191">
        <f t="shared" si="4"/>
        <v>407</v>
      </c>
      <c r="F303" s="192" t="s">
        <v>925</v>
      </c>
      <c r="G303" s="46">
        <v>1.2</v>
      </c>
      <c r="H303" s="46">
        <v>1</v>
      </c>
      <c r="I303" s="46">
        <v>1.6</v>
      </c>
      <c r="J303" s="46">
        <v>1</v>
      </c>
      <c r="K303" s="46">
        <v>1.1000000000000001</v>
      </c>
      <c r="L303" s="46">
        <v>1</v>
      </c>
      <c r="M303" s="192" t="s">
        <v>926</v>
      </c>
      <c r="N303" s="46">
        <v>1</v>
      </c>
      <c r="O303" s="46">
        <v>1</v>
      </c>
      <c r="P303" s="46" t="s">
        <v>927</v>
      </c>
    </row>
    <row r="304" spans="1:16" x14ac:dyDescent="0.2">
      <c r="A304" s="46">
        <v>517</v>
      </c>
      <c r="B304" s="180">
        <v>408</v>
      </c>
      <c r="C304" s="180" t="s">
        <v>750</v>
      </c>
      <c r="D304" s="182" t="s">
        <v>751</v>
      </c>
      <c r="E304" s="191">
        <f t="shared" si="4"/>
        <v>408</v>
      </c>
      <c r="F304" s="192" t="s">
        <v>925</v>
      </c>
      <c r="G304" s="46">
        <v>2.4</v>
      </c>
      <c r="H304" s="46">
        <v>1</v>
      </c>
      <c r="I304" s="46">
        <v>6.1</v>
      </c>
      <c r="J304" s="46">
        <v>1</v>
      </c>
      <c r="K304" s="46">
        <v>2.1</v>
      </c>
      <c r="L304" s="46">
        <v>1</v>
      </c>
      <c r="M304" s="192" t="s">
        <v>926</v>
      </c>
      <c r="N304" s="46">
        <v>1</v>
      </c>
      <c r="O304" s="46">
        <v>1</v>
      </c>
      <c r="P304" s="46" t="s">
        <v>927</v>
      </c>
    </row>
    <row r="305" spans="1:16" x14ac:dyDescent="0.2">
      <c r="A305" s="46">
        <v>518</v>
      </c>
      <c r="B305" s="46">
        <v>409</v>
      </c>
      <c r="C305" s="46" t="s">
        <v>752</v>
      </c>
      <c r="D305" s="193" t="s">
        <v>753</v>
      </c>
      <c r="E305" s="191">
        <f t="shared" si="4"/>
        <v>409</v>
      </c>
      <c r="F305" s="192" t="s">
        <v>925</v>
      </c>
      <c r="G305" s="46">
        <v>1</v>
      </c>
      <c r="H305" s="46">
        <v>1</v>
      </c>
      <c r="I305" s="46">
        <v>1</v>
      </c>
      <c r="J305" s="46">
        <v>1</v>
      </c>
      <c r="K305" s="46">
        <v>1</v>
      </c>
      <c r="L305" s="46">
        <v>1</v>
      </c>
      <c r="M305" s="192" t="s">
        <v>924</v>
      </c>
      <c r="N305" s="46">
        <v>1</v>
      </c>
      <c r="O305" s="46">
        <v>1</v>
      </c>
      <c r="P305" s="46"/>
    </row>
    <row r="306" spans="1:16" x14ac:dyDescent="0.2">
      <c r="A306" s="46">
        <v>519</v>
      </c>
      <c r="B306" s="180">
        <v>410</v>
      </c>
      <c r="C306" s="180" t="s">
        <v>754</v>
      </c>
      <c r="D306" s="182" t="s">
        <v>755</v>
      </c>
      <c r="E306" s="191">
        <f t="shared" si="4"/>
        <v>410</v>
      </c>
      <c r="F306" s="192" t="s">
        <v>925</v>
      </c>
      <c r="G306" s="46">
        <v>2.4</v>
      </c>
      <c r="H306" s="46">
        <v>1</v>
      </c>
      <c r="I306" s="46">
        <v>6.2</v>
      </c>
      <c r="J306" s="46">
        <v>1</v>
      </c>
      <c r="K306" s="46">
        <v>2.1</v>
      </c>
      <c r="L306" s="46">
        <v>1</v>
      </c>
      <c r="M306" s="192" t="s">
        <v>926</v>
      </c>
      <c r="N306" s="46">
        <v>1</v>
      </c>
      <c r="O306" s="46">
        <v>1</v>
      </c>
      <c r="P306" s="46" t="s">
        <v>927</v>
      </c>
    </row>
    <row r="307" spans="1:16" x14ac:dyDescent="0.2">
      <c r="A307" s="46">
        <v>520</v>
      </c>
      <c r="B307" s="180">
        <v>411</v>
      </c>
      <c r="C307" s="180" t="s">
        <v>756</v>
      </c>
      <c r="D307" s="182" t="s">
        <v>757</v>
      </c>
      <c r="E307" s="191">
        <f t="shared" si="4"/>
        <v>411</v>
      </c>
      <c r="F307" s="192" t="s">
        <v>925</v>
      </c>
      <c r="G307" s="46">
        <v>6.5</v>
      </c>
      <c r="H307" s="46">
        <v>1</v>
      </c>
      <c r="I307" s="46">
        <v>22</v>
      </c>
      <c r="J307" s="46">
        <v>1</v>
      </c>
      <c r="K307" s="46">
        <v>5.2</v>
      </c>
      <c r="L307" s="46">
        <v>1</v>
      </c>
      <c r="M307" s="192" t="s">
        <v>926</v>
      </c>
      <c r="N307" s="46">
        <v>1</v>
      </c>
      <c r="O307" s="46">
        <v>1</v>
      </c>
      <c r="P307" s="46" t="s">
        <v>927</v>
      </c>
    </row>
    <row r="308" spans="1:16" x14ac:dyDescent="0.2">
      <c r="A308" s="46">
        <v>521</v>
      </c>
      <c r="B308" s="180">
        <v>412</v>
      </c>
      <c r="C308" s="180" t="s">
        <v>758</v>
      </c>
      <c r="D308" s="182" t="s">
        <v>759</v>
      </c>
      <c r="E308" s="191">
        <f t="shared" si="4"/>
        <v>412</v>
      </c>
      <c r="F308" s="192" t="s">
        <v>925</v>
      </c>
      <c r="G308" s="46">
        <v>1.5</v>
      </c>
      <c r="H308" s="46">
        <v>1</v>
      </c>
      <c r="I308" s="46">
        <v>2.7</v>
      </c>
      <c r="J308" s="46">
        <v>1</v>
      </c>
      <c r="K308" s="46">
        <v>1.4</v>
      </c>
      <c r="L308" s="46">
        <v>1</v>
      </c>
      <c r="M308" s="192" t="s">
        <v>926</v>
      </c>
      <c r="N308" s="46">
        <v>1</v>
      </c>
      <c r="O308" s="46">
        <v>1</v>
      </c>
      <c r="P308" s="46" t="s">
        <v>927</v>
      </c>
    </row>
    <row r="309" spans="1:16" x14ac:dyDescent="0.2">
      <c r="A309" s="46">
        <v>524</v>
      </c>
      <c r="B309" s="180">
        <v>414</v>
      </c>
      <c r="C309" s="180" t="s">
        <v>760</v>
      </c>
      <c r="D309" s="182" t="s">
        <v>761</v>
      </c>
      <c r="E309" s="191">
        <f t="shared" si="4"/>
        <v>414</v>
      </c>
      <c r="F309" s="192" t="s">
        <v>925</v>
      </c>
      <c r="G309" s="46">
        <v>1</v>
      </c>
      <c r="H309" s="46">
        <v>1</v>
      </c>
      <c r="I309" s="46">
        <v>1.1000000000000001</v>
      </c>
      <c r="J309" s="46">
        <v>1</v>
      </c>
      <c r="K309" s="46">
        <v>1</v>
      </c>
      <c r="L309" s="46">
        <v>1</v>
      </c>
      <c r="M309" s="192" t="s">
        <v>926</v>
      </c>
      <c r="N309" s="46">
        <v>1</v>
      </c>
      <c r="O309" s="46">
        <v>1</v>
      </c>
      <c r="P309" s="46" t="s">
        <v>927</v>
      </c>
    </row>
    <row r="310" spans="1:16" x14ac:dyDescent="0.2">
      <c r="A310" s="46">
        <v>525</v>
      </c>
      <c r="B310" s="180">
        <v>415</v>
      </c>
      <c r="C310" s="180" t="s">
        <v>762</v>
      </c>
      <c r="D310" s="182" t="s">
        <v>763</v>
      </c>
      <c r="E310" s="191">
        <f t="shared" si="4"/>
        <v>415</v>
      </c>
      <c r="F310" s="192" t="s">
        <v>925</v>
      </c>
      <c r="G310" s="46">
        <v>2.4</v>
      </c>
      <c r="H310" s="46">
        <v>1</v>
      </c>
      <c r="I310" s="46">
        <v>6.2</v>
      </c>
      <c r="J310" s="46">
        <v>1</v>
      </c>
      <c r="K310" s="46">
        <v>2.1</v>
      </c>
      <c r="L310" s="46">
        <v>1</v>
      </c>
      <c r="M310" s="192" t="s">
        <v>926</v>
      </c>
      <c r="N310" s="46">
        <v>1</v>
      </c>
      <c r="O310" s="46">
        <v>1</v>
      </c>
      <c r="P310" s="46" t="s">
        <v>927</v>
      </c>
    </row>
    <row r="311" spans="1:16" x14ac:dyDescent="0.2">
      <c r="A311" s="46">
        <v>526</v>
      </c>
      <c r="B311" s="180">
        <v>416</v>
      </c>
      <c r="C311" s="180" t="s">
        <v>764</v>
      </c>
      <c r="D311" s="182" t="s">
        <v>765</v>
      </c>
      <c r="E311" s="191">
        <f t="shared" si="4"/>
        <v>416</v>
      </c>
      <c r="F311" s="192" t="s">
        <v>925</v>
      </c>
      <c r="G311" s="46">
        <v>2.4</v>
      </c>
      <c r="H311" s="46">
        <v>1</v>
      </c>
      <c r="I311" s="46">
        <v>6.2</v>
      </c>
      <c r="J311" s="46">
        <v>1</v>
      </c>
      <c r="K311" s="46">
        <v>2.1</v>
      </c>
      <c r="L311" s="46">
        <v>1</v>
      </c>
      <c r="M311" s="192" t="s">
        <v>924</v>
      </c>
      <c r="N311" s="46">
        <v>1</v>
      </c>
      <c r="O311" s="46">
        <v>1</v>
      </c>
      <c r="P311" s="46"/>
    </row>
    <row r="312" spans="1:16" x14ac:dyDescent="0.2">
      <c r="A312" s="46">
        <v>527</v>
      </c>
      <c r="B312" s="180">
        <v>417</v>
      </c>
      <c r="C312" s="180" t="s">
        <v>766</v>
      </c>
      <c r="D312" s="182" t="s">
        <v>767</v>
      </c>
      <c r="E312" s="191">
        <f t="shared" si="4"/>
        <v>417</v>
      </c>
      <c r="F312" s="192" t="s">
        <v>925</v>
      </c>
      <c r="G312" s="46">
        <v>2.4</v>
      </c>
      <c r="H312" s="46">
        <v>1</v>
      </c>
      <c r="I312" s="46">
        <v>6.2</v>
      </c>
      <c r="J312" s="46">
        <v>1</v>
      </c>
      <c r="K312" s="46">
        <v>2.1</v>
      </c>
      <c r="L312" s="46">
        <v>1</v>
      </c>
      <c r="M312" s="192" t="s">
        <v>924</v>
      </c>
      <c r="N312" s="46">
        <v>1</v>
      </c>
      <c r="O312" s="46">
        <v>1</v>
      </c>
      <c r="P312" s="46"/>
    </row>
    <row r="313" spans="1:16" x14ac:dyDescent="0.2">
      <c r="A313" s="46">
        <v>528</v>
      </c>
      <c r="B313" s="180">
        <v>418</v>
      </c>
      <c r="C313" s="180" t="s">
        <v>768</v>
      </c>
      <c r="D313" s="182" t="s">
        <v>769</v>
      </c>
      <c r="E313" s="191">
        <f t="shared" si="4"/>
        <v>418</v>
      </c>
      <c r="F313" s="192" t="s">
        <v>925</v>
      </c>
      <c r="G313" s="46">
        <v>2.4</v>
      </c>
      <c r="H313" s="46">
        <v>1</v>
      </c>
      <c r="I313" s="46">
        <v>6.2</v>
      </c>
      <c r="J313" s="46">
        <v>1</v>
      </c>
      <c r="K313" s="46">
        <v>2.1</v>
      </c>
      <c r="L313" s="46">
        <v>1</v>
      </c>
      <c r="M313" s="192" t="s">
        <v>924</v>
      </c>
      <c r="N313" s="46">
        <v>1</v>
      </c>
      <c r="O313" s="46">
        <v>1</v>
      </c>
      <c r="P313" s="46"/>
    </row>
    <row r="314" spans="1:16" x14ac:dyDescent="0.2">
      <c r="A314" s="46">
        <v>529</v>
      </c>
      <c r="B314" s="180">
        <v>419</v>
      </c>
      <c r="C314" s="180" t="s">
        <v>770</v>
      </c>
      <c r="D314" s="182" t="s">
        <v>771</v>
      </c>
      <c r="E314" s="191">
        <f t="shared" si="4"/>
        <v>419</v>
      </c>
      <c r="F314" s="192" t="s">
        <v>925</v>
      </c>
      <c r="G314" s="46">
        <v>1.1000000000000001</v>
      </c>
      <c r="H314" s="46">
        <v>1</v>
      </c>
      <c r="I314" s="46">
        <v>1.5</v>
      </c>
      <c r="J314" s="46">
        <v>1</v>
      </c>
      <c r="K314" s="46">
        <v>1.1000000000000001</v>
      </c>
      <c r="L314" s="46">
        <v>1</v>
      </c>
      <c r="M314" s="192" t="s">
        <v>926</v>
      </c>
      <c r="N314" s="46">
        <v>1</v>
      </c>
      <c r="O314" s="46">
        <v>1</v>
      </c>
      <c r="P314" s="46" t="s">
        <v>927</v>
      </c>
    </row>
    <row r="315" spans="1:16" x14ac:dyDescent="0.2">
      <c r="A315" s="46">
        <v>531</v>
      </c>
      <c r="B315" s="180">
        <v>420</v>
      </c>
      <c r="C315" s="180" t="s">
        <v>772</v>
      </c>
      <c r="D315" s="182" t="s">
        <v>773</v>
      </c>
      <c r="E315" s="191">
        <f t="shared" si="4"/>
        <v>420</v>
      </c>
      <c r="F315" s="192" t="s">
        <v>925</v>
      </c>
      <c r="G315" s="46">
        <v>42</v>
      </c>
      <c r="H315" s="46">
        <v>1</v>
      </c>
      <c r="I315" s="46">
        <v>160</v>
      </c>
      <c r="J315" s="46">
        <v>1</v>
      </c>
      <c r="K315" s="46">
        <v>33</v>
      </c>
      <c r="L315" s="46">
        <v>1</v>
      </c>
      <c r="M315" s="192" t="s">
        <v>926</v>
      </c>
      <c r="N315" s="46">
        <v>1</v>
      </c>
      <c r="O315" s="46">
        <v>1</v>
      </c>
      <c r="P315" s="46" t="s">
        <v>927</v>
      </c>
    </row>
    <row r="316" spans="1:16" x14ac:dyDescent="0.2">
      <c r="A316" s="46">
        <v>532</v>
      </c>
      <c r="B316" s="180">
        <v>421</v>
      </c>
      <c r="C316" s="180" t="s">
        <v>774</v>
      </c>
      <c r="D316" s="182" t="s">
        <v>775</v>
      </c>
      <c r="E316" s="191">
        <f t="shared" si="4"/>
        <v>421</v>
      </c>
      <c r="F316" s="192" t="s">
        <v>925</v>
      </c>
      <c r="G316" s="46">
        <v>2.4</v>
      </c>
      <c r="H316" s="46">
        <v>1</v>
      </c>
      <c r="I316" s="46">
        <v>6.2</v>
      </c>
      <c r="J316" s="46">
        <v>1</v>
      </c>
      <c r="K316" s="46">
        <v>2.1</v>
      </c>
      <c r="L316" s="46">
        <v>1</v>
      </c>
      <c r="M316" s="192" t="s">
        <v>926</v>
      </c>
      <c r="N316" s="46">
        <v>1</v>
      </c>
      <c r="O316" s="46">
        <v>1</v>
      </c>
      <c r="P316" s="46" t="s">
        <v>927</v>
      </c>
    </row>
    <row r="317" spans="1:16" x14ac:dyDescent="0.2">
      <c r="A317" s="46">
        <v>533</v>
      </c>
      <c r="B317" s="180">
        <v>422</v>
      </c>
      <c r="C317" s="180" t="s">
        <v>776</v>
      </c>
      <c r="D317" s="182" t="s">
        <v>777</v>
      </c>
      <c r="E317" s="191">
        <f t="shared" si="4"/>
        <v>422</v>
      </c>
      <c r="F317" s="192" t="s">
        <v>925</v>
      </c>
      <c r="G317" s="46">
        <v>2.4</v>
      </c>
      <c r="H317" s="46">
        <v>1</v>
      </c>
      <c r="I317" s="46">
        <v>6.2</v>
      </c>
      <c r="J317" s="46">
        <v>1</v>
      </c>
      <c r="K317" s="46">
        <v>2.1</v>
      </c>
      <c r="L317" s="46">
        <v>1</v>
      </c>
      <c r="M317" s="192" t="s">
        <v>926</v>
      </c>
      <c r="N317" s="46">
        <v>1</v>
      </c>
      <c r="O317" s="46">
        <v>1</v>
      </c>
      <c r="P317" s="46" t="s">
        <v>927</v>
      </c>
    </row>
    <row r="318" spans="1:16" x14ac:dyDescent="0.2">
      <c r="A318" s="46">
        <v>534</v>
      </c>
      <c r="B318" s="180">
        <v>423</v>
      </c>
      <c r="C318" s="180" t="s">
        <v>778</v>
      </c>
      <c r="D318" s="182" t="s">
        <v>779</v>
      </c>
      <c r="E318" s="191">
        <f t="shared" si="4"/>
        <v>423</v>
      </c>
      <c r="F318" s="192" t="s">
        <v>925</v>
      </c>
      <c r="G318" s="46">
        <v>2.4</v>
      </c>
      <c r="H318" s="46">
        <v>1</v>
      </c>
      <c r="I318" s="46">
        <v>6.2</v>
      </c>
      <c r="J318" s="46">
        <v>1</v>
      </c>
      <c r="K318" s="46">
        <v>2.1</v>
      </c>
      <c r="L318" s="46">
        <v>1</v>
      </c>
      <c r="M318" s="192" t="s">
        <v>926</v>
      </c>
      <c r="N318" s="46">
        <v>1</v>
      </c>
      <c r="O318" s="46">
        <v>1</v>
      </c>
      <c r="P318" s="46" t="s">
        <v>927</v>
      </c>
    </row>
    <row r="319" spans="1:16" x14ac:dyDescent="0.2">
      <c r="A319" s="46">
        <v>535</v>
      </c>
      <c r="B319" s="180">
        <v>436</v>
      </c>
      <c r="C319" s="180" t="s">
        <v>780</v>
      </c>
      <c r="D319" s="182" t="s">
        <v>781</v>
      </c>
      <c r="E319" s="191">
        <f t="shared" si="4"/>
        <v>436</v>
      </c>
      <c r="F319" s="192" t="s">
        <v>925</v>
      </c>
      <c r="G319" s="46">
        <v>6.3</v>
      </c>
      <c r="H319" s="46">
        <v>1</v>
      </c>
      <c r="I319" s="46">
        <v>21</v>
      </c>
      <c r="J319" s="46">
        <v>1</v>
      </c>
      <c r="K319" s="46">
        <v>5.0999999999999996</v>
      </c>
      <c r="L319" s="46">
        <v>1</v>
      </c>
      <c r="M319" s="192" t="s">
        <v>924</v>
      </c>
      <c r="N319" s="46">
        <v>1</v>
      </c>
      <c r="O319" s="46">
        <v>1</v>
      </c>
      <c r="P319" s="46"/>
    </row>
    <row r="320" spans="1:16" x14ac:dyDescent="0.2">
      <c r="A320" s="46">
        <v>536</v>
      </c>
      <c r="B320" s="180">
        <v>437</v>
      </c>
      <c r="C320" s="180" t="s">
        <v>782</v>
      </c>
      <c r="D320" s="182" t="s">
        <v>783</v>
      </c>
      <c r="E320" s="191">
        <f t="shared" si="4"/>
        <v>437</v>
      </c>
      <c r="F320" s="192" t="s">
        <v>925</v>
      </c>
      <c r="G320" s="46">
        <v>2.4</v>
      </c>
      <c r="H320" s="46">
        <v>1</v>
      </c>
      <c r="I320" s="46">
        <v>6.2</v>
      </c>
      <c r="J320" s="46">
        <v>1</v>
      </c>
      <c r="K320" s="46">
        <v>2.1</v>
      </c>
      <c r="L320" s="46">
        <v>1</v>
      </c>
      <c r="M320" s="192" t="s">
        <v>924</v>
      </c>
      <c r="N320" s="46">
        <v>1</v>
      </c>
      <c r="O320" s="46">
        <v>1</v>
      </c>
      <c r="P320" s="46"/>
    </row>
    <row r="321" spans="1:16" x14ac:dyDescent="0.2">
      <c r="A321" s="46">
        <v>537</v>
      </c>
      <c r="B321" s="180">
        <v>438</v>
      </c>
      <c r="C321" s="180" t="s">
        <v>784</v>
      </c>
      <c r="D321" s="182" t="s">
        <v>785</v>
      </c>
      <c r="E321" s="191">
        <f t="shared" si="4"/>
        <v>438</v>
      </c>
      <c r="F321" s="192" t="s">
        <v>925</v>
      </c>
      <c r="G321" s="46">
        <v>2.4</v>
      </c>
      <c r="H321" s="46">
        <v>1</v>
      </c>
      <c r="I321" s="46">
        <v>6.2</v>
      </c>
      <c r="J321" s="46">
        <v>1</v>
      </c>
      <c r="K321" s="46">
        <v>2.1</v>
      </c>
      <c r="L321" s="46">
        <v>1</v>
      </c>
      <c r="M321" s="192" t="s">
        <v>924</v>
      </c>
      <c r="N321" s="46">
        <v>1</v>
      </c>
      <c r="O321" s="46">
        <v>1</v>
      </c>
      <c r="P321" s="46"/>
    </row>
    <row r="322" spans="1:16" x14ac:dyDescent="0.2">
      <c r="A322" s="46">
        <v>538</v>
      </c>
      <c r="B322" s="180">
        <v>424</v>
      </c>
      <c r="C322" s="180" t="s">
        <v>786</v>
      </c>
      <c r="D322" s="182" t="s">
        <v>787</v>
      </c>
      <c r="E322" s="191">
        <f t="shared" si="4"/>
        <v>424</v>
      </c>
      <c r="F322" s="192" t="s">
        <v>925</v>
      </c>
      <c r="G322" s="46">
        <v>1</v>
      </c>
      <c r="H322" s="46">
        <v>1</v>
      </c>
      <c r="I322" s="46">
        <v>1</v>
      </c>
      <c r="J322" s="46">
        <v>1</v>
      </c>
      <c r="K322" s="46">
        <v>1</v>
      </c>
      <c r="L322" s="46">
        <v>1</v>
      </c>
      <c r="M322" s="192" t="s">
        <v>924</v>
      </c>
      <c r="N322" s="46">
        <v>1</v>
      </c>
      <c r="O322" s="46">
        <v>1</v>
      </c>
      <c r="P322" s="46"/>
    </row>
    <row r="323" spans="1:16" x14ac:dyDescent="0.2">
      <c r="A323" s="46">
        <v>540</v>
      </c>
      <c r="B323" s="180">
        <v>426</v>
      </c>
      <c r="C323" s="180" t="s">
        <v>788</v>
      </c>
      <c r="D323" s="182" t="s">
        <v>789</v>
      </c>
      <c r="E323" s="191">
        <f t="shared" si="4"/>
        <v>426</v>
      </c>
      <c r="F323" s="192" t="s">
        <v>925</v>
      </c>
      <c r="G323" s="46">
        <v>3</v>
      </c>
      <c r="H323" s="46">
        <v>1</v>
      </c>
      <c r="I323" s="46">
        <v>8.4</v>
      </c>
      <c r="J323" s="46">
        <v>1</v>
      </c>
      <c r="K323" s="46">
        <v>2.5</v>
      </c>
      <c r="L323" s="46">
        <v>1</v>
      </c>
      <c r="M323" s="192" t="s">
        <v>926</v>
      </c>
      <c r="N323" s="46">
        <v>1</v>
      </c>
      <c r="O323" s="46">
        <v>1</v>
      </c>
      <c r="P323" s="46" t="s">
        <v>927</v>
      </c>
    </row>
    <row r="324" spans="1:16" x14ac:dyDescent="0.2">
      <c r="A324" s="46">
        <v>541</v>
      </c>
      <c r="B324" s="180">
        <v>439</v>
      </c>
      <c r="C324" s="180" t="s">
        <v>790</v>
      </c>
      <c r="D324" s="182" t="s">
        <v>791</v>
      </c>
      <c r="E324" s="191">
        <f t="shared" si="4"/>
        <v>439</v>
      </c>
      <c r="F324" s="192" t="s">
        <v>925</v>
      </c>
      <c r="G324" s="46">
        <v>4.2</v>
      </c>
      <c r="H324" s="46">
        <v>1</v>
      </c>
      <c r="I324" s="46">
        <v>13</v>
      </c>
      <c r="J324" s="46">
        <v>1</v>
      </c>
      <c r="K324" s="46">
        <v>3.5</v>
      </c>
      <c r="L324" s="46">
        <v>1</v>
      </c>
      <c r="M324" s="192" t="s">
        <v>924</v>
      </c>
      <c r="N324" s="46">
        <v>1</v>
      </c>
      <c r="O324" s="46">
        <v>1</v>
      </c>
      <c r="P324" s="46"/>
    </row>
    <row r="325" spans="1:16" x14ac:dyDescent="0.2">
      <c r="A325" s="46">
        <v>542</v>
      </c>
      <c r="B325" s="180">
        <v>440</v>
      </c>
      <c r="C325" s="180" t="s">
        <v>792</v>
      </c>
      <c r="D325" s="182" t="s">
        <v>793</v>
      </c>
      <c r="E325" s="191">
        <f t="shared" si="4"/>
        <v>440</v>
      </c>
      <c r="F325" s="192" t="s">
        <v>925</v>
      </c>
      <c r="G325" s="46">
        <v>2.4</v>
      </c>
      <c r="H325" s="46">
        <v>1</v>
      </c>
      <c r="I325" s="46">
        <v>6.2</v>
      </c>
      <c r="J325" s="46">
        <v>1</v>
      </c>
      <c r="K325" s="46">
        <v>2.1</v>
      </c>
      <c r="L325" s="46">
        <v>1</v>
      </c>
      <c r="M325" s="192" t="s">
        <v>926</v>
      </c>
      <c r="N325" s="46">
        <v>1</v>
      </c>
      <c r="O325" s="46">
        <v>1</v>
      </c>
      <c r="P325" s="46" t="s">
        <v>927</v>
      </c>
    </row>
    <row r="326" spans="1:16" x14ac:dyDescent="0.2">
      <c r="A326" s="46">
        <v>543</v>
      </c>
      <c r="B326" s="46" t="s">
        <v>794</v>
      </c>
      <c r="C326" s="46" t="s">
        <v>795</v>
      </c>
      <c r="D326" s="193" t="s">
        <v>796</v>
      </c>
      <c r="E326" s="191" t="str">
        <f t="shared" si="4"/>
        <v>1059T</v>
      </c>
      <c r="F326" s="192" t="s">
        <v>925</v>
      </c>
      <c r="G326" s="46">
        <v>3.4</v>
      </c>
      <c r="H326" s="46">
        <v>1</v>
      </c>
      <c r="I326" s="46">
        <v>20</v>
      </c>
      <c r="J326" s="46">
        <v>1</v>
      </c>
      <c r="K326" s="46">
        <v>5.5</v>
      </c>
      <c r="L326" s="46">
        <v>1</v>
      </c>
      <c r="M326" s="192" t="s">
        <v>924</v>
      </c>
      <c r="N326" s="46">
        <v>1</v>
      </c>
      <c r="O326" s="46">
        <v>1</v>
      </c>
      <c r="P326" s="46"/>
    </row>
    <row r="327" spans="1:16" x14ac:dyDescent="0.2">
      <c r="A327" s="46">
        <v>544</v>
      </c>
      <c r="B327" s="46">
        <v>427</v>
      </c>
      <c r="C327" s="46" t="s">
        <v>797</v>
      </c>
      <c r="D327" s="193" t="s">
        <v>798</v>
      </c>
      <c r="E327" s="191">
        <f t="shared" si="4"/>
        <v>427</v>
      </c>
      <c r="F327" s="192" t="s">
        <v>924</v>
      </c>
      <c r="G327" s="46">
        <v>1</v>
      </c>
      <c r="H327" s="46">
        <v>1</v>
      </c>
      <c r="I327" s="46">
        <v>1</v>
      </c>
      <c r="J327" s="46">
        <v>1</v>
      </c>
      <c r="K327" s="46">
        <v>1</v>
      </c>
      <c r="L327" s="46">
        <v>1</v>
      </c>
      <c r="M327" s="192" t="s">
        <v>924</v>
      </c>
      <c r="N327" s="46">
        <v>1</v>
      </c>
      <c r="O327" s="46">
        <v>1</v>
      </c>
      <c r="P327" s="46"/>
    </row>
    <row r="328" spans="1:16" x14ac:dyDescent="0.2">
      <c r="A328" s="46">
        <v>547</v>
      </c>
      <c r="B328" s="180">
        <v>428</v>
      </c>
      <c r="C328" s="180" t="s">
        <v>799</v>
      </c>
      <c r="D328" s="182" t="s">
        <v>800</v>
      </c>
      <c r="E328" s="191">
        <f t="shared" si="4"/>
        <v>428</v>
      </c>
      <c r="F328" s="192" t="s">
        <v>925</v>
      </c>
      <c r="G328" s="46">
        <v>2.2000000000000002</v>
      </c>
      <c r="H328" s="46">
        <v>1</v>
      </c>
      <c r="I328" s="46">
        <v>10</v>
      </c>
      <c r="J328" s="46">
        <v>1</v>
      </c>
      <c r="K328" s="46">
        <v>3.2</v>
      </c>
      <c r="L328" s="46">
        <v>1</v>
      </c>
      <c r="M328" s="192" t="s">
        <v>924</v>
      </c>
      <c r="N328" s="46">
        <v>1</v>
      </c>
      <c r="O328" s="46">
        <v>1</v>
      </c>
      <c r="P328" s="46"/>
    </row>
    <row r="329" spans="1:16" x14ac:dyDescent="0.2">
      <c r="A329" s="46">
        <v>549</v>
      </c>
      <c r="B329" s="180">
        <v>441</v>
      </c>
      <c r="C329" s="180" t="s">
        <v>801</v>
      </c>
      <c r="D329" s="182" t="s">
        <v>802</v>
      </c>
      <c r="E329" s="191">
        <f t="shared" si="4"/>
        <v>441</v>
      </c>
      <c r="F329" s="192" t="s">
        <v>925</v>
      </c>
      <c r="G329" s="46">
        <v>2.4</v>
      </c>
      <c r="H329" s="46">
        <v>1</v>
      </c>
      <c r="I329" s="46">
        <v>6.1</v>
      </c>
      <c r="J329" s="46">
        <v>1</v>
      </c>
      <c r="K329" s="46">
        <v>2.1</v>
      </c>
      <c r="L329" s="46">
        <v>1</v>
      </c>
      <c r="M329" s="192" t="s">
        <v>924</v>
      </c>
      <c r="N329" s="46">
        <v>1</v>
      </c>
      <c r="O329" s="46">
        <v>1</v>
      </c>
      <c r="P329" s="46"/>
    </row>
    <row r="330" spans="1:16" x14ac:dyDescent="0.2">
      <c r="A330" s="46">
        <v>550</v>
      </c>
      <c r="B330" s="180">
        <v>442</v>
      </c>
      <c r="C330" s="59" t="s">
        <v>803</v>
      </c>
      <c r="D330" s="182" t="s">
        <v>804</v>
      </c>
      <c r="E330" s="191">
        <f t="shared" ref="E330:E361" si="5">B330</f>
        <v>442</v>
      </c>
      <c r="F330" s="192" t="s">
        <v>925</v>
      </c>
      <c r="G330" s="46">
        <v>2.4</v>
      </c>
      <c r="H330" s="46">
        <v>1</v>
      </c>
      <c r="I330" s="46">
        <v>6.2</v>
      </c>
      <c r="J330" s="46">
        <v>1</v>
      </c>
      <c r="K330" s="46">
        <v>2.1</v>
      </c>
      <c r="L330" s="46">
        <v>1</v>
      </c>
      <c r="M330" s="192" t="s">
        <v>926</v>
      </c>
      <c r="N330" s="46">
        <v>1</v>
      </c>
      <c r="O330" s="46">
        <v>1</v>
      </c>
      <c r="P330" s="46" t="s">
        <v>927</v>
      </c>
    </row>
    <row r="331" spans="1:16" x14ac:dyDescent="0.2">
      <c r="A331" s="46">
        <v>551</v>
      </c>
      <c r="B331" s="180">
        <v>443</v>
      </c>
      <c r="C331" s="180" t="s">
        <v>805</v>
      </c>
      <c r="D331" s="182" t="s">
        <v>806</v>
      </c>
      <c r="E331" s="191">
        <f t="shared" si="5"/>
        <v>443</v>
      </c>
      <c r="F331" s="192" t="s">
        <v>925</v>
      </c>
      <c r="G331" s="46">
        <v>2.4</v>
      </c>
      <c r="H331" s="46">
        <v>1</v>
      </c>
      <c r="I331" s="46">
        <v>6.2</v>
      </c>
      <c r="J331" s="46">
        <v>1</v>
      </c>
      <c r="K331" s="46">
        <v>2.1</v>
      </c>
      <c r="L331" s="46">
        <v>1</v>
      </c>
      <c r="M331" s="192" t="s">
        <v>924</v>
      </c>
      <c r="N331" s="46">
        <v>1</v>
      </c>
      <c r="O331" s="46">
        <v>1</v>
      </c>
      <c r="P331" s="46"/>
    </row>
    <row r="332" spans="1:16" x14ac:dyDescent="0.2">
      <c r="A332" s="46">
        <v>552</v>
      </c>
      <c r="B332" s="180">
        <v>444</v>
      </c>
      <c r="C332" s="180" t="s">
        <v>807</v>
      </c>
      <c r="D332" s="182" t="s">
        <v>808</v>
      </c>
      <c r="E332" s="191">
        <f t="shared" si="5"/>
        <v>444</v>
      </c>
      <c r="F332" s="192" t="s">
        <v>925</v>
      </c>
      <c r="G332" s="46">
        <v>2.4</v>
      </c>
      <c r="H332" s="46">
        <v>1</v>
      </c>
      <c r="I332" s="46">
        <v>6.2</v>
      </c>
      <c r="J332" s="46">
        <v>1</v>
      </c>
      <c r="K332" s="46">
        <v>2.1</v>
      </c>
      <c r="L332" s="46">
        <v>1</v>
      </c>
      <c r="M332" s="192" t="s">
        <v>924</v>
      </c>
      <c r="N332" s="46">
        <v>1</v>
      </c>
      <c r="O332" s="46">
        <v>1</v>
      </c>
      <c r="P332" s="46"/>
    </row>
    <row r="333" spans="1:16" x14ac:dyDescent="0.2">
      <c r="A333" s="46">
        <v>553</v>
      </c>
      <c r="B333" s="180">
        <v>445</v>
      </c>
      <c r="C333" s="180" t="s">
        <v>809</v>
      </c>
      <c r="D333" s="182" t="s">
        <v>810</v>
      </c>
      <c r="E333" s="191">
        <f t="shared" si="5"/>
        <v>445</v>
      </c>
      <c r="F333" s="192" t="s">
        <v>925</v>
      </c>
      <c r="G333" s="46">
        <v>18</v>
      </c>
      <c r="H333" s="46">
        <v>1</v>
      </c>
      <c r="I333" s="46">
        <v>64</v>
      </c>
      <c r="J333" s="46">
        <v>1</v>
      </c>
      <c r="K333" s="46">
        <v>14</v>
      </c>
      <c r="L333" s="46">
        <v>1</v>
      </c>
      <c r="M333" s="192" t="s">
        <v>924</v>
      </c>
      <c r="N333" s="46">
        <v>1</v>
      </c>
      <c r="O333" s="46">
        <v>1</v>
      </c>
      <c r="P333" s="46"/>
    </row>
    <row r="334" spans="1:16" x14ac:dyDescent="0.2">
      <c r="A334" s="46">
        <v>554</v>
      </c>
      <c r="B334" s="46">
        <v>429</v>
      </c>
      <c r="C334" s="46" t="s">
        <v>811</v>
      </c>
      <c r="D334" s="193" t="s">
        <v>812</v>
      </c>
      <c r="E334" s="191">
        <f t="shared" si="5"/>
        <v>429</v>
      </c>
      <c r="F334" s="192" t="s">
        <v>925</v>
      </c>
      <c r="G334" s="46">
        <v>1</v>
      </c>
      <c r="H334" s="46">
        <v>1</v>
      </c>
      <c r="I334" s="46">
        <v>1</v>
      </c>
      <c r="J334" s="46">
        <v>1</v>
      </c>
      <c r="K334" s="46">
        <v>1</v>
      </c>
      <c r="L334" s="46">
        <v>1</v>
      </c>
      <c r="M334" s="192" t="s">
        <v>924</v>
      </c>
      <c r="N334" s="46">
        <v>1</v>
      </c>
      <c r="O334" s="46">
        <v>1</v>
      </c>
      <c r="P334" s="46"/>
    </row>
    <row r="335" spans="1:16" x14ac:dyDescent="0.2">
      <c r="A335" s="46">
        <v>557</v>
      </c>
      <c r="B335" s="180">
        <v>401</v>
      </c>
      <c r="C335" s="180">
        <v>401</v>
      </c>
      <c r="D335" s="182" t="s">
        <v>813</v>
      </c>
      <c r="E335" s="191">
        <f t="shared" si="5"/>
        <v>401</v>
      </c>
      <c r="F335" s="192" t="s">
        <v>925</v>
      </c>
      <c r="G335" s="46">
        <v>2.4</v>
      </c>
      <c r="H335" s="46">
        <v>1</v>
      </c>
      <c r="I335" s="46">
        <v>6.2</v>
      </c>
      <c r="J335" s="46">
        <v>1</v>
      </c>
      <c r="K335" s="46">
        <v>2.1</v>
      </c>
      <c r="L335" s="46">
        <v>1</v>
      </c>
      <c r="M335" s="192" t="s">
        <v>926</v>
      </c>
      <c r="N335" s="46">
        <v>1</v>
      </c>
      <c r="O335" s="46">
        <v>1</v>
      </c>
      <c r="P335" s="46" t="s">
        <v>927</v>
      </c>
    </row>
    <row r="336" spans="1:16" x14ac:dyDescent="0.2">
      <c r="A336" s="46">
        <v>560</v>
      </c>
      <c r="B336" s="180">
        <v>70</v>
      </c>
      <c r="C336" s="59" t="s">
        <v>814</v>
      </c>
      <c r="D336" s="182" t="s">
        <v>815</v>
      </c>
      <c r="E336" s="191">
        <f t="shared" si="5"/>
        <v>70</v>
      </c>
      <c r="F336" s="192" t="s">
        <v>924</v>
      </c>
      <c r="G336" s="46">
        <v>1</v>
      </c>
      <c r="H336" s="46">
        <v>1</v>
      </c>
      <c r="I336" s="46">
        <v>1</v>
      </c>
      <c r="J336" s="46">
        <v>1</v>
      </c>
      <c r="K336" s="46">
        <v>1</v>
      </c>
      <c r="L336" s="46">
        <v>1</v>
      </c>
      <c r="M336" s="192" t="s">
        <v>924</v>
      </c>
      <c r="N336" s="46">
        <v>1</v>
      </c>
      <c r="O336" s="46">
        <v>1</v>
      </c>
      <c r="P336" s="46"/>
    </row>
    <row r="337" spans="1:16" x14ac:dyDescent="0.2">
      <c r="A337" s="46">
        <v>563</v>
      </c>
      <c r="B337" s="180">
        <v>557</v>
      </c>
      <c r="C337" s="180" t="s">
        <v>816</v>
      </c>
      <c r="D337" s="182" t="s">
        <v>817</v>
      </c>
      <c r="E337" s="191">
        <f t="shared" si="5"/>
        <v>557</v>
      </c>
      <c r="F337" s="192" t="s">
        <v>924</v>
      </c>
      <c r="G337" s="46">
        <v>1</v>
      </c>
      <c r="H337" s="46">
        <v>1</v>
      </c>
      <c r="I337" s="46">
        <v>1</v>
      </c>
      <c r="J337" s="46">
        <v>1</v>
      </c>
      <c r="K337" s="46">
        <v>1</v>
      </c>
      <c r="L337" s="46">
        <v>1</v>
      </c>
      <c r="M337" s="192" t="s">
        <v>924</v>
      </c>
      <c r="N337" s="46">
        <v>1</v>
      </c>
      <c r="O337" s="46">
        <v>1</v>
      </c>
      <c r="P337" s="46"/>
    </row>
    <row r="338" spans="1:16" x14ac:dyDescent="0.2">
      <c r="A338" s="46">
        <v>565</v>
      </c>
      <c r="B338" s="180">
        <v>559</v>
      </c>
      <c r="C338" s="180" t="s">
        <v>818</v>
      </c>
      <c r="D338" s="182" t="s">
        <v>819</v>
      </c>
      <c r="E338" s="191">
        <f t="shared" si="5"/>
        <v>559</v>
      </c>
      <c r="F338" s="192" t="s">
        <v>924</v>
      </c>
      <c r="G338" s="46">
        <v>1</v>
      </c>
      <c r="H338" s="46">
        <v>1</v>
      </c>
      <c r="I338" s="46">
        <v>1</v>
      </c>
      <c r="J338" s="46">
        <v>1</v>
      </c>
      <c r="K338" s="46">
        <v>1</v>
      </c>
      <c r="L338" s="46">
        <v>1</v>
      </c>
      <c r="M338" s="192" t="s">
        <v>924</v>
      </c>
      <c r="N338" s="46">
        <v>1</v>
      </c>
      <c r="O338" s="46">
        <v>1</v>
      </c>
      <c r="P338" s="46"/>
    </row>
    <row r="339" spans="1:16" x14ac:dyDescent="0.2">
      <c r="A339" s="46">
        <v>567</v>
      </c>
      <c r="B339" s="46" t="s">
        <v>820</v>
      </c>
      <c r="C339" s="46" t="s">
        <v>821</v>
      </c>
      <c r="D339" s="193" t="s">
        <v>822</v>
      </c>
      <c r="E339" s="191" t="str">
        <f t="shared" si="5"/>
        <v>1030T</v>
      </c>
      <c r="F339" s="192" t="s">
        <v>924</v>
      </c>
      <c r="G339" s="46">
        <v>1</v>
      </c>
      <c r="H339" s="46">
        <v>1</v>
      </c>
      <c r="I339" s="46">
        <v>1</v>
      </c>
      <c r="J339" s="46">
        <v>1</v>
      </c>
      <c r="K339" s="46">
        <v>1</v>
      </c>
      <c r="L339" s="46">
        <v>1</v>
      </c>
      <c r="M339" s="192" t="s">
        <v>924</v>
      </c>
      <c r="N339" s="46">
        <v>1</v>
      </c>
      <c r="O339" s="46">
        <v>1</v>
      </c>
      <c r="P339" s="46"/>
    </row>
    <row r="340" spans="1:16" x14ac:dyDescent="0.2">
      <c r="A340" s="46">
        <v>568</v>
      </c>
      <c r="B340" s="180">
        <v>561</v>
      </c>
      <c r="C340" s="180" t="s">
        <v>823</v>
      </c>
      <c r="D340" s="182" t="s">
        <v>824</v>
      </c>
      <c r="E340" s="191">
        <f t="shared" si="5"/>
        <v>561</v>
      </c>
      <c r="F340" s="192" t="s">
        <v>924</v>
      </c>
      <c r="G340" s="46">
        <v>1</v>
      </c>
      <c r="H340" s="46">
        <v>1</v>
      </c>
      <c r="I340" s="46">
        <v>1</v>
      </c>
      <c r="J340" s="46">
        <v>1</v>
      </c>
      <c r="K340" s="46">
        <v>1</v>
      </c>
      <c r="L340" s="46">
        <v>1</v>
      </c>
      <c r="M340" s="192" t="s">
        <v>924</v>
      </c>
      <c r="N340" s="46">
        <v>1</v>
      </c>
      <c r="O340" s="46">
        <v>1</v>
      </c>
      <c r="P340" s="46"/>
    </row>
    <row r="341" spans="1:16" x14ac:dyDescent="0.2">
      <c r="A341" s="46">
        <v>570</v>
      </c>
      <c r="B341" s="46" t="s">
        <v>825</v>
      </c>
      <c r="C341" s="46" t="s">
        <v>826</v>
      </c>
      <c r="D341" s="193" t="s">
        <v>827</v>
      </c>
      <c r="E341" s="191" t="str">
        <f t="shared" si="5"/>
        <v>1031T</v>
      </c>
      <c r="F341" s="192" t="s">
        <v>924</v>
      </c>
      <c r="G341" s="46">
        <v>1</v>
      </c>
      <c r="H341" s="46">
        <v>1</v>
      </c>
      <c r="I341" s="46">
        <v>1</v>
      </c>
      <c r="J341" s="46">
        <v>1</v>
      </c>
      <c r="K341" s="46">
        <v>1</v>
      </c>
      <c r="L341" s="46">
        <v>1</v>
      </c>
      <c r="M341" s="192" t="s">
        <v>924</v>
      </c>
      <c r="N341" s="46">
        <v>1</v>
      </c>
      <c r="O341" s="46">
        <v>1</v>
      </c>
      <c r="P341" s="46"/>
    </row>
    <row r="342" spans="1:16" x14ac:dyDescent="0.2">
      <c r="A342" s="46">
        <v>571</v>
      </c>
      <c r="B342" s="180">
        <v>562</v>
      </c>
      <c r="C342" s="180" t="s">
        <v>828</v>
      </c>
      <c r="D342" s="182" t="s">
        <v>829</v>
      </c>
      <c r="E342" s="191">
        <f t="shared" si="5"/>
        <v>562</v>
      </c>
      <c r="F342" s="192" t="s">
        <v>924</v>
      </c>
      <c r="G342" s="46">
        <v>1</v>
      </c>
      <c r="H342" s="46">
        <v>1</v>
      </c>
      <c r="I342" s="46">
        <v>1</v>
      </c>
      <c r="J342" s="46">
        <v>1</v>
      </c>
      <c r="K342" s="46">
        <v>1</v>
      </c>
      <c r="L342" s="46">
        <v>1</v>
      </c>
      <c r="M342" s="192" t="s">
        <v>924</v>
      </c>
      <c r="N342" s="46">
        <v>1</v>
      </c>
      <c r="O342" s="46">
        <v>1</v>
      </c>
      <c r="P342" s="46"/>
    </row>
    <row r="343" spans="1:16" x14ac:dyDescent="0.2">
      <c r="A343" s="46">
        <v>572</v>
      </c>
      <c r="B343" s="180">
        <v>563</v>
      </c>
      <c r="C343" s="180" t="s">
        <v>830</v>
      </c>
      <c r="D343" s="182" t="s">
        <v>831</v>
      </c>
      <c r="E343" s="191">
        <f t="shared" si="5"/>
        <v>563</v>
      </c>
      <c r="F343" s="192" t="s">
        <v>924</v>
      </c>
      <c r="G343" s="46">
        <v>1</v>
      </c>
      <c r="H343" s="46">
        <v>1</v>
      </c>
      <c r="I343" s="46">
        <v>1</v>
      </c>
      <c r="J343" s="46">
        <v>1</v>
      </c>
      <c r="K343" s="46">
        <v>1</v>
      </c>
      <c r="L343" s="46">
        <v>1</v>
      </c>
      <c r="M343" s="192" t="s">
        <v>924</v>
      </c>
      <c r="N343" s="46">
        <v>1</v>
      </c>
      <c r="O343" s="46">
        <v>1</v>
      </c>
      <c r="P343" s="46"/>
    </row>
    <row r="344" spans="1:16" x14ac:dyDescent="0.2">
      <c r="A344" s="46">
        <v>580</v>
      </c>
      <c r="B344" s="180">
        <v>575</v>
      </c>
      <c r="C344" s="180" t="s">
        <v>832</v>
      </c>
      <c r="D344" s="182" t="s">
        <v>833</v>
      </c>
      <c r="E344" s="191">
        <f t="shared" si="5"/>
        <v>575</v>
      </c>
      <c r="F344" s="192" t="s">
        <v>925</v>
      </c>
      <c r="G344" s="46">
        <v>1</v>
      </c>
      <c r="H344" s="46">
        <v>120</v>
      </c>
      <c r="I344" s="46">
        <v>1</v>
      </c>
      <c r="J344" s="46">
        <v>450</v>
      </c>
      <c r="K344" s="46">
        <v>1</v>
      </c>
      <c r="L344" s="46">
        <v>48</v>
      </c>
      <c r="M344" s="192" t="s">
        <v>924</v>
      </c>
      <c r="N344" s="46">
        <v>1</v>
      </c>
      <c r="O344" s="46">
        <v>1</v>
      </c>
      <c r="P344" s="46"/>
    </row>
    <row r="345" spans="1:16" x14ac:dyDescent="0.2">
      <c r="A345" s="46">
        <v>581</v>
      </c>
      <c r="B345" s="180">
        <v>577</v>
      </c>
      <c r="C345" s="59" t="s">
        <v>834</v>
      </c>
      <c r="D345" s="182" t="s">
        <v>835</v>
      </c>
      <c r="E345" s="191">
        <f t="shared" si="5"/>
        <v>577</v>
      </c>
      <c r="F345" s="192" t="s">
        <v>924</v>
      </c>
      <c r="G345" s="46">
        <v>1</v>
      </c>
      <c r="H345" s="46">
        <v>1</v>
      </c>
      <c r="I345" s="46">
        <v>1</v>
      </c>
      <c r="J345" s="46">
        <v>1</v>
      </c>
      <c r="K345" s="46">
        <v>1</v>
      </c>
      <c r="L345" s="46">
        <v>1</v>
      </c>
      <c r="M345" s="192" t="s">
        <v>924</v>
      </c>
      <c r="N345" s="46">
        <v>1</v>
      </c>
      <c r="O345" s="46">
        <v>1</v>
      </c>
      <c r="P345" s="46"/>
    </row>
    <row r="346" spans="1:16" x14ac:dyDescent="0.2">
      <c r="A346" s="46">
        <v>582</v>
      </c>
      <c r="B346" s="46">
        <v>579</v>
      </c>
      <c r="C346" s="46" t="s">
        <v>836</v>
      </c>
      <c r="D346" s="193" t="s">
        <v>837</v>
      </c>
      <c r="E346" s="191">
        <f t="shared" si="5"/>
        <v>579</v>
      </c>
      <c r="F346" s="192" t="s">
        <v>924</v>
      </c>
      <c r="G346" s="46">
        <v>1</v>
      </c>
      <c r="H346" s="46">
        <v>1</v>
      </c>
      <c r="I346" s="46">
        <v>1</v>
      </c>
      <c r="J346" s="46">
        <v>1</v>
      </c>
      <c r="K346" s="46">
        <v>1</v>
      </c>
      <c r="L346" s="46">
        <v>1</v>
      </c>
      <c r="M346" s="192" t="s">
        <v>924</v>
      </c>
      <c r="N346" s="46">
        <v>1</v>
      </c>
      <c r="O346" s="46">
        <v>1</v>
      </c>
      <c r="P346" s="46"/>
    </row>
    <row r="347" spans="1:16" x14ac:dyDescent="0.2">
      <c r="A347" s="46">
        <v>583</v>
      </c>
      <c r="B347" s="46" t="s">
        <v>838</v>
      </c>
      <c r="C347" s="46" t="s">
        <v>838</v>
      </c>
      <c r="D347" s="193" t="s">
        <v>839</v>
      </c>
      <c r="E347" s="191" t="str">
        <f t="shared" si="5"/>
        <v>1058T</v>
      </c>
      <c r="F347" s="192" t="s">
        <v>924</v>
      </c>
      <c r="G347" s="46">
        <v>1</v>
      </c>
      <c r="H347" s="46">
        <v>1</v>
      </c>
      <c r="I347" s="46">
        <v>1</v>
      </c>
      <c r="J347" s="46">
        <v>1</v>
      </c>
      <c r="K347" s="46">
        <v>1</v>
      </c>
      <c r="L347" s="46">
        <v>1</v>
      </c>
      <c r="M347" s="192" t="s">
        <v>924</v>
      </c>
      <c r="N347" s="46">
        <v>1</v>
      </c>
      <c r="O347" s="46">
        <v>1</v>
      </c>
      <c r="P347" s="46"/>
    </row>
    <row r="348" spans="1:16" x14ac:dyDescent="0.2">
      <c r="A348" s="46">
        <v>585</v>
      </c>
      <c r="B348" s="180">
        <v>582</v>
      </c>
      <c r="C348" s="180" t="s">
        <v>840</v>
      </c>
      <c r="D348" s="182" t="s">
        <v>841</v>
      </c>
      <c r="E348" s="191">
        <f t="shared" si="5"/>
        <v>582</v>
      </c>
      <c r="F348" s="192" t="s">
        <v>924</v>
      </c>
      <c r="G348" s="46">
        <v>1</v>
      </c>
      <c r="H348" s="46">
        <v>1</v>
      </c>
      <c r="I348" s="46">
        <v>1</v>
      </c>
      <c r="J348" s="46">
        <v>1</v>
      </c>
      <c r="K348" s="46">
        <v>1</v>
      </c>
      <c r="L348" s="46">
        <v>1</v>
      </c>
      <c r="M348" s="192" t="s">
        <v>924</v>
      </c>
      <c r="N348" s="46">
        <v>1</v>
      </c>
      <c r="O348" s="46">
        <v>1</v>
      </c>
      <c r="P348" s="46"/>
    </row>
    <row r="349" spans="1:16" x14ac:dyDescent="0.2">
      <c r="A349" s="46">
        <v>588</v>
      </c>
      <c r="B349" s="180">
        <v>585</v>
      </c>
      <c r="C349" s="180" t="s">
        <v>842</v>
      </c>
      <c r="D349" s="182" t="s">
        <v>843</v>
      </c>
      <c r="E349" s="191">
        <f t="shared" si="5"/>
        <v>585</v>
      </c>
      <c r="F349" s="192" t="s">
        <v>924</v>
      </c>
      <c r="G349" s="46">
        <v>1</v>
      </c>
      <c r="H349" s="46">
        <v>1</v>
      </c>
      <c r="I349" s="46">
        <v>1</v>
      </c>
      <c r="J349" s="46">
        <v>1</v>
      </c>
      <c r="K349" s="46">
        <v>1</v>
      </c>
      <c r="L349" s="46">
        <v>1</v>
      </c>
      <c r="M349" s="192" t="s">
        <v>924</v>
      </c>
      <c r="N349" s="46">
        <v>1</v>
      </c>
      <c r="O349" s="46">
        <v>1</v>
      </c>
      <c r="P349" s="46"/>
    </row>
    <row r="350" spans="1:16" x14ac:dyDescent="0.2">
      <c r="A350" s="46">
        <v>591</v>
      </c>
      <c r="B350" s="180">
        <v>591</v>
      </c>
      <c r="C350" s="180" t="s">
        <v>844</v>
      </c>
      <c r="D350" s="182" t="s">
        <v>845</v>
      </c>
      <c r="E350" s="191">
        <f t="shared" si="5"/>
        <v>591</v>
      </c>
      <c r="F350" s="192" t="s">
        <v>924</v>
      </c>
      <c r="G350" s="46">
        <v>1</v>
      </c>
      <c r="H350" s="46">
        <v>1</v>
      </c>
      <c r="I350" s="46">
        <v>1</v>
      </c>
      <c r="J350" s="46">
        <v>1</v>
      </c>
      <c r="K350" s="46">
        <v>1</v>
      </c>
      <c r="L350" s="46">
        <v>1</v>
      </c>
      <c r="M350" s="192" t="s">
        <v>924</v>
      </c>
      <c r="N350" s="46">
        <v>1</v>
      </c>
      <c r="O350" s="46">
        <v>1</v>
      </c>
      <c r="P350" s="46"/>
    </row>
    <row r="351" spans="1:16" x14ac:dyDescent="0.2">
      <c r="A351" s="46">
        <v>592</v>
      </c>
      <c r="B351" s="180">
        <v>588</v>
      </c>
      <c r="C351" s="180" t="s">
        <v>846</v>
      </c>
      <c r="D351" s="182" t="s">
        <v>847</v>
      </c>
      <c r="E351" s="191">
        <f t="shared" si="5"/>
        <v>588</v>
      </c>
      <c r="F351" s="192" t="s">
        <v>924</v>
      </c>
      <c r="G351" s="46">
        <v>1</v>
      </c>
      <c r="H351" s="46">
        <v>1</v>
      </c>
      <c r="I351" s="46">
        <v>1</v>
      </c>
      <c r="J351" s="46">
        <v>1</v>
      </c>
      <c r="K351" s="46">
        <v>1</v>
      </c>
      <c r="L351" s="46">
        <v>1</v>
      </c>
      <c r="M351" s="192" t="s">
        <v>924</v>
      </c>
      <c r="N351" s="46">
        <v>1</v>
      </c>
      <c r="O351" s="46">
        <v>1</v>
      </c>
      <c r="P351" s="46"/>
    </row>
    <row r="352" spans="1:16" x14ac:dyDescent="0.2">
      <c r="A352" s="46">
        <v>594</v>
      </c>
      <c r="B352" s="46" t="s">
        <v>848</v>
      </c>
      <c r="C352" s="46" t="s">
        <v>849</v>
      </c>
      <c r="D352" s="193" t="s">
        <v>850</v>
      </c>
      <c r="E352" s="191" t="str">
        <f t="shared" si="5"/>
        <v>1266T</v>
      </c>
      <c r="F352" s="192" t="s">
        <v>924</v>
      </c>
      <c r="G352" s="46">
        <v>1</v>
      </c>
      <c r="H352" s="46">
        <v>1</v>
      </c>
      <c r="I352" s="46">
        <v>1</v>
      </c>
      <c r="J352" s="46">
        <v>1</v>
      </c>
      <c r="K352" s="46">
        <v>1</v>
      </c>
      <c r="L352" s="46">
        <v>1</v>
      </c>
      <c r="M352" s="192" t="s">
        <v>924</v>
      </c>
      <c r="N352" s="46">
        <v>1</v>
      </c>
      <c r="O352" s="46">
        <v>1</v>
      </c>
      <c r="P352" s="46"/>
    </row>
    <row r="353" spans="1:16" x14ac:dyDescent="0.2">
      <c r="A353" s="46">
        <v>597</v>
      </c>
      <c r="B353" s="180">
        <v>488</v>
      </c>
      <c r="C353" s="180" t="s">
        <v>851</v>
      </c>
      <c r="D353" s="182" t="s">
        <v>852</v>
      </c>
      <c r="E353" s="191">
        <f t="shared" si="5"/>
        <v>488</v>
      </c>
      <c r="F353" s="192" t="s">
        <v>924</v>
      </c>
      <c r="G353" s="46">
        <v>1</v>
      </c>
      <c r="H353" s="46">
        <v>1</v>
      </c>
      <c r="I353" s="46">
        <v>1</v>
      </c>
      <c r="J353" s="46">
        <v>1</v>
      </c>
      <c r="K353" s="46">
        <v>1</v>
      </c>
      <c r="L353" s="46">
        <v>1</v>
      </c>
      <c r="M353" s="192" t="s">
        <v>924</v>
      </c>
      <c r="N353" s="46">
        <v>1</v>
      </c>
      <c r="O353" s="46">
        <v>1</v>
      </c>
      <c r="P353" s="46"/>
    </row>
    <row r="354" spans="1:16" x14ac:dyDescent="0.2">
      <c r="A354" s="46">
        <v>598</v>
      </c>
      <c r="B354" s="180">
        <v>115</v>
      </c>
      <c r="C354" s="180" t="s">
        <v>853</v>
      </c>
      <c r="D354" s="182" t="s">
        <v>854</v>
      </c>
      <c r="E354" s="191">
        <f t="shared" si="5"/>
        <v>115</v>
      </c>
      <c r="F354" s="192" t="s">
        <v>924</v>
      </c>
      <c r="G354" s="46">
        <v>1</v>
      </c>
      <c r="H354" s="46">
        <v>1</v>
      </c>
      <c r="I354" s="46">
        <v>1</v>
      </c>
      <c r="J354" s="46">
        <v>1</v>
      </c>
      <c r="K354" s="46">
        <v>1</v>
      </c>
      <c r="L354" s="46">
        <v>1</v>
      </c>
      <c r="M354" s="192" t="s">
        <v>924</v>
      </c>
      <c r="N354" s="46">
        <v>1</v>
      </c>
      <c r="O354" s="46">
        <v>1</v>
      </c>
      <c r="P354" s="46"/>
    </row>
    <row r="355" spans="1:16" x14ac:dyDescent="0.2">
      <c r="A355" s="46">
        <v>599</v>
      </c>
      <c r="B355" s="180">
        <v>594</v>
      </c>
      <c r="C355" s="180" t="s">
        <v>855</v>
      </c>
      <c r="D355" s="182" t="s">
        <v>856</v>
      </c>
      <c r="E355" s="191">
        <f t="shared" si="5"/>
        <v>594</v>
      </c>
      <c r="F355" s="192" t="s">
        <v>924</v>
      </c>
      <c r="G355" s="46">
        <v>1</v>
      </c>
      <c r="H355" s="46">
        <v>1</v>
      </c>
      <c r="I355" s="46">
        <v>1</v>
      </c>
      <c r="J355" s="46">
        <v>1</v>
      </c>
      <c r="K355" s="46">
        <v>1</v>
      </c>
      <c r="L355" s="46">
        <v>1</v>
      </c>
      <c r="M355" s="192" t="s">
        <v>924</v>
      </c>
      <c r="N355" s="46">
        <v>1</v>
      </c>
      <c r="O355" s="46">
        <v>1</v>
      </c>
      <c r="P355" s="46"/>
    </row>
    <row r="356" spans="1:16" x14ac:dyDescent="0.2">
      <c r="A356" s="46">
        <v>601</v>
      </c>
      <c r="B356" s="180">
        <v>245</v>
      </c>
      <c r="C356" s="180" t="s">
        <v>857</v>
      </c>
      <c r="D356" s="182" t="s">
        <v>858</v>
      </c>
      <c r="E356" s="191">
        <f t="shared" si="5"/>
        <v>245</v>
      </c>
      <c r="F356" s="192" t="s">
        <v>924</v>
      </c>
      <c r="G356" s="46">
        <v>1</v>
      </c>
      <c r="H356" s="46">
        <v>1</v>
      </c>
      <c r="I356" s="46">
        <v>1</v>
      </c>
      <c r="J356" s="46">
        <v>1</v>
      </c>
      <c r="K356" s="46">
        <v>1</v>
      </c>
      <c r="L356" s="46">
        <v>1</v>
      </c>
      <c r="M356" s="192" t="s">
        <v>924</v>
      </c>
      <c r="N356" s="46">
        <v>1</v>
      </c>
      <c r="O356" s="46">
        <v>1</v>
      </c>
      <c r="P356" s="46"/>
    </row>
    <row r="357" spans="1:16" x14ac:dyDescent="0.2">
      <c r="A357" s="46">
        <v>602</v>
      </c>
      <c r="B357" s="46" t="s">
        <v>859</v>
      </c>
      <c r="C357" s="46" t="s">
        <v>860</v>
      </c>
      <c r="D357" s="193" t="s">
        <v>861</v>
      </c>
      <c r="E357" s="191" t="str">
        <f t="shared" si="5"/>
        <v>1066T</v>
      </c>
      <c r="F357" s="192" t="s">
        <v>924</v>
      </c>
      <c r="G357" s="46">
        <v>1</v>
      </c>
      <c r="H357" s="46">
        <v>1</v>
      </c>
      <c r="I357" s="46">
        <v>1</v>
      </c>
      <c r="J357" s="46">
        <v>1</v>
      </c>
      <c r="K357" s="46">
        <v>1</v>
      </c>
      <c r="L357" s="46">
        <v>1</v>
      </c>
      <c r="M357" s="192" t="s">
        <v>924</v>
      </c>
      <c r="N357" s="46">
        <v>1</v>
      </c>
      <c r="O357" s="46">
        <v>1</v>
      </c>
      <c r="P357" s="46"/>
    </row>
    <row r="358" spans="1:16" x14ac:dyDescent="0.2">
      <c r="A358" s="46">
        <v>604</v>
      </c>
      <c r="B358" s="180">
        <v>596</v>
      </c>
      <c r="C358" s="180" t="s">
        <v>862</v>
      </c>
      <c r="D358" s="182" t="s">
        <v>863</v>
      </c>
      <c r="E358" s="191">
        <f t="shared" si="5"/>
        <v>596</v>
      </c>
      <c r="F358" s="192" t="s">
        <v>924</v>
      </c>
      <c r="G358" s="46">
        <v>1</v>
      </c>
      <c r="H358" s="46">
        <v>1</v>
      </c>
      <c r="I358" s="46">
        <v>1</v>
      </c>
      <c r="J358" s="46">
        <v>1</v>
      </c>
      <c r="K358" s="46">
        <v>1</v>
      </c>
      <c r="L358" s="46">
        <v>1</v>
      </c>
      <c r="M358" s="192" t="s">
        <v>924</v>
      </c>
      <c r="N358" s="46">
        <v>1</v>
      </c>
      <c r="O358" s="46">
        <v>1</v>
      </c>
      <c r="P358" s="46"/>
    </row>
    <row r="359" spans="1:16" x14ac:dyDescent="0.2">
      <c r="A359" s="46">
        <v>607</v>
      </c>
      <c r="B359" s="180">
        <v>599</v>
      </c>
      <c r="C359" s="180" t="s">
        <v>864</v>
      </c>
      <c r="D359" s="182" t="s">
        <v>865</v>
      </c>
      <c r="E359" s="191">
        <f t="shared" si="5"/>
        <v>599</v>
      </c>
      <c r="F359" s="192" t="s">
        <v>924</v>
      </c>
      <c r="G359" s="46">
        <v>1</v>
      </c>
      <c r="H359" s="46">
        <v>1</v>
      </c>
      <c r="I359" s="46">
        <v>1</v>
      </c>
      <c r="J359" s="46">
        <v>1</v>
      </c>
      <c r="K359" s="46">
        <v>1</v>
      </c>
      <c r="L359" s="46">
        <v>1</v>
      </c>
      <c r="M359" s="192" t="s">
        <v>924</v>
      </c>
      <c r="N359" s="46">
        <v>1</v>
      </c>
      <c r="O359" s="46">
        <v>1</v>
      </c>
      <c r="P359" s="46"/>
    </row>
    <row r="360" spans="1:16" x14ac:dyDescent="0.2">
      <c r="A360" s="46">
        <v>608</v>
      </c>
      <c r="B360" s="180">
        <v>600</v>
      </c>
      <c r="C360" s="180" t="s">
        <v>866</v>
      </c>
      <c r="D360" s="182" t="s">
        <v>867</v>
      </c>
      <c r="E360" s="191">
        <f t="shared" si="5"/>
        <v>600</v>
      </c>
      <c r="F360" s="192" t="s">
        <v>924</v>
      </c>
      <c r="G360" s="46">
        <v>1</v>
      </c>
      <c r="H360" s="46">
        <v>1</v>
      </c>
      <c r="I360" s="46">
        <v>1</v>
      </c>
      <c r="J360" s="46">
        <v>1</v>
      </c>
      <c r="K360" s="46">
        <v>1</v>
      </c>
      <c r="L360" s="46">
        <v>1</v>
      </c>
      <c r="M360" s="192" t="s">
        <v>924</v>
      </c>
      <c r="N360" s="46">
        <v>1</v>
      </c>
      <c r="O360" s="46">
        <v>1</v>
      </c>
      <c r="P360" s="46"/>
    </row>
    <row r="361" spans="1:16" x14ac:dyDescent="0.2">
      <c r="A361" s="46">
        <v>611</v>
      </c>
      <c r="B361" s="180">
        <v>606</v>
      </c>
      <c r="C361" s="180" t="s">
        <v>868</v>
      </c>
      <c r="D361" s="182" t="s">
        <v>869</v>
      </c>
      <c r="E361" s="191">
        <f t="shared" si="5"/>
        <v>606</v>
      </c>
      <c r="F361" s="192" t="s">
        <v>924</v>
      </c>
      <c r="G361" s="46">
        <v>1</v>
      </c>
      <c r="H361" s="46">
        <v>1</v>
      </c>
      <c r="I361" s="46">
        <v>1</v>
      </c>
      <c r="J361" s="46">
        <v>1</v>
      </c>
      <c r="K361" s="46">
        <v>1</v>
      </c>
      <c r="L361" s="46">
        <v>1</v>
      </c>
      <c r="M361" s="192" t="s">
        <v>924</v>
      </c>
      <c r="N361" s="46">
        <v>1</v>
      </c>
      <c r="O361" s="46">
        <v>1</v>
      </c>
      <c r="P361" s="46"/>
    </row>
    <row r="362" spans="1:16" x14ac:dyDescent="0.2">
      <c r="A362" s="46">
        <v>613</v>
      </c>
      <c r="B362" s="46" t="s">
        <v>870</v>
      </c>
      <c r="C362" s="46" t="s">
        <v>871</v>
      </c>
      <c r="D362" s="193" t="s">
        <v>872</v>
      </c>
      <c r="E362" s="191" t="str">
        <f t="shared" ref="E362:E380" si="6">B362</f>
        <v>1032T</v>
      </c>
      <c r="F362" s="192" t="s">
        <v>924</v>
      </c>
      <c r="G362" s="46">
        <v>1</v>
      </c>
      <c r="H362" s="46">
        <v>1</v>
      </c>
      <c r="I362" s="46">
        <v>1</v>
      </c>
      <c r="J362" s="46">
        <v>1</v>
      </c>
      <c r="K362" s="46">
        <v>1</v>
      </c>
      <c r="L362" s="46">
        <v>1</v>
      </c>
      <c r="M362" s="192" t="s">
        <v>924</v>
      </c>
      <c r="N362" s="46">
        <v>1</v>
      </c>
      <c r="O362" s="46">
        <v>1</v>
      </c>
      <c r="P362" s="46"/>
    </row>
    <row r="363" spans="1:16" x14ac:dyDescent="0.2">
      <c r="A363" s="46">
        <v>614</v>
      </c>
      <c r="B363" s="46">
        <v>113</v>
      </c>
      <c r="C363" s="46" t="s">
        <v>873</v>
      </c>
      <c r="D363" s="193" t="s">
        <v>874</v>
      </c>
      <c r="E363" s="191">
        <f t="shared" si="6"/>
        <v>113</v>
      </c>
      <c r="F363" s="192" t="s">
        <v>924</v>
      </c>
      <c r="G363" s="46">
        <v>1</v>
      </c>
      <c r="H363" s="46">
        <v>1</v>
      </c>
      <c r="I363" s="46">
        <v>1</v>
      </c>
      <c r="J363" s="46">
        <v>1</v>
      </c>
      <c r="K363" s="46">
        <v>1</v>
      </c>
      <c r="L363" s="46">
        <v>1</v>
      </c>
      <c r="M363" s="192" t="s">
        <v>924</v>
      </c>
      <c r="N363" s="46">
        <v>1</v>
      </c>
      <c r="O363" s="46">
        <v>1</v>
      </c>
      <c r="P363" s="46"/>
    </row>
    <row r="364" spans="1:16" x14ac:dyDescent="0.2">
      <c r="A364" s="46">
        <v>615</v>
      </c>
      <c r="B364" s="180">
        <v>326</v>
      </c>
      <c r="C364" s="180" t="s">
        <v>875</v>
      </c>
      <c r="D364" s="182" t="s">
        <v>876</v>
      </c>
      <c r="E364" s="191">
        <f t="shared" si="6"/>
        <v>326</v>
      </c>
      <c r="F364" s="192" t="s">
        <v>924</v>
      </c>
      <c r="G364" s="46">
        <v>1</v>
      </c>
      <c r="H364" s="46">
        <v>1</v>
      </c>
      <c r="I364" s="46">
        <v>1</v>
      </c>
      <c r="J364" s="46">
        <v>1</v>
      </c>
      <c r="K364" s="46">
        <v>1</v>
      </c>
      <c r="L364" s="46">
        <v>1</v>
      </c>
      <c r="M364" s="192" t="s">
        <v>924</v>
      </c>
      <c r="N364" s="46">
        <v>1</v>
      </c>
      <c r="O364" s="46">
        <v>1</v>
      </c>
      <c r="P364" s="46"/>
    </row>
    <row r="365" spans="1:16" x14ac:dyDescent="0.2">
      <c r="A365" s="46">
        <v>616</v>
      </c>
      <c r="B365" s="180">
        <v>607</v>
      </c>
      <c r="C365" s="180" t="s">
        <v>877</v>
      </c>
      <c r="D365" s="182" t="s">
        <v>878</v>
      </c>
      <c r="E365" s="191">
        <f t="shared" si="6"/>
        <v>607</v>
      </c>
      <c r="F365" s="192" t="s">
        <v>924</v>
      </c>
      <c r="G365" s="46">
        <v>1</v>
      </c>
      <c r="H365" s="46">
        <v>1</v>
      </c>
      <c r="I365" s="46">
        <v>1</v>
      </c>
      <c r="J365" s="46">
        <v>1</v>
      </c>
      <c r="K365" s="46">
        <v>1</v>
      </c>
      <c r="L365" s="46">
        <v>1</v>
      </c>
      <c r="M365" s="192" t="s">
        <v>924</v>
      </c>
      <c r="N365" s="46">
        <v>1</v>
      </c>
      <c r="O365" s="46">
        <v>1</v>
      </c>
      <c r="P365" s="46"/>
    </row>
    <row r="366" spans="1:16" x14ac:dyDescent="0.2">
      <c r="A366" s="46">
        <v>617</v>
      </c>
      <c r="B366" s="180">
        <v>608</v>
      </c>
      <c r="C366" s="180" t="s">
        <v>879</v>
      </c>
      <c r="D366" s="182" t="s">
        <v>880</v>
      </c>
      <c r="E366" s="191">
        <f>B366</f>
        <v>608</v>
      </c>
      <c r="F366" s="192" t="s">
        <v>924</v>
      </c>
      <c r="G366" s="46">
        <v>1</v>
      </c>
      <c r="H366" s="46">
        <v>1</v>
      </c>
      <c r="I366" s="46">
        <v>1</v>
      </c>
      <c r="J366" s="46">
        <v>1</v>
      </c>
      <c r="K366" s="46">
        <v>1</v>
      </c>
      <c r="L366" s="46">
        <v>1</v>
      </c>
      <c r="M366" s="192" t="s">
        <v>928</v>
      </c>
      <c r="N366" s="46">
        <v>1.2</v>
      </c>
      <c r="O366" s="46">
        <v>1.8</v>
      </c>
      <c r="P366" s="46" t="s">
        <v>1871</v>
      </c>
    </row>
    <row r="367" spans="1:16" x14ac:dyDescent="0.2">
      <c r="A367" s="46">
        <v>619</v>
      </c>
      <c r="B367" s="180">
        <v>126</v>
      </c>
      <c r="C367" s="180" t="s">
        <v>881</v>
      </c>
      <c r="D367" s="182" t="s">
        <v>882</v>
      </c>
      <c r="E367" s="191">
        <f t="shared" si="6"/>
        <v>126</v>
      </c>
      <c r="F367" s="192" t="s">
        <v>924</v>
      </c>
      <c r="G367" s="46">
        <v>1</v>
      </c>
      <c r="H367" s="46">
        <v>1</v>
      </c>
      <c r="I367" s="46">
        <v>1</v>
      </c>
      <c r="J367" s="46">
        <v>1</v>
      </c>
      <c r="K367" s="46">
        <v>1</v>
      </c>
      <c r="L367" s="46">
        <v>1</v>
      </c>
      <c r="M367" s="192" t="s">
        <v>924</v>
      </c>
      <c r="N367" s="46">
        <v>1</v>
      </c>
      <c r="O367" s="46">
        <v>1</v>
      </c>
      <c r="P367" s="46"/>
    </row>
    <row r="368" spans="1:16" x14ac:dyDescent="0.2">
      <c r="A368" s="46">
        <v>620</v>
      </c>
      <c r="B368" s="180">
        <v>609</v>
      </c>
      <c r="C368" s="180" t="s">
        <v>883</v>
      </c>
      <c r="D368" s="182" t="s">
        <v>884</v>
      </c>
      <c r="E368" s="191">
        <f t="shared" si="6"/>
        <v>609</v>
      </c>
      <c r="F368" s="192" t="s">
        <v>924</v>
      </c>
      <c r="G368" s="46">
        <v>1</v>
      </c>
      <c r="H368" s="46">
        <v>1</v>
      </c>
      <c r="I368" s="46">
        <v>1</v>
      </c>
      <c r="J368" s="46">
        <v>1</v>
      </c>
      <c r="K368" s="46">
        <v>1</v>
      </c>
      <c r="L368" s="46">
        <v>1</v>
      </c>
      <c r="M368" s="192" t="s">
        <v>924</v>
      </c>
      <c r="N368" s="46">
        <v>1</v>
      </c>
      <c r="O368" s="46">
        <v>1</v>
      </c>
      <c r="P368" s="46"/>
    </row>
    <row r="369" spans="1:16" x14ac:dyDescent="0.2">
      <c r="A369" s="46">
        <v>621</v>
      </c>
      <c r="B369" s="180">
        <v>610</v>
      </c>
      <c r="C369" s="180" t="s">
        <v>885</v>
      </c>
      <c r="D369" s="182" t="s">
        <v>886</v>
      </c>
      <c r="E369" s="191">
        <f t="shared" si="6"/>
        <v>610</v>
      </c>
      <c r="F369" s="192" t="s">
        <v>924</v>
      </c>
      <c r="G369" s="46">
        <v>1</v>
      </c>
      <c r="H369" s="46">
        <v>1</v>
      </c>
      <c r="I369" s="46">
        <v>1</v>
      </c>
      <c r="J369" s="46">
        <v>1</v>
      </c>
      <c r="K369" s="46">
        <v>1</v>
      </c>
      <c r="L369" s="46">
        <v>1</v>
      </c>
      <c r="M369" s="192" t="s">
        <v>924</v>
      </c>
      <c r="N369" s="46">
        <v>1</v>
      </c>
      <c r="O369" s="46">
        <v>1</v>
      </c>
      <c r="P369" s="46"/>
    </row>
    <row r="370" spans="1:16" x14ac:dyDescent="0.2">
      <c r="A370" s="46">
        <v>624</v>
      </c>
      <c r="B370" s="46" t="s">
        <v>887</v>
      </c>
      <c r="C370" s="46" t="s">
        <v>888</v>
      </c>
      <c r="D370" s="193" t="s">
        <v>889</v>
      </c>
      <c r="E370" s="191" t="str">
        <f t="shared" si="6"/>
        <v>1083T</v>
      </c>
      <c r="F370" s="192" t="s">
        <v>924</v>
      </c>
      <c r="G370" s="46">
        <v>1</v>
      </c>
      <c r="H370" s="46">
        <v>1</v>
      </c>
      <c r="I370" s="46">
        <v>1</v>
      </c>
      <c r="J370" s="46">
        <v>1</v>
      </c>
      <c r="K370" s="46">
        <v>1</v>
      </c>
      <c r="L370" s="46">
        <v>1</v>
      </c>
      <c r="M370" s="192" t="s">
        <v>924</v>
      </c>
      <c r="N370" s="46">
        <v>1</v>
      </c>
      <c r="O370" s="46">
        <v>1</v>
      </c>
      <c r="P370" s="46"/>
    </row>
    <row r="371" spans="1:16" x14ac:dyDescent="0.2">
      <c r="A371" s="46">
        <v>635</v>
      </c>
      <c r="B371" s="46" t="s">
        <v>890</v>
      </c>
      <c r="C371" s="46" t="s">
        <v>891</v>
      </c>
      <c r="D371" s="193" t="s">
        <v>892</v>
      </c>
      <c r="E371" s="191" t="str">
        <f t="shared" si="6"/>
        <v>1064T</v>
      </c>
      <c r="F371" s="192" t="s">
        <v>925</v>
      </c>
      <c r="G371" s="46">
        <v>1</v>
      </c>
      <c r="H371" s="46">
        <v>100</v>
      </c>
      <c r="I371" s="46">
        <v>1</v>
      </c>
      <c r="J371" s="46">
        <v>450</v>
      </c>
      <c r="K371" s="46">
        <v>1</v>
      </c>
      <c r="L371" s="46">
        <v>48</v>
      </c>
      <c r="M371" s="192" t="s">
        <v>924</v>
      </c>
      <c r="N371" s="46">
        <v>1</v>
      </c>
      <c r="O371" s="46">
        <v>1</v>
      </c>
      <c r="P371" s="46"/>
    </row>
    <row r="372" spans="1:16" x14ac:dyDescent="0.2">
      <c r="A372" s="46">
        <v>636</v>
      </c>
      <c r="B372" s="46" t="s">
        <v>893</v>
      </c>
      <c r="C372" s="46" t="s">
        <v>893</v>
      </c>
      <c r="D372" s="193" t="s">
        <v>894</v>
      </c>
      <c r="E372" s="191" t="str">
        <f t="shared" si="6"/>
        <v>1065T</v>
      </c>
      <c r="F372" s="192" t="s">
        <v>925</v>
      </c>
      <c r="G372" s="46">
        <v>1</v>
      </c>
      <c r="H372" s="46">
        <v>7</v>
      </c>
      <c r="I372" s="46">
        <v>1</v>
      </c>
      <c r="J372" s="46">
        <v>24</v>
      </c>
      <c r="K372" s="46">
        <v>1</v>
      </c>
      <c r="L372" s="46">
        <v>3.4</v>
      </c>
      <c r="M372" s="192" t="s">
        <v>924</v>
      </c>
      <c r="N372" s="46">
        <v>1</v>
      </c>
      <c r="O372" s="46">
        <v>1</v>
      </c>
      <c r="P372" s="46"/>
    </row>
    <row r="373" spans="1:16" x14ac:dyDescent="0.2">
      <c r="A373" s="46">
        <v>637</v>
      </c>
      <c r="B373" s="180">
        <v>619</v>
      </c>
      <c r="C373" s="180" t="s">
        <v>895</v>
      </c>
      <c r="D373" s="182" t="s">
        <v>896</v>
      </c>
      <c r="E373" s="191">
        <f t="shared" si="6"/>
        <v>619</v>
      </c>
      <c r="F373" s="192" t="s">
        <v>924</v>
      </c>
      <c r="G373" s="46">
        <v>1</v>
      </c>
      <c r="H373" s="46">
        <v>1</v>
      </c>
      <c r="I373" s="46">
        <v>1</v>
      </c>
      <c r="J373" s="46">
        <v>1</v>
      </c>
      <c r="K373" s="46">
        <v>1</v>
      </c>
      <c r="L373" s="46">
        <v>1</v>
      </c>
      <c r="M373" s="192" t="s">
        <v>925</v>
      </c>
      <c r="N373" s="46">
        <v>1.7</v>
      </c>
      <c r="O373" s="46">
        <v>4.2</v>
      </c>
      <c r="P373" s="46"/>
    </row>
    <row r="374" spans="1:16" x14ac:dyDescent="0.2">
      <c r="A374" s="46">
        <v>638</v>
      </c>
      <c r="B374" s="180">
        <v>620</v>
      </c>
      <c r="C374" s="180" t="s">
        <v>897</v>
      </c>
      <c r="D374" s="182" t="s">
        <v>898</v>
      </c>
      <c r="E374" s="191">
        <f t="shared" si="6"/>
        <v>620</v>
      </c>
      <c r="F374" s="192" t="s">
        <v>924</v>
      </c>
      <c r="G374" s="46">
        <v>1</v>
      </c>
      <c r="H374" s="46">
        <v>1</v>
      </c>
      <c r="I374" s="46">
        <v>1</v>
      </c>
      <c r="J374" s="46">
        <v>1</v>
      </c>
      <c r="K374" s="46">
        <v>1</v>
      </c>
      <c r="L374" s="46">
        <v>1</v>
      </c>
      <c r="M374" s="192" t="s">
        <v>924</v>
      </c>
      <c r="N374" s="46">
        <v>1</v>
      </c>
      <c r="O374" s="46">
        <v>1</v>
      </c>
      <c r="P374" s="46"/>
    </row>
    <row r="375" spans="1:16" x14ac:dyDescent="0.2">
      <c r="A375" s="46">
        <v>639</v>
      </c>
      <c r="B375" s="180">
        <v>622</v>
      </c>
      <c r="C375" s="180" t="s">
        <v>899</v>
      </c>
      <c r="D375" s="182" t="s">
        <v>900</v>
      </c>
      <c r="E375" s="191">
        <f t="shared" si="6"/>
        <v>622</v>
      </c>
      <c r="F375" s="192" t="s">
        <v>924</v>
      </c>
      <c r="G375" s="46">
        <v>1</v>
      </c>
      <c r="H375" s="46">
        <v>1</v>
      </c>
      <c r="I375" s="46">
        <v>1</v>
      </c>
      <c r="J375" s="46">
        <v>1</v>
      </c>
      <c r="K375" s="46">
        <v>1</v>
      </c>
      <c r="L375" s="46">
        <v>1</v>
      </c>
      <c r="M375" s="192" t="s">
        <v>924</v>
      </c>
      <c r="N375" s="46">
        <v>1</v>
      </c>
      <c r="O375" s="46">
        <v>1</v>
      </c>
      <c r="P375" s="46"/>
    </row>
    <row r="376" spans="1:16" x14ac:dyDescent="0.2">
      <c r="A376" s="46">
        <v>640</v>
      </c>
      <c r="B376" s="180">
        <v>623</v>
      </c>
      <c r="C376" s="180" t="s">
        <v>901</v>
      </c>
      <c r="D376" s="182" t="s">
        <v>902</v>
      </c>
      <c r="E376" s="191">
        <f t="shared" si="6"/>
        <v>623</v>
      </c>
      <c r="F376" s="192" t="s">
        <v>924</v>
      </c>
      <c r="G376" s="46">
        <v>1</v>
      </c>
      <c r="H376" s="46">
        <v>1</v>
      </c>
      <c r="I376" s="46">
        <v>1</v>
      </c>
      <c r="J376" s="46">
        <v>1</v>
      </c>
      <c r="K376" s="46">
        <v>1</v>
      </c>
      <c r="L376" s="46">
        <v>1</v>
      </c>
      <c r="M376" s="192" t="s">
        <v>924</v>
      </c>
      <c r="N376" s="46">
        <v>1</v>
      </c>
      <c r="O376" s="46">
        <v>1</v>
      </c>
      <c r="P376" s="46"/>
    </row>
    <row r="377" spans="1:16" ht="14.45" customHeight="1" x14ac:dyDescent="0.2">
      <c r="A377" s="46">
        <v>641</v>
      </c>
      <c r="B377" s="180">
        <v>624</v>
      </c>
      <c r="C377" s="180" t="s">
        <v>903</v>
      </c>
      <c r="D377" s="182" t="s">
        <v>904</v>
      </c>
      <c r="E377" s="191">
        <f t="shared" si="6"/>
        <v>624</v>
      </c>
      <c r="F377" s="192" t="s">
        <v>928</v>
      </c>
      <c r="G377" s="46">
        <v>1</v>
      </c>
      <c r="H377" s="46">
        <v>1</v>
      </c>
      <c r="I377" s="46">
        <v>1</v>
      </c>
      <c r="J377" s="46">
        <v>1</v>
      </c>
      <c r="K377" s="46">
        <v>0.5</v>
      </c>
      <c r="L377" s="46">
        <v>1</v>
      </c>
      <c r="M377" s="192" t="s">
        <v>928</v>
      </c>
      <c r="N377" s="46">
        <v>1</v>
      </c>
      <c r="O377" s="194">
        <f>childNRAFc*0.114/0.22</f>
        <v>13.472727272727273</v>
      </c>
      <c r="P377" s="195" t="s">
        <v>1870</v>
      </c>
    </row>
    <row r="378" spans="1:16" x14ac:dyDescent="0.2">
      <c r="A378" s="46">
        <v>642</v>
      </c>
      <c r="B378" s="46">
        <v>625</v>
      </c>
      <c r="C378" s="46" t="s">
        <v>905</v>
      </c>
      <c r="D378" s="193" t="s">
        <v>906</v>
      </c>
      <c r="E378" s="191">
        <f t="shared" si="6"/>
        <v>625</v>
      </c>
      <c r="F378" s="192" t="s">
        <v>924</v>
      </c>
      <c r="G378" s="46">
        <v>1</v>
      </c>
      <c r="H378" s="46">
        <v>1</v>
      </c>
      <c r="I378" s="46">
        <v>1</v>
      </c>
      <c r="J378" s="46">
        <v>1</v>
      </c>
      <c r="K378" s="46">
        <v>1</v>
      </c>
      <c r="L378" s="46">
        <v>1</v>
      </c>
      <c r="M378" s="192" t="s">
        <v>924</v>
      </c>
      <c r="N378" s="46">
        <v>1</v>
      </c>
      <c r="O378" s="46">
        <v>1</v>
      </c>
      <c r="P378" s="46"/>
    </row>
    <row r="379" spans="1:16" x14ac:dyDescent="0.2">
      <c r="A379" s="183">
        <v>644</v>
      </c>
      <c r="B379" s="184">
        <v>627</v>
      </c>
      <c r="C379" s="184" t="s">
        <v>907</v>
      </c>
      <c r="D379" s="196" t="s">
        <v>908</v>
      </c>
      <c r="E379" s="191">
        <f t="shared" si="6"/>
        <v>627</v>
      </c>
      <c r="F379" s="192" t="s">
        <v>924</v>
      </c>
      <c r="G379" s="46">
        <v>1</v>
      </c>
      <c r="H379" s="46">
        <v>1</v>
      </c>
      <c r="I379" s="46">
        <v>1</v>
      </c>
      <c r="J379" s="46">
        <v>1</v>
      </c>
      <c r="K379" s="46">
        <v>1</v>
      </c>
      <c r="L379" s="46">
        <v>1</v>
      </c>
      <c r="M379" s="192" t="s">
        <v>924</v>
      </c>
      <c r="N379" s="46">
        <v>1</v>
      </c>
      <c r="O379" s="46">
        <v>1</v>
      </c>
      <c r="P379" s="46"/>
    </row>
    <row r="380" spans="1:16" x14ac:dyDescent="0.2">
      <c r="A380" s="46">
        <v>645</v>
      </c>
      <c r="B380" s="180">
        <v>628</v>
      </c>
      <c r="C380" s="180" t="s">
        <v>909</v>
      </c>
      <c r="D380" s="182" t="s">
        <v>910</v>
      </c>
      <c r="E380" s="191">
        <f t="shared" si="6"/>
        <v>628</v>
      </c>
      <c r="F380" s="192" t="s">
        <v>924</v>
      </c>
      <c r="G380" s="46">
        <v>1</v>
      </c>
      <c r="H380" s="46">
        <v>1</v>
      </c>
      <c r="I380" s="46">
        <v>1</v>
      </c>
      <c r="J380" s="46">
        <v>1</v>
      </c>
      <c r="K380" s="46">
        <v>1</v>
      </c>
      <c r="L380" s="46">
        <v>1</v>
      </c>
      <c r="M380" s="192" t="s">
        <v>924</v>
      </c>
      <c r="N380" s="46">
        <v>1</v>
      </c>
      <c r="O380" s="46">
        <v>1</v>
      </c>
      <c r="P380" s="46"/>
    </row>
    <row r="387" spans="4:4" x14ac:dyDescent="0.2">
      <c r="D387" s="197"/>
    </row>
  </sheetData>
  <autoFilter ref="A3:Q380" xr:uid="{37970D91-DC46-41C4-9F86-E0AF88483732}"/>
  <mergeCells count="13">
    <mergeCell ref="C1:C3"/>
    <mergeCell ref="B1:B3"/>
    <mergeCell ref="A1:A3"/>
    <mergeCell ref="P1:P3"/>
    <mergeCell ref="F2:F3"/>
    <mergeCell ref="E2:E3"/>
    <mergeCell ref="E1:L1"/>
    <mergeCell ref="D1:D3"/>
    <mergeCell ref="K2:L2"/>
    <mergeCell ref="M1:O1"/>
    <mergeCell ref="M2:M3"/>
    <mergeCell ref="G2:H2"/>
    <mergeCell ref="I2:J2"/>
  </mergeCells>
  <conditionalFormatting sqref="F4:F380">
    <cfRule type="cellIs" dxfId="5" priority="2" operator="equal">
      <formula>"Yes"</formula>
    </cfRule>
  </conditionalFormatting>
  <conditionalFormatting sqref="M4:O380">
    <cfRule type="cellIs" dxfId="4" priority="1" operator="equal">
      <formula>"Yes"</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60D6A-1B85-4FDC-9BD6-6372CF96C4E9}">
  <sheetPr codeName="Sheet5"/>
  <dimension ref="A1:R379"/>
  <sheetViews>
    <sheetView topLeftCell="C1" workbookViewId="0">
      <pane xSplit="2" ySplit="2" topLeftCell="E3" activePane="bottomRight" state="frozen"/>
      <selection activeCell="C1" sqref="C1"/>
      <selection pane="topRight" activeCell="E1" sqref="E1"/>
      <selection pane="bottomLeft" activeCell="C3" sqref="C3"/>
      <selection pane="bottomRight" activeCell="C1" sqref="A1:XFD1048576"/>
    </sheetView>
  </sheetViews>
  <sheetFormatPr defaultRowHeight="14.25" x14ac:dyDescent="0.2"/>
  <cols>
    <col min="1" max="1" width="13.42578125" style="21" hidden="1" customWidth="1"/>
    <col min="2" max="2" width="17" style="21" hidden="1" customWidth="1"/>
    <col min="3" max="3" width="12.42578125" style="21" bestFit="1" customWidth="1"/>
    <col min="4" max="4" width="74" style="21" bestFit="1" customWidth="1"/>
    <col min="5" max="17" width="9.140625" style="21"/>
    <col min="18" max="18" width="11.28515625" style="21" bestFit="1" customWidth="1"/>
    <col min="19" max="16384" width="9.140625" style="21"/>
  </cols>
  <sheetData>
    <row r="1" spans="1:18" ht="15" x14ac:dyDescent="0.25">
      <c r="A1" s="171" t="s">
        <v>62</v>
      </c>
      <c r="B1" s="172" t="s">
        <v>929</v>
      </c>
      <c r="C1" s="172" t="s">
        <v>64</v>
      </c>
      <c r="D1" s="172" t="s">
        <v>911</v>
      </c>
      <c r="E1" s="198" t="s">
        <v>930</v>
      </c>
      <c r="F1" s="199"/>
      <c r="G1" s="200"/>
      <c r="H1" s="199"/>
      <c r="I1" s="198" t="s">
        <v>931</v>
      </c>
      <c r="J1" s="200"/>
      <c r="K1" s="200"/>
      <c r="L1" s="200"/>
      <c r="M1" s="200"/>
      <c r="N1" s="200"/>
      <c r="O1" s="200"/>
      <c r="P1" s="200"/>
      <c r="Q1" s="201" t="s">
        <v>932</v>
      </c>
      <c r="R1" s="201"/>
    </row>
    <row r="2" spans="1:18" ht="15" x14ac:dyDescent="0.25">
      <c r="A2" s="171"/>
      <c r="B2" s="172"/>
      <c r="C2" s="172"/>
      <c r="D2" s="172"/>
      <c r="E2" s="202" t="s">
        <v>933</v>
      </c>
      <c r="F2" s="203" t="s">
        <v>67</v>
      </c>
      <c r="G2" s="202" t="s">
        <v>934</v>
      </c>
      <c r="H2" s="203" t="s">
        <v>921</v>
      </c>
      <c r="I2" s="204" t="s">
        <v>935</v>
      </c>
      <c r="J2" s="203" t="s">
        <v>936</v>
      </c>
      <c r="K2" s="202" t="s">
        <v>937</v>
      </c>
      <c r="L2" s="203" t="s">
        <v>938</v>
      </c>
      <c r="M2" s="202" t="s">
        <v>939</v>
      </c>
      <c r="N2" s="203" t="s">
        <v>940</v>
      </c>
      <c r="O2" s="202" t="s">
        <v>941</v>
      </c>
      <c r="P2" s="203" t="s">
        <v>942</v>
      </c>
      <c r="Q2" s="205" t="s">
        <v>943</v>
      </c>
      <c r="R2" s="206" t="s">
        <v>932</v>
      </c>
    </row>
    <row r="3" spans="1:18" x14ac:dyDescent="0.2">
      <c r="A3" s="207">
        <v>1</v>
      </c>
      <c r="B3" s="208">
        <v>1</v>
      </c>
      <c r="C3" s="208" t="s">
        <v>72</v>
      </c>
      <c r="D3" s="209" t="s">
        <v>73</v>
      </c>
      <c r="E3" s="207">
        <f t="shared" ref="E3:E66" si="0">IFERROR((VLOOKUP($B3,TRVs,5,FALSE)/VLOOKUP($B3,AFs,13,FALSE)/VLOOKUP($B3,AFs,6,FALSE)),"--")</f>
        <v>0.37037037037037035</v>
      </c>
      <c r="F3" s="210">
        <f t="shared" ref="F3:F66" si="1">IF(E3="--","--",ROUND(E3,2-(1+INT(LOG10(ABS(E3))))))</f>
        <v>0.37</v>
      </c>
      <c r="G3" s="207">
        <f t="shared" ref="G3:G66" si="2">IFERROR((VLOOKUP($B3,TRVs,7,FALSE)/VLOOKUP($B3,AFs,7,FALSE)),"--")</f>
        <v>140</v>
      </c>
      <c r="H3" s="210">
        <f t="shared" ref="H3:H66" si="3">IF(G3="--","--",ROUND(G3,2-(1+INT(LOG10(ABS(G3))))))</f>
        <v>140</v>
      </c>
      <c r="I3" s="207">
        <f t="shared" ref="I3:I66" si="4">IFERROR(((VLOOKUP($B3,TRVs,5,FALSE)*childNRAFc)/(VLOOKUP($B3,AFs,14,FALSE)*VLOOKUP($B3,AFs,8,FALSE))),"--")</f>
        <v>9.6296296296296298</v>
      </c>
      <c r="J3" s="210">
        <f t="shared" ref="J3:J66" si="5">IF(I3="--","--",ROUND(I3,2-(1+INT(LOG10(ABS(I3))))))</f>
        <v>9.6</v>
      </c>
      <c r="K3" s="207">
        <f t="shared" ref="K3:K66" si="6">IFERROR(((VLOOKUP($B3,TRVs,7,FALSE)*childNRAFnc)/(VLOOKUP($B3,AFs,9,FALSE))),"--")</f>
        <v>616</v>
      </c>
      <c r="L3" s="210">
        <f t="shared" ref="L3:L66" si="7">IF(K3="--","--",ROUND(K3,2-(1+INT(LOG10(ABS(K3))))))</f>
        <v>620</v>
      </c>
      <c r="M3" s="207">
        <f t="shared" ref="M3:M66" si="8">IFERROR(((VLOOKUP($B3,TRVs,5,FALSE)*workNRAFc)/(VLOOKUP($B3,AFs,10,FALSE))),"--")</f>
        <v>4.4444444444444446</v>
      </c>
      <c r="N3" s="210">
        <f t="shared" ref="N3:N66" si="9">IF(M3="--","--",ROUND(M3,2-(1+INT(LOG10(ABS(M3))))))</f>
        <v>4.4000000000000004</v>
      </c>
      <c r="O3" s="207">
        <f t="shared" ref="O3:O66" si="10">IFERROR(((VLOOKUP($B3,TRVs,7,FALSE)*workNRAFnc)/(VLOOKUP($B3,AFs,11,FALSE))),"--")</f>
        <v>616</v>
      </c>
      <c r="P3" s="210">
        <f t="shared" ref="P3:P66" si="11">IF(O3="--","--",ROUND(O3,2-(1+INT(LOG10(ABS(O3))))))</f>
        <v>620</v>
      </c>
      <c r="Q3" s="207">
        <f t="shared" ref="Q3:Q66" si="12">IFERROR(VLOOKUP($B3,TRVs,9,FALSE),"--")</f>
        <v>470</v>
      </c>
      <c r="R3" s="210">
        <f t="shared" ref="R3:R66" si="13">IF(Q3="--","--",ROUND(Q3,2-(1+INT(LOG10(ABS(Q3))))))</f>
        <v>470</v>
      </c>
    </row>
    <row r="4" spans="1:18" x14ac:dyDescent="0.2">
      <c r="A4" s="207">
        <v>2</v>
      </c>
      <c r="B4" s="208">
        <v>2</v>
      </c>
      <c r="C4" s="208" t="s">
        <v>75</v>
      </c>
      <c r="D4" s="209" t="s">
        <v>76</v>
      </c>
      <c r="E4" s="207">
        <f t="shared" si="0"/>
        <v>4.9999999999999996E-2</v>
      </c>
      <c r="F4" s="210">
        <f t="shared" si="1"/>
        <v>0.05</v>
      </c>
      <c r="G4" s="207" t="str">
        <f t="shared" si="2"/>
        <v>--</v>
      </c>
      <c r="H4" s="210" t="str">
        <f t="shared" si="3"/>
        <v>--</v>
      </c>
      <c r="I4" s="207">
        <f t="shared" si="4"/>
        <v>1.2999999999999998</v>
      </c>
      <c r="J4" s="210">
        <f t="shared" si="5"/>
        <v>1.3</v>
      </c>
      <c r="K4" s="207" t="str">
        <f t="shared" si="6"/>
        <v>--</v>
      </c>
      <c r="L4" s="210" t="str">
        <f t="shared" si="7"/>
        <v>--</v>
      </c>
      <c r="M4" s="207">
        <f t="shared" si="8"/>
        <v>0.6</v>
      </c>
      <c r="N4" s="210">
        <f t="shared" si="9"/>
        <v>0.6</v>
      </c>
      <c r="O4" s="207" t="str">
        <f t="shared" si="10"/>
        <v>--</v>
      </c>
      <c r="P4" s="210" t="str">
        <f t="shared" si="11"/>
        <v>--</v>
      </c>
      <c r="Q4" s="207" t="str">
        <f t="shared" si="12"/>
        <v>--</v>
      </c>
      <c r="R4" s="210" t="str">
        <f t="shared" si="13"/>
        <v>--</v>
      </c>
    </row>
    <row r="5" spans="1:18" x14ac:dyDescent="0.2">
      <c r="A5" s="207">
        <v>3</v>
      </c>
      <c r="B5" s="208">
        <v>634</v>
      </c>
      <c r="C5" s="208" t="s">
        <v>78</v>
      </c>
      <c r="D5" s="209" t="s">
        <v>79</v>
      </c>
      <c r="E5" s="207" t="str">
        <f t="shared" si="0"/>
        <v>--</v>
      </c>
      <c r="F5" s="210" t="str">
        <f t="shared" si="1"/>
        <v>--</v>
      </c>
      <c r="G5" s="207">
        <f t="shared" si="2"/>
        <v>3200</v>
      </c>
      <c r="H5" s="210">
        <f t="shared" si="3"/>
        <v>3200</v>
      </c>
      <c r="I5" s="207" t="str">
        <f t="shared" si="4"/>
        <v>--</v>
      </c>
      <c r="J5" s="210" t="str">
        <f t="shared" si="5"/>
        <v>--</v>
      </c>
      <c r="K5" s="207">
        <f t="shared" si="6"/>
        <v>14080.000000000002</v>
      </c>
      <c r="L5" s="210">
        <f t="shared" si="7"/>
        <v>14000</v>
      </c>
      <c r="M5" s="207" t="str">
        <f t="shared" si="8"/>
        <v>--</v>
      </c>
      <c r="N5" s="210" t="str">
        <f t="shared" si="9"/>
        <v>--</v>
      </c>
      <c r="O5" s="207">
        <f t="shared" si="10"/>
        <v>14080.000000000002</v>
      </c>
      <c r="P5" s="210">
        <f t="shared" si="11"/>
        <v>14000</v>
      </c>
      <c r="Q5" s="207">
        <f t="shared" si="12"/>
        <v>19000</v>
      </c>
      <c r="R5" s="210">
        <f t="shared" si="13"/>
        <v>19000</v>
      </c>
    </row>
    <row r="6" spans="1:18" x14ac:dyDescent="0.2">
      <c r="A6" s="207">
        <v>4</v>
      </c>
      <c r="B6" s="211">
        <v>3</v>
      </c>
      <c r="C6" s="211" t="s">
        <v>80</v>
      </c>
      <c r="D6" s="212" t="s">
        <v>81</v>
      </c>
      <c r="E6" s="207" t="str">
        <f t="shared" si="0"/>
        <v>--</v>
      </c>
      <c r="F6" s="210" t="str">
        <f t="shared" si="1"/>
        <v>--</v>
      </c>
      <c r="G6" s="207">
        <f t="shared" si="2"/>
        <v>60</v>
      </c>
      <c r="H6" s="210">
        <f t="shared" si="3"/>
        <v>60</v>
      </c>
      <c r="I6" s="207" t="str">
        <f t="shared" si="4"/>
        <v>--</v>
      </c>
      <c r="J6" s="210" t="str">
        <f t="shared" si="5"/>
        <v>--</v>
      </c>
      <c r="K6" s="207">
        <f t="shared" si="6"/>
        <v>264</v>
      </c>
      <c r="L6" s="210">
        <f t="shared" si="7"/>
        <v>260</v>
      </c>
      <c r="M6" s="207" t="str">
        <f t="shared" si="8"/>
        <v>--</v>
      </c>
      <c r="N6" s="210" t="str">
        <f t="shared" si="9"/>
        <v>--</v>
      </c>
      <c r="O6" s="207">
        <f t="shared" si="10"/>
        <v>264</v>
      </c>
      <c r="P6" s="210">
        <f t="shared" si="11"/>
        <v>260</v>
      </c>
      <c r="Q6" s="207" t="str">
        <f t="shared" si="12"/>
        <v>--</v>
      </c>
      <c r="R6" s="210" t="str">
        <f t="shared" si="13"/>
        <v>--</v>
      </c>
    </row>
    <row r="7" spans="1:18" x14ac:dyDescent="0.2">
      <c r="A7" s="207">
        <v>6</v>
      </c>
      <c r="B7" s="211">
        <v>5</v>
      </c>
      <c r="C7" s="211" t="s">
        <v>83</v>
      </c>
      <c r="D7" s="212" t="s">
        <v>84</v>
      </c>
      <c r="E7" s="207" t="str">
        <f t="shared" si="0"/>
        <v>--</v>
      </c>
      <c r="F7" s="210" t="str">
        <f t="shared" si="1"/>
        <v>--</v>
      </c>
      <c r="G7" s="207">
        <f t="shared" si="2"/>
        <v>0.9</v>
      </c>
      <c r="H7" s="210">
        <f t="shared" si="3"/>
        <v>0.9</v>
      </c>
      <c r="I7" s="207" t="str">
        <f t="shared" si="4"/>
        <v>--</v>
      </c>
      <c r="J7" s="210" t="str">
        <f t="shared" si="5"/>
        <v>--</v>
      </c>
      <c r="K7" s="207">
        <f t="shared" si="6"/>
        <v>3.9600000000000004</v>
      </c>
      <c r="L7" s="210">
        <f t="shared" si="7"/>
        <v>4</v>
      </c>
      <c r="M7" s="207" t="str">
        <f t="shared" si="8"/>
        <v>--</v>
      </c>
      <c r="N7" s="210" t="str">
        <f t="shared" si="9"/>
        <v>--</v>
      </c>
      <c r="O7" s="207">
        <f t="shared" si="10"/>
        <v>3.9600000000000004</v>
      </c>
      <c r="P7" s="210">
        <f t="shared" si="11"/>
        <v>4</v>
      </c>
      <c r="Q7" s="207">
        <f t="shared" si="12"/>
        <v>2.5</v>
      </c>
      <c r="R7" s="210">
        <f t="shared" si="13"/>
        <v>2.5</v>
      </c>
    </row>
    <row r="8" spans="1:18" x14ac:dyDescent="0.2">
      <c r="A8" s="207">
        <v>7</v>
      </c>
      <c r="B8" s="211">
        <v>6</v>
      </c>
      <c r="C8" s="211" t="s">
        <v>85</v>
      </c>
      <c r="D8" s="212" t="s">
        <v>86</v>
      </c>
      <c r="E8" s="207">
        <f t="shared" si="0"/>
        <v>5.8823529411764696E-3</v>
      </c>
      <c r="F8" s="210">
        <f t="shared" si="1"/>
        <v>5.8999999999999999E-3</v>
      </c>
      <c r="G8" s="207">
        <f t="shared" si="2"/>
        <v>6</v>
      </c>
      <c r="H8" s="210">
        <f t="shared" si="3"/>
        <v>6</v>
      </c>
      <c r="I8" s="207">
        <f t="shared" si="4"/>
        <v>6.1904761904761893E-2</v>
      </c>
      <c r="J8" s="210">
        <f t="shared" si="5"/>
        <v>6.2E-2</v>
      </c>
      <c r="K8" s="207">
        <f t="shared" si="6"/>
        <v>26.400000000000002</v>
      </c>
      <c r="L8" s="210">
        <f t="shared" si="7"/>
        <v>26</v>
      </c>
      <c r="M8" s="207">
        <f t="shared" si="8"/>
        <v>0.11999999999999998</v>
      </c>
      <c r="N8" s="210">
        <f t="shared" si="9"/>
        <v>0.12</v>
      </c>
      <c r="O8" s="207">
        <f t="shared" si="10"/>
        <v>26.400000000000002</v>
      </c>
      <c r="P8" s="210">
        <f t="shared" si="11"/>
        <v>26</v>
      </c>
      <c r="Q8" s="207" t="str">
        <f t="shared" si="12"/>
        <v>--</v>
      </c>
      <c r="R8" s="210" t="str">
        <f t="shared" si="13"/>
        <v>--</v>
      </c>
    </row>
    <row r="9" spans="1:18" x14ac:dyDescent="0.2">
      <c r="A9" s="207">
        <v>8</v>
      </c>
      <c r="B9" s="211">
        <v>7</v>
      </c>
      <c r="C9" s="211" t="s">
        <v>87</v>
      </c>
      <c r="D9" s="212" t="s">
        <v>88</v>
      </c>
      <c r="E9" s="207" t="str">
        <f t="shared" si="0"/>
        <v>--</v>
      </c>
      <c r="F9" s="210" t="str">
        <f t="shared" si="1"/>
        <v>--</v>
      </c>
      <c r="G9" s="207">
        <f t="shared" si="2"/>
        <v>0.2</v>
      </c>
      <c r="H9" s="210">
        <f t="shared" si="3"/>
        <v>0.2</v>
      </c>
      <c r="I9" s="207" t="str">
        <f t="shared" si="4"/>
        <v>--</v>
      </c>
      <c r="J9" s="210" t="str">
        <f t="shared" si="5"/>
        <v>--</v>
      </c>
      <c r="K9" s="207">
        <f t="shared" si="6"/>
        <v>0.88000000000000012</v>
      </c>
      <c r="L9" s="210">
        <f t="shared" si="7"/>
        <v>0.88</v>
      </c>
      <c r="M9" s="207" t="str">
        <f t="shared" si="8"/>
        <v>--</v>
      </c>
      <c r="N9" s="210" t="str">
        <f t="shared" si="9"/>
        <v>--</v>
      </c>
      <c r="O9" s="207">
        <f t="shared" si="10"/>
        <v>0.88000000000000012</v>
      </c>
      <c r="P9" s="210">
        <f t="shared" si="11"/>
        <v>0.88</v>
      </c>
      <c r="Q9" s="207">
        <f t="shared" si="12"/>
        <v>590</v>
      </c>
      <c r="R9" s="210">
        <f t="shared" si="13"/>
        <v>590</v>
      </c>
    </row>
    <row r="10" spans="1:18" x14ac:dyDescent="0.2">
      <c r="A10" s="207">
        <v>9</v>
      </c>
      <c r="B10" s="211">
        <v>8</v>
      </c>
      <c r="C10" s="211" t="s">
        <v>90</v>
      </c>
      <c r="D10" s="212" t="s">
        <v>91</v>
      </c>
      <c r="E10" s="207">
        <f t="shared" si="0"/>
        <v>3.4482758620689655E-3</v>
      </c>
      <c r="F10" s="210">
        <f t="shared" si="1"/>
        <v>3.3999999999999998E-3</v>
      </c>
      <c r="G10" s="207">
        <f t="shared" si="2"/>
        <v>5</v>
      </c>
      <c r="H10" s="210">
        <f t="shared" si="3"/>
        <v>5</v>
      </c>
      <c r="I10" s="207">
        <f t="shared" si="4"/>
        <v>8.9655172413793102E-2</v>
      </c>
      <c r="J10" s="210">
        <f t="shared" si="5"/>
        <v>0.09</v>
      </c>
      <c r="K10" s="207">
        <f t="shared" si="6"/>
        <v>22</v>
      </c>
      <c r="L10" s="210">
        <f t="shared" si="7"/>
        <v>22</v>
      </c>
      <c r="M10" s="207">
        <f t="shared" si="8"/>
        <v>4.1379310344827586E-2</v>
      </c>
      <c r="N10" s="210">
        <f t="shared" si="9"/>
        <v>4.1000000000000002E-2</v>
      </c>
      <c r="O10" s="207">
        <f t="shared" si="10"/>
        <v>22</v>
      </c>
      <c r="P10" s="210">
        <f t="shared" si="11"/>
        <v>22</v>
      </c>
      <c r="Q10" s="207" t="str">
        <f t="shared" si="12"/>
        <v>--</v>
      </c>
      <c r="R10" s="210" t="str">
        <f t="shared" si="13"/>
        <v>--</v>
      </c>
    </row>
    <row r="11" spans="1:18" x14ac:dyDescent="0.2">
      <c r="A11" s="207">
        <v>11</v>
      </c>
      <c r="B11" s="207" t="s">
        <v>92</v>
      </c>
      <c r="C11" s="207" t="s">
        <v>93</v>
      </c>
      <c r="D11" s="213" t="s">
        <v>94</v>
      </c>
      <c r="E11" s="207" t="str">
        <f t="shared" si="0"/>
        <v>--</v>
      </c>
      <c r="F11" s="210" t="str">
        <f t="shared" si="1"/>
        <v>--</v>
      </c>
      <c r="G11" s="207">
        <f t="shared" si="2"/>
        <v>6</v>
      </c>
      <c r="H11" s="210">
        <f t="shared" si="3"/>
        <v>6</v>
      </c>
      <c r="I11" s="207" t="str">
        <f t="shared" si="4"/>
        <v>--</v>
      </c>
      <c r="J11" s="210" t="str">
        <f t="shared" si="5"/>
        <v>--</v>
      </c>
      <c r="K11" s="207">
        <f t="shared" si="6"/>
        <v>26.400000000000002</v>
      </c>
      <c r="L11" s="210">
        <f t="shared" si="7"/>
        <v>26</v>
      </c>
      <c r="M11" s="207" t="str">
        <f t="shared" si="8"/>
        <v>--</v>
      </c>
      <c r="N11" s="210" t="str">
        <f t="shared" si="9"/>
        <v>--</v>
      </c>
      <c r="O11" s="207">
        <f t="shared" si="10"/>
        <v>26.400000000000002</v>
      </c>
      <c r="P11" s="210">
        <f t="shared" si="11"/>
        <v>26</v>
      </c>
      <c r="Q11" s="207" t="str">
        <f t="shared" si="12"/>
        <v>--</v>
      </c>
      <c r="R11" s="210" t="str">
        <f t="shared" si="13"/>
        <v>--</v>
      </c>
    </row>
    <row r="12" spans="1:18" x14ac:dyDescent="0.2">
      <c r="A12" s="207">
        <v>13</v>
      </c>
      <c r="B12" s="211">
        <v>11</v>
      </c>
      <c r="C12" s="211" t="s">
        <v>95</v>
      </c>
      <c r="D12" s="212" t="s">
        <v>96</v>
      </c>
      <c r="E12" s="207">
        <f t="shared" si="0"/>
        <v>2.0408163265306123E-4</v>
      </c>
      <c r="F12" s="210">
        <f t="shared" si="1"/>
        <v>2.0000000000000001E-4</v>
      </c>
      <c r="G12" s="207" t="str">
        <f t="shared" si="2"/>
        <v>--</v>
      </c>
      <c r="H12" s="210" t="str">
        <f t="shared" si="3"/>
        <v>--</v>
      </c>
      <c r="I12" s="207">
        <f t="shared" si="4"/>
        <v>5.3061224489795921E-3</v>
      </c>
      <c r="J12" s="210">
        <f t="shared" si="5"/>
        <v>5.3E-3</v>
      </c>
      <c r="K12" s="207" t="str">
        <f t="shared" si="6"/>
        <v>--</v>
      </c>
      <c r="L12" s="210" t="str">
        <f t="shared" si="7"/>
        <v>--</v>
      </c>
      <c r="M12" s="207">
        <f t="shared" si="8"/>
        <v>2.4489795918367346E-3</v>
      </c>
      <c r="N12" s="210">
        <f t="shared" si="9"/>
        <v>2.3999999999999998E-3</v>
      </c>
      <c r="O12" s="207" t="str">
        <f t="shared" si="10"/>
        <v>--</v>
      </c>
      <c r="P12" s="210" t="str">
        <f t="shared" si="11"/>
        <v>--</v>
      </c>
      <c r="Q12" s="207" t="str">
        <f t="shared" si="12"/>
        <v>--</v>
      </c>
      <c r="R12" s="210" t="str">
        <f t="shared" si="13"/>
        <v>--</v>
      </c>
    </row>
    <row r="13" spans="1:18" x14ac:dyDescent="0.2">
      <c r="A13" s="207">
        <v>14</v>
      </c>
      <c r="B13" s="211">
        <v>12</v>
      </c>
      <c r="C13" s="211" t="s">
        <v>97</v>
      </c>
      <c r="D13" s="212" t="s">
        <v>98</v>
      </c>
      <c r="E13" s="207">
        <f t="shared" si="0"/>
        <v>0.16666666666666666</v>
      </c>
      <c r="F13" s="210">
        <f t="shared" si="1"/>
        <v>0.17</v>
      </c>
      <c r="G13" s="207">
        <f t="shared" si="2"/>
        <v>1</v>
      </c>
      <c r="H13" s="210">
        <f t="shared" si="3"/>
        <v>1</v>
      </c>
      <c r="I13" s="207">
        <f t="shared" si="4"/>
        <v>4.333333333333333</v>
      </c>
      <c r="J13" s="210">
        <f t="shared" si="5"/>
        <v>4.3</v>
      </c>
      <c r="K13" s="207">
        <f t="shared" si="6"/>
        <v>4.4000000000000004</v>
      </c>
      <c r="L13" s="210">
        <f t="shared" si="7"/>
        <v>4.4000000000000004</v>
      </c>
      <c r="M13" s="207">
        <f t="shared" si="8"/>
        <v>2</v>
      </c>
      <c r="N13" s="210">
        <f t="shared" si="9"/>
        <v>2</v>
      </c>
      <c r="O13" s="207">
        <f t="shared" si="10"/>
        <v>4.4000000000000004</v>
      </c>
      <c r="P13" s="210">
        <f t="shared" si="11"/>
        <v>4.4000000000000004</v>
      </c>
      <c r="Q13" s="207" t="str">
        <f t="shared" si="12"/>
        <v>--</v>
      </c>
      <c r="R13" s="210" t="str">
        <f t="shared" si="13"/>
        <v>--</v>
      </c>
    </row>
    <row r="14" spans="1:18" x14ac:dyDescent="0.2">
      <c r="A14" s="207">
        <v>15</v>
      </c>
      <c r="B14" s="211">
        <v>13</v>
      </c>
      <c r="C14" s="211" t="s">
        <v>99</v>
      </c>
      <c r="D14" s="212" t="s">
        <v>100</v>
      </c>
      <c r="E14" s="207" t="str">
        <f t="shared" si="0"/>
        <v>--</v>
      </c>
      <c r="F14" s="210" t="str">
        <f t="shared" si="1"/>
        <v>--</v>
      </c>
      <c r="G14" s="207">
        <f t="shared" si="2"/>
        <v>5</v>
      </c>
      <c r="H14" s="210">
        <f t="shared" si="3"/>
        <v>5</v>
      </c>
      <c r="I14" s="207" t="str">
        <f t="shared" si="4"/>
        <v>--</v>
      </c>
      <c r="J14" s="210" t="str">
        <f t="shared" si="5"/>
        <v>--</v>
      </c>
      <c r="K14" s="207">
        <f t="shared" si="6"/>
        <v>22</v>
      </c>
      <c r="L14" s="210">
        <f t="shared" si="7"/>
        <v>22</v>
      </c>
      <c r="M14" s="207" t="str">
        <f t="shared" si="8"/>
        <v>--</v>
      </c>
      <c r="N14" s="210" t="str">
        <f t="shared" si="9"/>
        <v>--</v>
      </c>
      <c r="O14" s="207">
        <f t="shared" si="10"/>
        <v>22</v>
      </c>
      <c r="P14" s="210">
        <f t="shared" si="11"/>
        <v>22</v>
      </c>
      <c r="Q14" s="207" t="str">
        <f t="shared" si="12"/>
        <v>--</v>
      </c>
      <c r="R14" s="210" t="str">
        <f t="shared" si="13"/>
        <v>--</v>
      </c>
    </row>
    <row r="15" spans="1:18" x14ac:dyDescent="0.2">
      <c r="A15" s="207">
        <v>25</v>
      </c>
      <c r="B15" s="211">
        <v>26</v>
      </c>
      <c r="C15" s="211" t="s">
        <v>102</v>
      </c>
      <c r="D15" s="212" t="s">
        <v>103</v>
      </c>
      <c r="E15" s="207" t="str">
        <f t="shared" si="0"/>
        <v>--</v>
      </c>
      <c r="F15" s="210" t="str">
        <f t="shared" si="1"/>
        <v>--</v>
      </c>
      <c r="G15" s="207">
        <f t="shared" si="2"/>
        <v>500</v>
      </c>
      <c r="H15" s="210">
        <f t="shared" si="3"/>
        <v>500</v>
      </c>
      <c r="I15" s="207" t="str">
        <f t="shared" si="4"/>
        <v>--</v>
      </c>
      <c r="J15" s="210" t="str">
        <f t="shared" si="5"/>
        <v>--</v>
      </c>
      <c r="K15" s="207">
        <f t="shared" si="6"/>
        <v>2200</v>
      </c>
      <c r="L15" s="210">
        <f t="shared" si="7"/>
        <v>2200</v>
      </c>
      <c r="M15" s="207" t="str">
        <f t="shared" si="8"/>
        <v>--</v>
      </c>
      <c r="N15" s="210" t="str">
        <f t="shared" si="9"/>
        <v>--</v>
      </c>
      <c r="O15" s="207">
        <f t="shared" si="10"/>
        <v>2200</v>
      </c>
      <c r="P15" s="210">
        <f t="shared" si="11"/>
        <v>2200</v>
      </c>
      <c r="Q15" s="207">
        <f t="shared" si="12"/>
        <v>1200</v>
      </c>
      <c r="R15" s="210">
        <f t="shared" si="13"/>
        <v>1200</v>
      </c>
    </row>
    <row r="16" spans="1:18" x14ac:dyDescent="0.2">
      <c r="A16" s="207">
        <v>29</v>
      </c>
      <c r="B16" s="211">
        <v>30</v>
      </c>
      <c r="C16" s="211" t="s">
        <v>104</v>
      </c>
      <c r="D16" s="212" t="s">
        <v>105</v>
      </c>
      <c r="E16" s="207">
        <f t="shared" si="0"/>
        <v>0.625</v>
      </c>
      <c r="F16" s="210">
        <f t="shared" si="1"/>
        <v>0.63</v>
      </c>
      <c r="G16" s="207">
        <f t="shared" si="2"/>
        <v>1</v>
      </c>
      <c r="H16" s="210">
        <f t="shared" si="3"/>
        <v>1</v>
      </c>
      <c r="I16" s="207">
        <f t="shared" si="4"/>
        <v>16.25</v>
      </c>
      <c r="J16" s="210">
        <f t="shared" si="5"/>
        <v>16</v>
      </c>
      <c r="K16" s="207">
        <f t="shared" si="6"/>
        <v>4.4000000000000004</v>
      </c>
      <c r="L16" s="210">
        <f t="shared" si="7"/>
        <v>4.4000000000000004</v>
      </c>
      <c r="M16" s="207">
        <f t="shared" si="8"/>
        <v>7.5</v>
      </c>
      <c r="N16" s="210">
        <f t="shared" si="9"/>
        <v>7.5</v>
      </c>
      <c r="O16" s="207">
        <f t="shared" si="10"/>
        <v>4.4000000000000004</v>
      </c>
      <c r="P16" s="210">
        <f t="shared" si="11"/>
        <v>4.4000000000000004</v>
      </c>
      <c r="Q16" s="207" t="str">
        <f t="shared" si="12"/>
        <v>--</v>
      </c>
      <c r="R16" s="210" t="str">
        <f t="shared" si="13"/>
        <v>--</v>
      </c>
    </row>
    <row r="17" spans="1:18" x14ac:dyDescent="0.2">
      <c r="A17" s="207">
        <v>32</v>
      </c>
      <c r="B17" s="211">
        <v>33</v>
      </c>
      <c r="C17" s="211" t="s">
        <v>106</v>
      </c>
      <c r="D17" s="212" t="s">
        <v>107</v>
      </c>
      <c r="E17" s="207" t="str">
        <f t="shared" si="0"/>
        <v>--</v>
      </c>
      <c r="F17" s="210" t="str">
        <f t="shared" si="1"/>
        <v>--</v>
      </c>
      <c r="G17" s="207">
        <f t="shared" si="2"/>
        <v>0.3</v>
      </c>
      <c r="H17" s="210">
        <f t="shared" si="3"/>
        <v>0.3</v>
      </c>
      <c r="I17" s="207" t="str">
        <f t="shared" si="4"/>
        <v>--</v>
      </c>
      <c r="J17" s="210" t="str">
        <f t="shared" si="5"/>
        <v>--</v>
      </c>
      <c r="K17" s="207">
        <f t="shared" si="6"/>
        <v>1.32</v>
      </c>
      <c r="L17" s="210">
        <f t="shared" si="7"/>
        <v>1.3</v>
      </c>
      <c r="M17" s="207" t="str">
        <f t="shared" si="8"/>
        <v>--</v>
      </c>
      <c r="N17" s="210" t="str">
        <f t="shared" si="9"/>
        <v>--</v>
      </c>
      <c r="O17" s="207">
        <f t="shared" si="10"/>
        <v>1.32</v>
      </c>
      <c r="P17" s="210">
        <f t="shared" si="11"/>
        <v>1.3</v>
      </c>
      <c r="Q17" s="207">
        <f t="shared" si="12"/>
        <v>1</v>
      </c>
      <c r="R17" s="210">
        <f t="shared" si="13"/>
        <v>1</v>
      </c>
    </row>
    <row r="18" spans="1:18" x14ac:dyDescent="0.2">
      <c r="A18" s="207">
        <v>33</v>
      </c>
      <c r="B18" s="211">
        <v>36</v>
      </c>
      <c r="C18" s="211" t="s">
        <v>108</v>
      </c>
      <c r="D18" s="212" t="s">
        <v>109</v>
      </c>
      <c r="E18" s="207">
        <f t="shared" si="0"/>
        <v>0.14084507042253522</v>
      </c>
      <c r="F18" s="210">
        <f t="shared" si="1"/>
        <v>0.14000000000000001</v>
      </c>
      <c r="G18" s="207" t="str">
        <f t="shared" si="2"/>
        <v>--</v>
      </c>
      <c r="H18" s="210" t="str">
        <f t="shared" si="3"/>
        <v>--</v>
      </c>
      <c r="I18" s="207">
        <f t="shared" si="4"/>
        <v>3.6619718309859155</v>
      </c>
      <c r="J18" s="210">
        <f t="shared" si="5"/>
        <v>3.7</v>
      </c>
      <c r="K18" s="207" t="str">
        <f t="shared" si="6"/>
        <v>--</v>
      </c>
      <c r="L18" s="210" t="str">
        <f t="shared" si="7"/>
        <v>--</v>
      </c>
      <c r="M18" s="207">
        <f t="shared" si="8"/>
        <v>1.6901408450704225</v>
      </c>
      <c r="N18" s="210">
        <f t="shared" si="9"/>
        <v>1.7</v>
      </c>
      <c r="O18" s="207" t="str">
        <f t="shared" si="10"/>
        <v>--</v>
      </c>
      <c r="P18" s="210" t="str">
        <f t="shared" si="11"/>
        <v>--</v>
      </c>
      <c r="Q18" s="207" t="str">
        <f t="shared" si="12"/>
        <v>--</v>
      </c>
      <c r="R18" s="210" t="str">
        <f t="shared" si="13"/>
        <v>--</v>
      </c>
    </row>
    <row r="19" spans="1:18" x14ac:dyDescent="0.2">
      <c r="A19" s="207">
        <v>34</v>
      </c>
      <c r="B19" s="211">
        <v>37</v>
      </c>
      <c r="C19" s="211" t="s">
        <v>110</v>
      </c>
      <c r="D19" s="212" t="s">
        <v>111</v>
      </c>
      <c r="E19" s="207">
        <f t="shared" si="0"/>
        <v>4.9480455220188021E-6</v>
      </c>
      <c r="F19" s="210">
        <f t="shared" si="1"/>
        <v>4.8999999999999997E-6</v>
      </c>
      <c r="G19" s="207">
        <f t="shared" si="2"/>
        <v>2E-3</v>
      </c>
      <c r="H19" s="210">
        <f t="shared" si="3"/>
        <v>2E-3</v>
      </c>
      <c r="I19" s="207">
        <f t="shared" si="4"/>
        <v>2.8792912513842745E-5</v>
      </c>
      <c r="J19" s="210">
        <f t="shared" si="5"/>
        <v>2.9E-5</v>
      </c>
      <c r="K19" s="207">
        <f t="shared" si="6"/>
        <v>3.666666666666667E-3</v>
      </c>
      <c r="L19" s="210">
        <f t="shared" si="7"/>
        <v>3.7000000000000002E-3</v>
      </c>
      <c r="M19" s="207">
        <f t="shared" si="8"/>
        <v>6.6445182724252482E-5</v>
      </c>
      <c r="N19" s="210">
        <f t="shared" si="9"/>
        <v>6.6000000000000005E-5</v>
      </c>
      <c r="O19" s="207">
        <f t="shared" si="10"/>
        <v>2.2758620689655173E-2</v>
      </c>
      <c r="P19" s="210">
        <f t="shared" si="11"/>
        <v>2.3E-2</v>
      </c>
      <c r="Q19" s="207">
        <f t="shared" si="12"/>
        <v>0.2</v>
      </c>
      <c r="R19" s="210">
        <f t="shared" si="13"/>
        <v>0.2</v>
      </c>
    </row>
    <row r="20" spans="1:18" x14ac:dyDescent="0.2">
      <c r="A20" s="207">
        <v>35</v>
      </c>
      <c r="B20" s="211">
        <v>39</v>
      </c>
      <c r="C20" s="211" t="s">
        <v>112</v>
      </c>
      <c r="D20" s="212" t="s">
        <v>113</v>
      </c>
      <c r="E20" s="207" t="str">
        <f t="shared" si="0"/>
        <v>--</v>
      </c>
      <c r="F20" s="210" t="str">
        <f t="shared" si="1"/>
        <v>--</v>
      </c>
      <c r="G20" s="207">
        <f t="shared" si="2"/>
        <v>1.4999999999999999E-2</v>
      </c>
      <c r="H20" s="210">
        <f t="shared" si="3"/>
        <v>1.4999999999999999E-2</v>
      </c>
      <c r="I20" s="207" t="str">
        <f t="shared" si="4"/>
        <v>--</v>
      </c>
      <c r="J20" s="210" t="str">
        <f t="shared" si="5"/>
        <v>--</v>
      </c>
      <c r="K20" s="207">
        <f t="shared" si="6"/>
        <v>6.6000000000000003E-2</v>
      </c>
      <c r="L20" s="210">
        <f t="shared" si="7"/>
        <v>6.6000000000000003E-2</v>
      </c>
      <c r="M20" s="207" t="str">
        <f t="shared" si="8"/>
        <v>--</v>
      </c>
      <c r="N20" s="210" t="str">
        <f t="shared" si="9"/>
        <v>--</v>
      </c>
      <c r="O20" s="207">
        <f t="shared" si="10"/>
        <v>6.6000000000000003E-2</v>
      </c>
      <c r="P20" s="210">
        <f t="shared" si="11"/>
        <v>6.6000000000000003E-2</v>
      </c>
      <c r="Q20" s="207">
        <f t="shared" si="12"/>
        <v>0.2</v>
      </c>
      <c r="R20" s="210">
        <f t="shared" si="13"/>
        <v>0.2</v>
      </c>
    </row>
    <row r="21" spans="1:18" x14ac:dyDescent="0.2">
      <c r="A21" s="207">
        <v>36</v>
      </c>
      <c r="B21" s="211">
        <v>356</v>
      </c>
      <c r="C21" s="211" t="s">
        <v>114</v>
      </c>
      <c r="D21" s="212" t="s">
        <v>115</v>
      </c>
      <c r="E21" s="207">
        <f t="shared" si="0"/>
        <v>4.3478260869565214E-6</v>
      </c>
      <c r="F21" s="210">
        <f t="shared" si="1"/>
        <v>4.3000000000000003E-6</v>
      </c>
      <c r="G21" s="207" t="str">
        <f t="shared" si="2"/>
        <v>--</v>
      </c>
      <c r="H21" s="210" t="str">
        <f t="shared" si="3"/>
        <v>--</v>
      </c>
      <c r="I21" s="207">
        <f t="shared" si="4"/>
        <v>1.1304347826086956E-4</v>
      </c>
      <c r="J21" s="210">
        <f t="shared" si="5"/>
        <v>1.1E-4</v>
      </c>
      <c r="K21" s="207" t="str">
        <f t="shared" si="6"/>
        <v>--</v>
      </c>
      <c r="L21" s="210" t="str">
        <f t="shared" si="7"/>
        <v>--</v>
      </c>
      <c r="M21" s="207">
        <f t="shared" si="8"/>
        <v>5.2173913043478256E-5</v>
      </c>
      <c r="N21" s="210">
        <f t="shared" si="9"/>
        <v>5.1999999999999997E-5</v>
      </c>
      <c r="O21" s="207" t="str">
        <f t="shared" si="10"/>
        <v>--</v>
      </c>
      <c r="P21" s="210" t="str">
        <f t="shared" si="11"/>
        <v>--</v>
      </c>
      <c r="Q21" s="207" t="str">
        <f t="shared" si="12"/>
        <v>--</v>
      </c>
      <c r="R21" s="210" t="str">
        <f t="shared" si="13"/>
        <v>--</v>
      </c>
    </row>
    <row r="22" spans="1:18" x14ac:dyDescent="0.2">
      <c r="A22" s="207">
        <v>40</v>
      </c>
      <c r="B22" s="207" t="s">
        <v>116</v>
      </c>
      <c r="C22" s="207" t="s">
        <v>117</v>
      </c>
      <c r="D22" s="213" t="s">
        <v>118</v>
      </c>
      <c r="E22" s="207" t="str">
        <f t="shared" si="0"/>
        <v>--</v>
      </c>
      <c r="F22" s="210" t="str">
        <f t="shared" si="1"/>
        <v>--</v>
      </c>
      <c r="G22" s="207">
        <f t="shared" si="2"/>
        <v>10</v>
      </c>
      <c r="H22" s="210">
        <f t="shared" si="3"/>
        <v>10</v>
      </c>
      <c r="I22" s="207" t="str">
        <f t="shared" si="4"/>
        <v>--</v>
      </c>
      <c r="J22" s="210" t="str">
        <f t="shared" si="5"/>
        <v>--</v>
      </c>
      <c r="K22" s="207">
        <f t="shared" si="6"/>
        <v>44</v>
      </c>
      <c r="L22" s="210">
        <f t="shared" si="7"/>
        <v>44</v>
      </c>
      <c r="M22" s="207" t="str">
        <f t="shared" si="8"/>
        <v>--</v>
      </c>
      <c r="N22" s="210" t="str">
        <f t="shared" si="9"/>
        <v>--</v>
      </c>
      <c r="O22" s="207">
        <f t="shared" si="10"/>
        <v>44</v>
      </c>
      <c r="P22" s="210">
        <f t="shared" si="11"/>
        <v>44</v>
      </c>
      <c r="Q22" s="207">
        <f t="shared" si="12"/>
        <v>20</v>
      </c>
      <c r="R22" s="210">
        <f t="shared" si="13"/>
        <v>20</v>
      </c>
    </row>
    <row r="23" spans="1:18" x14ac:dyDescent="0.2">
      <c r="A23" s="207">
        <v>42</v>
      </c>
      <c r="B23" s="211">
        <v>44</v>
      </c>
      <c r="C23" s="211" t="s">
        <v>119</v>
      </c>
      <c r="D23" s="212" t="s">
        <v>120</v>
      </c>
      <c r="E23" s="207">
        <f t="shared" si="0"/>
        <v>3.2258064516129031E-2</v>
      </c>
      <c r="F23" s="210">
        <f t="shared" si="1"/>
        <v>3.2000000000000001E-2</v>
      </c>
      <c r="G23" s="207" t="str">
        <f t="shared" si="2"/>
        <v>--</v>
      </c>
      <c r="H23" s="210" t="str">
        <f t="shared" si="3"/>
        <v>--</v>
      </c>
      <c r="I23" s="207">
        <f t="shared" si="4"/>
        <v>0.83870967741935476</v>
      </c>
      <c r="J23" s="210">
        <f t="shared" si="5"/>
        <v>0.84</v>
      </c>
      <c r="K23" s="207" t="str">
        <f t="shared" si="6"/>
        <v>--</v>
      </c>
      <c r="L23" s="210" t="str">
        <f t="shared" si="7"/>
        <v>--</v>
      </c>
      <c r="M23" s="207">
        <f t="shared" si="8"/>
        <v>0.38709677419354838</v>
      </c>
      <c r="N23" s="210">
        <f t="shared" si="9"/>
        <v>0.39</v>
      </c>
      <c r="O23" s="207" t="str">
        <f t="shared" si="10"/>
        <v>--</v>
      </c>
      <c r="P23" s="210" t="str">
        <f t="shared" si="11"/>
        <v>--</v>
      </c>
      <c r="Q23" s="207" t="str">
        <f t="shared" si="12"/>
        <v>--</v>
      </c>
      <c r="R23" s="210" t="str">
        <f t="shared" si="13"/>
        <v>--</v>
      </c>
    </row>
    <row r="24" spans="1:18" x14ac:dyDescent="0.2">
      <c r="A24" s="207">
        <v>44</v>
      </c>
      <c r="B24" s="211">
        <v>46</v>
      </c>
      <c r="C24" s="211" t="s">
        <v>121</v>
      </c>
      <c r="D24" s="212" t="s">
        <v>122</v>
      </c>
      <c r="E24" s="207">
        <f t="shared" si="0"/>
        <v>0.12820512820512819</v>
      </c>
      <c r="F24" s="210">
        <f t="shared" si="1"/>
        <v>0.13</v>
      </c>
      <c r="G24" s="207">
        <f t="shared" si="2"/>
        <v>6</v>
      </c>
      <c r="H24" s="210">
        <f t="shared" si="3"/>
        <v>6</v>
      </c>
      <c r="I24" s="207">
        <f t="shared" si="4"/>
        <v>3.333333333333333</v>
      </c>
      <c r="J24" s="210">
        <f t="shared" si="5"/>
        <v>3.3</v>
      </c>
      <c r="K24" s="207">
        <f t="shared" si="6"/>
        <v>26.400000000000002</v>
      </c>
      <c r="L24" s="210">
        <f t="shared" si="7"/>
        <v>26</v>
      </c>
      <c r="M24" s="207">
        <f t="shared" si="8"/>
        <v>1.5384615384615383</v>
      </c>
      <c r="N24" s="210">
        <f t="shared" si="9"/>
        <v>1.5</v>
      </c>
      <c r="O24" s="207">
        <f t="shared" si="10"/>
        <v>26.400000000000002</v>
      </c>
      <c r="P24" s="210">
        <f t="shared" si="11"/>
        <v>26</v>
      </c>
      <c r="Q24" s="207">
        <f t="shared" si="12"/>
        <v>30</v>
      </c>
      <c r="R24" s="210">
        <f t="shared" si="13"/>
        <v>30</v>
      </c>
    </row>
    <row r="25" spans="1:18" x14ac:dyDescent="0.2">
      <c r="A25" s="207">
        <v>45</v>
      </c>
      <c r="B25" s="211">
        <v>47</v>
      </c>
      <c r="C25" s="211" t="s">
        <v>123</v>
      </c>
      <c r="D25" s="212" t="s">
        <v>124</v>
      </c>
      <c r="E25" s="207">
        <f t="shared" si="0"/>
        <v>4.2016806722689068E-6</v>
      </c>
      <c r="F25" s="210">
        <f t="shared" si="1"/>
        <v>4.1999999999999996E-6</v>
      </c>
      <c r="G25" s="207" t="str">
        <f t="shared" si="2"/>
        <v>--</v>
      </c>
      <c r="H25" s="210" t="str">
        <f t="shared" si="3"/>
        <v>--</v>
      </c>
      <c r="I25" s="207">
        <f t="shared" si="4"/>
        <v>4.4217687074829926E-5</v>
      </c>
      <c r="J25" s="210">
        <f t="shared" si="5"/>
        <v>4.3999999999999999E-5</v>
      </c>
      <c r="K25" s="207" t="str">
        <f t="shared" si="6"/>
        <v>--</v>
      </c>
      <c r="L25" s="210" t="str">
        <f t="shared" si="7"/>
        <v>--</v>
      </c>
      <c r="M25" s="207">
        <f t="shared" si="8"/>
        <v>8.5714285714285699E-5</v>
      </c>
      <c r="N25" s="210">
        <f t="shared" si="9"/>
        <v>8.6000000000000003E-5</v>
      </c>
      <c r="O25" s="207" t="str">
        <f t="shared" si="10"/>
        <v>--</v>
      </c>
      <c r="P25" s="210" t="str">
        <f t="shared" si="11"/>
        <v>--</v>
      </c>
      <c r="Q25" s="207" t="str">
        <f t="shared" si="12"/>
        <v>--</v>
      </c>
      <c r="R25" s="210" t="str">
        <f t="shared" si="13"/>
        <v>--</v>
      </c>
    </row>
    <row r="26" spans="1:18" x14ac:dyDescent="0.2">
      <c r="A26" s="207">
        <v>46</v>
      </c>
      <c r="B26" s="211">
        <v>49</v>
      </c>
      <c r="C26" s="211" t="s">
        <v>126</v>
      </c>
      <c r="D26" s="212" t="s">
        <v>127</v>
      </c>
      <c r="E26" s="207">
        <f t="shared" si="0"/>
        <v>7.1428571428571419E-6</v>
      </c>
      <c r="F26" s="210">
        <f t="shared" si="1"/>
        <v>7.0999999999999998E-6</v>
      </c>
      <c r="G26" s="207" t="str">
        <f t="shared" si="2"/>
        <v>--</v>
      </c>
      <c r="H26" s="210" t="str">
        <f t="shared" si="3"/>
        <v>--</v>
      </c>
      <c r="I26" s="207">
        <f t="shared" si="4"/>
        <v>1.8571428571428569E-4</v>
      </c>
      <c r="J26" s="210">
        <f t="shared" si="5"/>
        <v>1.9000000000000001E-4</v>
      </c>
      <c r="K26" s="207" t="str">
        <f t="shared" si="6"/>
        <v>--</v>
      </c>
      <c r="L26" s="210" t="str">
        <f t="shared" si="7"/>
        <v>--</v>
      </c>
      <c r="M26" s="207">
        <f t="shared" si="8"/>
        <v>8.5714285714285699E-5</v>
      </c>
      <c r="N26" s="210">
        <f t="shared" si="9"/>
        <v>8.6000000000000003E-5</v>
      </c>
      <c r="O26" s="207" t="str">
        <f t="shared" si="10"/>
        <v>--</v>
      </c>
      <c r="P26" s="210" t="str">
        <f t="shared" si="11"/>
        <v>--</v>
      </c>
      <c r="Q26" s="207" t="str">
        <f t="shared" si="12"/>
        <v>--</v>
      </c>
      <c r="R26" s="210" t="str">
        <f t="shared" si="13"/>
        <v>--</v>
      </c>
    </row>
    <row r="27" spans="1:18" x14ac:dyDescent="0.2">
      <c r="A27" s="207">
        <v>47</v>
      </c>
      <c r="B27" s="211">
        <v>50</v>
      </c>
      <c r="C27" s="211" t="s">
        <v>128</v>
      </c>
      <c r="D27" s="212" t="s">
        <v>129</v>
      </c>
      <c r="E27" s="207">
        <f t="shared" si="0"/>
        <v>7.1428571428571419E-6</v>
      </c>
      <c r="F27" s="210">
        <f t="shared" si="1"/>
        <v>7.0999999999999998E-6</v>
      </c>
      <c r="G27" s="207" t="str">
        <f t="shared" si="2"/>
        <v>--</v>
      </c>
      <c r="H27" s="210" t="str">
        <f t="shared" si="3"/>
        <v>--</v>
      </c>
      <c r="I27" s="207">
        <f t="shared" si="4"/>
        <v>1.8571428571428569E-4</v>
      </c>
      <c r="J27" s="210">
        <f t="shared" si="5"/>
        <v>1.9000000000000001E-4</v>
      </c>
      <c r="K27" s="207" t="str">
        <f t="shared" si="6"/>
        <v>--</v>
      </c>
      <c r="L27" s="210" t="str">
        <f t="shared" si="7"/>
        <v>--</v>
      </c>
      <c r="M27" s="207">
        <f t="shared" si="8"/>
        <v>8.5714285714285699E-5</v>
      </c>
      <c r="N27" s="210">
        <f t="shared" si="9"/>
        <v>8.6000000000000003E-5</v>
      </c>
      <c r="O27" s="207" t="str">
        <f t="shared" si="10"/>
        <v>--</v>
      </c>
      <c r="P27" s="210" t="str">
        <f t="shared" si="11"/>
        <v>--</v>
      </c>
      <c r="Q27" s="207" t="str">
        <f t="shared" si="12"/>
        <v>--</v>
      </c>
      <c r="R27" s="210" t="str">
        <f t="shared" si="13"/>
        <v>--</v>
      </c>
    </row>
    <row r="28" spans="1:18" x14ac:dyDescent="0.2">
      <c r="A28" s="207">
        <v>48</v>
      </c>
      <c r="B28" s="211">
        <v>51</v>
      </c>
      <c r="C28" s="211" t="s">
        <v>130</v>
      </c>
      <c r="D28" s="212" t="s">
        <v>131</v>
      </c>
      <c r="E28" s="207">
        <f t="shared" si="0"/>
        <v>7.1428571428571419E-6</v>
      </c>
      <c r="F28" s="210">
        <f t="shared" si="1"/>
        <v>7.0999999999999998E-6</v>
      </c>
      <c r="G28" s="207" t="str">
        <f t="shared" si="2"/>
        <v>--</v>
      </c>
      <c r="H28" s="210" t="str">
        <f t="shared" si="3"/>
        <v>--</v>
      </c>
      <c r="I28" s="207">
        <f t="shared" si="4"/>
        <v>1.8571428571428569E-4</v>
      </c>
      <c r="J28" s="210">
        <f t="shared" si="5"/>
        <v>1.9000000000000001E-4</v>
      </c>
      <c r="K28" s="207" t="str">
        <f t="shared" si="6"/>
        <v>--</v>
      </c>
      <c r="L28" s="210" t="str">
        <f t="shared" si="7"/>
        <v>--</v>
      </c>
      <c r="M28" s="207">
        <f t="shared" si="8"/>
        <v>8.5714285714285699E-5</v>
      </c>
      <c r="N28" s="210">
        <f t="shared" si="9"/>
        <v>8.6000000000000003E-5</v>
      </c>
      <c r="O28" s="207" t="str">
        <f t="shared" si="10"/>
        <v>--</v>
      </c>
      <c r="P28" s="210" t="str">
        <f t="shared" si="11"/>
        <v>--</v>
      </c>
      <c r="Q28" s="207" t="str">
        <f t="shared" si="12"/>
        <v>--</v>
      </c>
      <c r="R28" s="210" t="str">
        <f t="shared" si="13"/>
        <v>--</v>
      </c>
    </row>
    <row r="29" spans="1:18" x14ac:dyDescent="0.2">
      <c r="A29" s="207">
        <v>53</v>
      </c>
      <c r="B29" s="211">
        <v>56</v>
      </c>
      <c r="C29" s="211" t="s">
        <v>132</v>
      </c>
      <c r="D29" s="212" t="s">
        <v>133</v>
      </c>
      <c r="E29" s="207">
        <f t="shared" si="0"/>
        <v>2.0408163265306121E-2</v>
      </c>
      <c r="F29" s="210">
        <f t="shared" si="1"/>
        <v>0.02</v>
      </c>
      <c r="G29" s="207">
        <f t="shared" si="2"/>
        <v>1</v>
      </c>
      <c r="H29" s="210">
        <f t="shared" si="3"/>
        <v>1</v>
      </c>
      <c r="I29" s="207">
        <f t="shared" si="4"/>
        <v>0.53061224489795911</v>
      </c>
      <c r="J29" s="210">
        <f t="shared" si="5"/>
        <v>0.53</v>
      </c>
      <c r="K29" s="207">
        <f t="shared" si="6"/>
        <v>4.4000000000000004</v>
      </c>
      <c r="L29" s="210">
        <f t="shared" si="7"/>
        <v>4.4000000000000004</v>
      </c>
      <c r="M29" s="207">
        <f t="shared" si="8"/>
        <v>0.24489795918367346</v>
      </c>
      <c r="N29" s="210">
        <f t="shared" si="9"/>
        <v>0.24</v>
      </c>
      <c r="O29" s="207">
        <f t="shared" si="10"/>
        <v>4.4000000000000004</v>
      </c>
      <c r="P29" s="210">
        <f t="shared" si="11"/>
        <v>4.4000000000000004</v>
      </c>
      <c r="Q29" s="207">
        <f t="shared" si="12"/>
        <v>14</v>
      </c>
      <c r="R29" s="210">
        <f t="shared" si="13"/>
        <v>14</v>
      </c>
    </row>
    <row r="30" spans="1:18" x14ac:dyDescent="0.2">
      <c r="A30" s="207">
        <v>55</v>
      </c>
      <c r="B30" s="211">
        <v>58</v>
      </c>
      <c r="C30" s="211" t="s">
        <v>134</v>
      </c>
      <c r="D30" s="212" t="s">
        <v>135</v>
      </c>
      <c r="E30" s="207">
        <f t="shared" si="0"/>
        <v>4.1666666666666669E-4</v>
      </c>
      <c r="F30" s="210">
        <f t="shared" si="1"/>
        <v>4.2000000000000002E-4</v>
      </c>
      <c r="G30" s="207">
        <f t="shared" si="2"/>
        <v>1E-3</v>
      </c>
      <c r="H30" s="210">
        <f t="shared" si="3"/>
        <v>1E-3</v>
      </c>
      <c r="I30" s="207">
        <f t="shared" si="4"/>
        <v>1.0833333333333334E-2</v>
      </c>
      <c r="J30" s="210">
        <f t="shared" si="5"/>
        <v>1.0999999999999999E-2</v>
      </c>
      <c r="K30" s="207">
        <f t="shared" si="6"/>
        <v>4.4000000000000003E-3</v>
      </c>
      <c r="L30" s="210">
        <f t="shared" si="7"/>
        <v>4.4000000000000003E-3</v>
      </c>
      <c r="M30" s="207">
        <f t="shared" si="8"/>
        <v>5.0000000000000001E-3</v>
      </c>
      <c r="N30" s="210">
        <f t="shared" si="9"/>
        <v>5.0000000000000001E-3</v>
      </c>
      <c r="O30" s="207">
        <f t="shared" si="10"/>
        <v>4.4000000000000003E-3</v>
      </c>
      <c r="P30" s="210">
        <f t="shared" si="11"/>
        <v>4.4000000000000003E-3</v>
      </c>
      <c r="Q30" s="207" t="str">
        <f t="shared" si="12"/>
        <v>--</v>
      </c>
      <c r="R30" s="210" t="str">
        <f t="shared" si="13"/>
        <v>--</v>
      </c>
    </row>
    <row r="31" spans="1:18" x14ac:dyDescent="0.2">
      <c r="A31" s="207">
        <v>56</v>
      </c>
      <c r="B31" s="207">
        <v>62</v>
      </c>
      <c r="C31" s="207" t="s">
        <v>136</v>
      </c>
      <c r="D31" s="213" t="s">
        <v>137</v>
      </c>
      <c r="E31" s="207" t="str">
        <f t="shared" si="0"/>
        <v>--</v>
      </c>
      <c r="F31" s="210" t="str">
        <f t="shared" si="1"/>
        <v>--</v>
      </c>
      <c r="G31" s="207">
        <f t="shared" si="2"/>
        <v>0.4</v>
      </c>
      <c r="H31" s="210">
        <f t="shared" si="3"/>
        <v>0.4</v>
      </c>
      <c r="I31" s="207" t="str">
        <f t="shared" si="4"/>
        <v>--</v>
      </c>
      <c r="J31" s="210" t="str">
        <f t="shared" si="5"/>
        <v>--</v>
      </c>
      <c r="K31" s="207">
        <f t="shared" si="6"/>
        <v>1.7600000000000002</v>
      </c>
      <c r="L31" s="210">
        <f t="shared" si="7"/>
        <v>1.8</v>
      </c>
      <c r="M31" s="207" t="str">
        <f t="shared" si="8"/>
        <v>--</v>
      </c>
      <c r="N31" s="210" t="str">
        <f t="shared" si="9"/>
        <v>--</v>
      </c>
      <c r="O31" s="207">
        <f t="shared" si="10"/>
        <v>1.7600000000000002</v>
      </c>
      <c r="P31" s="210">
        <f t="shared" si="11"/>
        <v>1.8</v>
      </c>
      <c r="Q31" s="207" t="str">
        <f t="shared" si="12"/>
        <v>--</v>
      </c>
      <c r="R31" s="210" t="str">
        <f t="shared" si="13"/>
        <v>--</v>
      </c>
    </row>
    <row r="32" spans="1:18" x14ac:dyDescent="0.2">
      <c r="A32" s="207">
        <v>57</v>
      </c>
      <c r="B32" s="207" t="s">
        <v>138</v>
      </c>
      <c r="C32" s="207" t="s">
        <v>139</v>
      </c>
      <c r="D32" s="213" t="s">
        <v>140</v>
      </c>
      <c r="E32" s="207" t="str">
        <f t="shared" si="0"/>
        <v>--</v>
      </c>
      <c r="F32" s="210" t="str">
        <f t="shared" si="1"/>
        <v>--</v>
      </c>
      <c r="G32" s="207">
        <f t="shared" si="2"/>
        <v>9.6</v>
      </c>
      <c r="H32" s="210">
        <f t="shared" si="3"/>
        <v>9.6</v>
      </c>
      <c r="I32" s="207" t="str">
        <f t="shared" si="4"/>
        <v>--</v>
      </c>
      <c r="J32" s="210" t="str">
        <f t="shared" si="5"/>
        <v>--</v>
      </c>
      <c r="K32" s="207">
        <f t="shared" si="6"/>
        <v>42.24</v>
      </c>
      <c r="L32" s="210">
        <f t="shared" si="7"/>
        <v>42</v>
      </c>
      <c r="M32" s="207" t="str">
        <f t="shared" si="8"/>
        <v>--</v>
      </c>
      <c r="N32" s="210" t="str">
        <f t="shared" si="9"/>
        <v>--</v>
      </c>
      <c r="O32" s="207">
        <f t="shared" si="10"/>
        <v>42.24</v>
      </c>
      <c r="P32" s="210">
        <f t="shared" si="11"/>
        <v>42</v>
      </c>
      <c r="Q32" s="207">
        <f t="shared" si="12"/>
        <v>94.160000000000011</v>
      </c>
      <c r="R32" s="210">
        <f t="shared" si="13"/>
        <v>94</v>
      </c>
    </row>
    <row r="33" spans="1:18" x14ac:dyDescent="0.2">
      <c r="A33" s="207">
        <v>59</v>
      </c>
      <c r="B33" s="207" t="s">
        <v>141</v>
      </c>
      <c r="C33" s="207" t="s">
        <v>142</v>
      </c>
      <c r="D33" s="213" t="s">
        <v>143</v>
      </c>
      <c r="E33" s="207" t="str">
        <f t="shared" si="0"/>
        <v>--</v>
      </c>
      <c r="F33" s="210" t="str">
        <f t="shared" si="1"/>
        <v>--</v>
      </c>
      <c r="G33" s="207">
        <f t="shared" si="2"/>
        <v>60</v>
      </c>
      <c r="H33" s="210">
        <f t="shared" si="3"/>
        <v>60</v>
      </c>
      <c r="I33" s="207" t="str">
        <f t="shared" si="4"/>
        <v>--</v>
      </c>
      <c r="J33" s="210" t="str">
        <f t="shared" si="5"/>
        <v>--</v>
      </c>
      <c r="K33" s="207">
        <f t="shared" si="6"/>
        <v>264</v>
      </c>
      <c r="L33" s="210">
        <f t="shared" si="7"/>
        <v>260</v>
      </c>
      <c r="M33" s="207" t="str">
        <f t="shared" si="8"/>
        <v>--</v>
      </c>
      <c r="N33" s="210" t="str">
        <f t="shared" si="9"/>
        <v>--</v>
      </c>
      <c r="O33" s="207">
        <f t="shared" si="10"/>
        <v>264</v>
      </c>
      <c r="P33" s="210">
        <f t="shared" si="11"/>
        <v>260</v>
      </c>
      <c r="Q33" s="207" t="str">
        <f t="shared" si="12"/>
        <v>--</v>
      </c>
      <c r="R33" s="210" t="str">
        <f t="shared" si="13"/>
        <v>--</v>
      </c>
    </row>
    <row r="34" spans="1:18" ht="15" customHeight="1" x14ac:dyDescent="0.2">
      <c r="A34" s="207">
        <v>60</v>
      </c>
      <c r="B34" s="207">
        <v>71</v>
      </c>
      <c r="C34" s="207" t="s">
        <v>144</v>
      </c>
      <c r="D34" s="213" t="s">
        <v>145</v>
      </c>
      <c r="E34" s="207">
        <f t="shared" si="0"/>
        <v>2.7027027027027029E-2</v>
      </c>
      <c r="F34" s="210">
        <f t="shared" si="1"/>
        <v>2.7E-2</v>
      </c>
      <c r="G34" s="207" t="str">
        <f t="shared" si="2"/>
        <v>--</v>
      </c>
      <c r="H34" s="210" t="str">
        <f t="shared" si="3"/>
        <v>--</v>
      </c>
      <c r="I34" s="207">
        <f t="shared" si="4"/>
        <v>0.70270270270270274</v>
      </c>
      <c r="J34" s="210">
        <f t="shared" si="5"/>
        <v>0.7</v>
      </c>
      <c r="K34" s="207" t="str">
        <f t="shared" si="6"/>
        <v>--</v>
      </c>
      <c r="L34" s="210" t="str">
        <f t="shared" si="7"/>
        <v>--</v>
      </c>
      <c r="M34" s="207">
        <f t="shared" si="8"/>
        <v>0.32432432432432434</v>
      </c>
      <c r="N34" s="210">
        <f t="shared" si="9"/>
        <v>0.32</v>
      </c>
      <c r="O34" s="207" t="str">
        <f t="shared" si="10"/>
        <v>--</v>
      </c>
      <c r="P34" s="210" t="str">
        <f t="shared" si="11"/>
        <v>--</v>
      </c>
      <c r="Q34" s="207" t="str">
        <f t="shared" si="12"/>
        <v>--</v>
      </c>
      <c r="R34" s="210" t="str">
        <f t="shared" si="13"/>
        <v>--</v>
      </c>
    </row>
    <row r="35" spans="1:18" x14ac:dyDescent="0.2">
      <c r="A35" s="207">
        <v>61</v>
      </c>
      <c r="B35" s="211">
        <v>72</v>
      </c>
      <c r="C35" s="211" t="s">
        <v>146</v>
      </c>
      <c r="D35" s="212" t="s">
        <v>147</v>
      </c>
      <c r="E35" s="207">
        <f t="shared" si="0"/>
        <v>0.90909090909090895</v>
      </c>
      <c r="F35" s="210">
        <f t="shared" si="1"/>
        <v>0.91</v>
      </c>
      <c r="G35" s="207" t="str">
        <f t="shared" si="2"/>
        <v>--</v>
      </c>
      <c r="H35" s="210" t="str">
        <f t="shared" si="3"/>
        <v>--</v>
      </c>
      <c r="I35" s="207">
        <f t="shared" si="4"/>
        <v>23.636363636363633</v>
      </c>
      <c r="J35" s="210">
        <f t="shared" si="5"/>
        <v>24</v>
      </c>
      <c r="K35" s="207" t="str">
        <f t="shared" si="6"/>
        <v>--</v>
      </c>
      <c r="L35" s="210" t="str">
        <f t="shared" si="7"/>
        <v>--</v>
      </c>
      <c r="M35" s="207">
        <f t="shared" si="8"/>
        <v>10.909090909090907</v>
      </c>
      <c r="N35" s="210">
        <f t="shared" si="9"/>
        <v>11</v>
      </c>
      <c r="O35" s="207" t="str">
        <f t="shared" si="10"/>
        <v>--</v>
      </c>
      <c r="P35" s="210" t="str">
        <f t="shared" si="11"/>
        <v>--</v>
      </c>
      <c r="Q35" s="207" t="str">
        <f t="shared" si="12"/>
        <v>--</v>
      </c>
      <c r="R35" s="210" t="str">
        <f t="shared" si="13"/>
        <v>--</v>
      </c>
    </row>
    <row r="36" spans="1:18" x14ac:dyDescent="0.2">
      <c r="A36" s="207">
        <v>62</v>
      </c>
      <c r="B36" s="211">
        <v>324</v>
      </c>
      <c r="C36" s="211" t="s">
        <v>148</v>
      </c>
      <c r="D36" s="212" t="s">
        <v>149</v>
      </c>
      <c r="E36" s="207" t="str">
        <f t="shared" si="0"/>
        <v>--</v>
      </c>
      <c r="F36" s="210" t="str">
        <f t="shared" si="1"/>
        <v>--</v>
      </c>
      <c r="G36" s="207">
        <f t="shared" si="2"/>
        <v>3.9</v>
      </c>
      <c r="H36" s="210">
        <f t="shared" si="3"/>
        <v>3.9</v>
      </c>
      <c r="I36" s="207" t="str">
        <f t="shared" si="4"/>
        <v>--</v>
      </c>
      <c r="J36" s="210" t="str">
        <f t="shared" si="5"/>
        <v>--</v>
      </c>
      <c r="K36" s="207">
        <f t="shared" si="6"/>
        <v>17.16</v>
      </c>
      <c r="L36" s="210">
        <f t="shared" si="7"/>
        <v>17</v>
      </c>
      <c r="M36" s="207" t="str">
        <f t="shared" si="8"/>
        <v>--</v>
      </c>
      <c r="N36" s="210" t="str">
        <f t="shared" si="9"/>
        <v>--</v>
      </c>
      <c r="O36" s="207">
        <f t="shared" si="10"/>
        <v>17.16</v>
      </c>
      <c r="P36" s="210">
        <f t="shared" si="11"/>
        <v>17</v>
      </c>
      <c r="Q36" s="207">
        <f t="shared" si="12"/>
        <v>190</v>
      </c>
      <c r="R36" s="210">
        <f t="shared" si="13"/>
        <v>190</v>
      </c>
    </row>
    <row r="37" spans="1:18" x14ac:dyDescent="0.2">
      <c r="A37" s="207">
        <v>63</v>
      </c>
      <c r="B37" s="211">
        <v>73</v>
      </c>
      <c r="C37" s="211" t="s">
        <v>150</v>
      </c>
      <c r="D37" s="212" t="s">
        <v>151</v>
      </c>
      <c r="E37" s="207">
        <f t="shared" si="0"/>
        <v>0.27027027027027023</v>
      </c>
      <c r="F37" s="210">
        <f t="shared" si="1"/>
        <v>0.27</v>
      </c>
      <c r="G37" s="207">
        <f t="shared" si="2"/>
        <v>1.7</v>
      </c>
      <c r="H37" s="210">
        <f t="shared" si="3"/>
        <v>1.7</v>
      </c>
      <c r="I37" s="207">
        <f t="shared" si="4"/>
        <v>7.0270270270270263</v>
      </c>
      <c r="J37" s="210">
        <f t="shared" si="5"/>
        <v>7</v>
      </c>
      <c r="K37" s="207">
        <f t="shared" si="6"/>
        <v>7.48</v>
      </c>
      <c r="L37" s="210">
        <f t="shared" si="7"/>
        <v>7.5</v>
      </c>
      <c r="M37" s="207">
        <f t="shared" si="8"/>
        <v>3.243243243243243</v>
      </c>
      <c r="N37" s="210">
        <f t="shared" si="9"/>
        <v>3.2</v>
      </c>
      <c r="O37" s="207">
        <f t="shared" si="10"/>
        <v>7.48</v>
      </c>
      <c r="P37" s="210">
        <f t="shared" si="11"/>
        <v>7.5</v>
      </c>
      <c r="Q37" s="207">
        <f t="shared" si="12"/>
        <v>3300</v>
      </c>
      <c r="R37" s="210">
        <f t="shared" si="13"/>
        <v>3300</v>
      </c>
    </row>
    <row r="38" spans="1:18" x14ac:dyDescent="0.2">
      <c r="A38" s="207">
        <v>64</v>
      </c>
      <c r="B38" s="211">
        <v>75</v>
      </c>
      <c r="C38" s="211" t="s">
        <v>152</v>
      </c>
      <c r="D38" s="212" t="s">
        <v>153</v>
      </c>
      <c r="E38" s="207">
        <f t="shared" si="0"/>
        <v>3.3003300330033E-2</v>
      </c>
      <c r="F38" s="210">
        <f t="shared" si="1"/>
        <v>3.3000000000000002E-2</v>
      </c>
      <c r="G38" s="207">
        <f t="shared" si="2"/>
        <v>2</v>
      </c>
      <c r="H38" s="210">
        <f t="shared" si="3"/>
        <v>2</v>
      </c>
      <c r="I38" s="207">
        <f t="shared" si="4"/>
        <v>0.85808580858085803</v>
      </c>
      <c r="J38" s="210">
        <f t="shared" si="5"/>
        <v>0.86</v>
      </c>
      <c r="K38" s="207">
        <f t="shared" si="6"/>
        <v>8.8000000000000007</v>
      </c>
      <c r="L38" s="210">
        <f t="shared" si="7"/>
        <v>8.8000000000000007</v>
      </c>
      <c r="M38" s="207">
        <f t="shared" si="8"/>
        <v>0.396039603960396</v>
      </c>
      <c r="N38" s="210">
        <f t="shared" si="9"/>
        <v>0.4</v>
      </c>
      <c r="O38" s="207">
        <f t="shared" si="10"/>
        <v>8.8000000000000007</v>
      </c>
      <c r="P38" s="210">
        <f t="shared" si="11"/>
        <v>8.8000000000000007</v>
      </c>
      <c r="Q38" s="207">
        <f t="shared" si="12"/>
        <v>660</v>
      </c>
      <c r="R38" s="210">
        <f t="shared" si="13"/>
        <v>660</v>
      </c>
    </row>
    <row r="39" spans="1:18" x14ac:dyDescent="0.2">
      <c r="A39" s="207">
        <v>65</v>
      </c>
      <c r="B39" s="211">
        <v>333</v>
      </c>
      <c r="C39" s="211" t="s">
        <v>154</v>
      </c>
      <c r="D39" s="212" t="s">
        <v>155</v>
      </c>
      <c r="E39" s="207" t="str">
        <f t="shared" si="0"/>
        <v>--</v>
      </c>
      <c r="F39" s="210" t="str">
        <f t="shared" si="1"/>
        <v>--</v>
      </c>
      <c r="G39" s="207" t="str">
        <f t="shared" si="2"/>
        <v>--</v>
      </c>
      <c r="H39" s="210" t="str">
        <f t="shared" si="3"/>
        <v>--</v>
      </c>
      <c r="I39" s="207" t="str">
        <f t="shared" si="4"/>
        <v>--</v>
      </c>
      <c r="J39" s="210" t="str">
        <f t="shared" si="5"/>
        <v>--</v>
      </c>
      <c r="K39" s="207" t="str">
        <f t="shared" si="6"/>
        <v>--</v>
      </c>
      <c r="L39" s="210" t="str">
        <f t="shared" si="7"/>
        <v>--</v>
      </c>
      <c r="M39" s="207" t="str">
        <f t="shared" si="8"/>
        <v>--</v>
      </c>
      <c r="N39" s="210" t="str">
        <f t="shared" si="9"/>
        <v>--</v>
      </c>
      <c r="O39" s="207" t="str">
        <f t="shared" si="10"/>
        <v>--</v>
      </c>
      <c r="P39" s="210" t="str">
        <f t="shared" si="11"/>
        <v>--</v>
      </c>
      <c r="Q39" s="207">
        <f t="shared" si="12"/>
        <v>2900</v>
      </c>
      <c r="R39" s="210">
        <f t="shared" si="13"/>
        <v>2900</v>
      </c>
    </row>
    <row r="40" spans="1:18" x14ac:dyDescent="0.2">
      <c r="A40" s="207">
        <v>66</v>
      </c>
      <c r="B40" s="207">
        <v>76</v>
      </c>
      <c r="C40" s="207" t="s">
        <v>157</v>
      </c>
      <c r="D40" s="213" t="s">
        <v>158</v>
      </c>
      <c r="E40" s="207">
        <f t="shared" si="0"/>
        <v>0.76923076923076916</v>
      </c>
      <c r="F40" s="210">
        <f t="shared" si="1"/>
        <v>0.77</v>
      </c>
      <c r="G40" s="207" t="str">
        <f t="shared" si="2"/>
        <v>--</v>
      </c>
      <c r="H40" s="210" t="str">
        <f t="shared" si="3"/>
        <v>--</v>
      </c>
      <c r="I40" s="207">
        <f t="shared" si="4"/>
        <v>20</v>
      </c>
      <c r="J40" s="210">
        <f t="shared" si="5"/>
        <v>20</v>
      </c>
      <c r="K40" s="207" t="str">
        <f t="shared" si="6"/>
        <v>--</v>
      </c>
      <c r="L40" s="210" t="str">
        <f t="shared" si="7"/>
        <v>--</v>
      </c>
      <c r="M40" s="207">
        <f t="shared" si="8"/>
        <v>9.2307692307692299</v>
      </c>
      <c r="N40" s="210">
        <f t="shared" si="9"/>
        <v>9.1999999999999993</v>
      </c>
      <c r="O40" s="207" t="str">
        <f t="shared" si="10"/>
        <v>--</v>
      </c>
      <c r="P40" s="210" t="str">
        <f t="shared" si="11"/>
        <v>--</v>
      </c>
      <c r="Q40" s="207" t="str">
        <f t="shared" si="12"/>
        <v>--</v>
      </c>
      <c r="R40" s="210" t="str">
        <f t="shared" si="13"/>
        <v>--</v>
      </c>
    </row>
    <row r="41" spans="1:18" x14ac:dyDescent="0.2">
      <c r="A41" s="207">
        <v>69</v>
      </c>
      <c r="B41" s="211">
        <v>79</v>
      </c>
      <c r="C41" s="211" t="s">
        <v>159</v>
      </c>
      <c r="D41" s="212" t="s">
        <v>160</v>
      </c>
      <c r="E41" s="207" t="str">
        <f t="shared" si="0"/>
        <v>--</v>
      </c>
      <c r="F41" s="210" t="str">
        <f t="shared" si="1"/>
        <v>--</v>
      </c>
      <c r="G41" s="207">
        <f t="shared" si="2"/>
        <v>30000</v>
      </c>
      <c r="H41" s="210">
        <f t="shared" si="3"/>
        <v>30000</v>
      </c>
      <c r="I41" s="207" t="str">
        <f t="shared" si="4"/>
        <v>--</v>
      </c>
      <c r="J41" s="210" t="str">
        <f t="shared" si="5"/>
        <v>--</v>
      </c>
      <c r="K41" s="207">
        <f t="shared" si="6"/>
        <v>132000</v>
      </c>
      <c r="L41" s="210">
        <f t="shared" si="7"/>
        <v>130000</v>
      </c>
      <c r="M41" s="207" t="str">
        <f t="shared" si="8"/>
        <v>--</v>
      </c>
      <c r="N41" s="210" t="str">
        <f t="shared" si="9"/>
        <v>--</v>
      </c>
      <c r="O41" s="207">
        <f t="shared" si="10"/>
        <v>132000</v>
      </c>
      <c r="P41" s="210">
        <f t="shared" si="11"/>
        <v>130000</v>
      </c>
      <c r="Q41" s="207">
        <f t="shared" si="12"/>
        <v>30000</v>
      </c>
      <c r="R41" s="210">
        <f t="shared" si="13"/>
        <v>30000</v>
      </c>
    </row>
    <row r="42" spans="1:18" x14ac:dyDescent="0.2">
      <c r="A42" s="207">
        <v>70</v>
      </c>
      <c r="B42" s="207">
        <v>80</v>
      </c>
      <c r="C42" s="207" t="s">
        <v>161</v>
      </c>
      <c r="D42" s="213" t="s">
        <v>162</v>
      </c>
      <c r="E42" s="207" t="str">
        <f t="shared" si="0"/>
        <v>--</v>
      </c>
      <c r="F42" s="210" t="str">
        <f t="shared" si="1"/>
        <v>--</v>
      </c>
      <c r="G42" s="207">
        <f t="shared" si="2"/>
        <v>5000</v>
      </c>
      <c r="H42" s="210">
        <f t="shared" si="3"/>
        <v>5000</v>
      </c>
      <c r="I42" s="207" t="str">
        <f t="shared" si="4"/>
        <v>--</v>
      </c>
      <c r="J42" s="210" t="str">
        <f t="shared" si="5"/>
        <v>--</v>
      </c>
      <c r="K42" s="207">
        <f t="shared" si="6"/>
        <v>22000</v>
      </c>
      <c r="L42" s="210">
        <f t="shared" si="7"/>
        <v>22000</v>
      </c>
      <c r="M42" s="207" t="str">
        <f t="shared" si="8"/>
        <v>--</v>
      </c>
      <c r="N42" s="210" t="str">
        <f t="shared" si="9"/>
        <v>--</v>
      </c>
      <c r="O42" s="207">
        <f t="shared" si="10"/>
        <v>22000</v>
      </c>
      <c r="P42" s="210">
        <f t="shared" si="11"/>
        <v>22000</v>
      </c>
      <c r="Q42" s="207">
        <f t="shared" si="12"/>
        <v>15000</v>
      </c>
      <c r="R42" s="210">
        <f t="shared" si="13"/>
        <v>15000</v>
      </c>
    </row>
    <row r="43" spans="1:18" x14ac:dyDescent="0.2">
      <c r="A43" s="207">
        <v>75</v>
      </c>
      <c r="B43" s="211">
        <v>83</v>
      </c>
      <c r="C43" s="211" t="s">
        <v>163</v>
      </c>
      <c r="D43" s="212" t="s">
        <v>164</v>
      </c>
      <c r="E43" s="207">
        <f t="shared" si="0"/>
        <v>5.5555555555555556E-4</v>
      </c>
      <c r="F43" s="210">
        <f t="shared" si="1"/>
        <v>5.5999999999999995E-4</v>
      </c>
      <c r="G43" s="207">
        <f t="shared" si="2"/>
        <v>1.6129032258064516E-3</v>
      </c>
      <c r="H43" s="210">
        <f t="shared" si="3"/>
        <v>1.6000000000000001E-3</v>
      </c>
      <c r="I43" s="207">
        <f t="shared" si="4"/>
        <v>1.4444444444444444E-2</v>
      </c>
      <c r="J43" s="210">
        <f t="shared" si="5"/>
        <v>1.4E-2</v>
      </c>
      <c r="K43" s="207">
        <f t="shared" si="6"/>
        <v>3.666666666666667E-3</v>
      </c>
      <c r="L43" s="210">
        <f t="shared" si="7"/>
        <v>3.7000000000000002E-3</v>
      </c>
      <c r="M43" s="207">
        <f t="shared" si="8"/>
        <v>6.6666666666666662E-3</v>
      </c>
      <c r="N43" s="210">
        <f t="shared" si="9"/>
        <v>6.7000000000000002E-3</v>
      </c>
      <c r="O43" s="207">
        <f t="shared" si="10"/>
        <v>2.2000000000000002E-2</v>
      </c>
      <c r="P43" s="210">
        <f t="shared" si="11"/>
        <v>2.1999999999999999E-2</v>
      </c>
      <c r="Q43" s="207">
        <f t="shared" si="12"/>
        <v>0.03</v>
      </c>
      <c r="R43" s="210">
        <f t="shared" si="13"/>
        <v>0.03</v>
      </c>
    </row>
    <row r="44" spans="1:18" x14ac:dyDescent="0.2">
      <c r="A44" s="207">
        <v>77</v>
      </c>
      <c r="B44" s="211">
        <v>86</v>
      </c>
      <c r="C44" s="211" t="s">
        <v>165</v>
      </c>
      <c r="D44" s="212" t="s">
        <v>166</v>
      </c>
      <c r="E44" s="207" t="str">
        <f t="shared" si="0"/>
        <v>--</v>
      </c>
      <c r="F44" s="210" t="str">
        <f t="shared" si="1"/>
        <v>--</v>
      </c>
      <c r="G44" s="207">
        <f t="shared" si="2"/>
        <v>2.2000000000000002</v>
      </c>
      <c r="H44" s="210">
        <f t="shared" si="3"/>
        <v>2.2000000000000002</v>
      </c>
      <c r="I44" s="207" t="str">
        <f t="shared" si="4"/>
        <v>--</v>
      </c>
      <c r="J44" s="210" t="str">
        <f t="shared" si="5"/>
        <v>--</v>
      </c>
      <c r="K44" s="207">
        <f t="shared" si="6"/>
        <v>9.6800000000000015</v>
      </c>
      <c r="L44" s="210">
        <f t="shared" si="7"/>
        <v>9.6999999999999993</v>
      </c>
      <c r="M44" s="207" t="str">
        <f t="shared" si="8"/>
        <v>--</v>
      </c>
      <c r="N44" s="210" t="str">
        <f t="shared" si="9"/>
        <v>--</v>
      </c>
      <c r="O44" s="207">
        <f t="shared" si="10"/>
        <v>9.6800000000000015</v>
      </c>
      <c r="P44" s="210">
        <f t="shared" si="11"/>
        <v>9.6999999999999993</v>
      </c>
      <c r="Q44" s="207">
        <f t="shared" si="12"/>
        <v>50</v>
      </c>
      <c r="R44" s="210">
        <f t="shared" si="13"/>
        <v>50</v>
      </c>
    </row>
    <row r="45" spans="1:18" x14ac:dyDescent="0.2">
      <c r="A45" s="207">
        <v>81</v>
      </c>
      <c r="B45" s="211">
        <v>90</v>
      </c>
      <c r="C45" s="211" t="s">
        <v>167</v>
      </c>
      <c r="D45" s="212" t="s">
        <v>168</v>
      </c>
      <c r="E45" s="207" t="str">
        <f t="shared" si="0"/>
        <v>--</v>
      </c>
      <c r="F45" s="210" t="str">
        <f t="shared" si="1"/>
        <v>--</v>
      </c>
      <c r="G45" s="207">
        <f t="shared" si="2"/>
        <v>300</v>
      </c>
      <c r="H45" s="210">
        <f t="shared" si="3"/>
        <v>300</v>
      </c>
      <c r="I45" s="207" t="str">
        <f t="shared" si="4"/>
        <v>--</v>
      </c>
      <c r="J45" s="210" t="str">
        <f t="shared" si="5"/>
        <v>--</v>
      </c>
      <c r="K45" s="207">
        <f t="shared" si="6"/>
        <v>1320</v>
      </c>
      <c r="L45" s="210">
        <f t="shared" si="7"/>
        <v>1300</v>
      </c>
      <c r="M45" s="207" t="str">
        <f t="shared" si="8"/>
        <v>--</v>
      </c>
      <c r="N45" s="210" t="str">
        <f t="shared" si="9"/>
        <v>--</v>
      </c>
      <c r="O45" s="207">
        <f t="shared" si="10"/>
        <v>1320</v>
      </c>
      <c r="P45" s="210">
        <f t="shared" si="11"/>
        <v>1300</v>
      </c>
      <c r="Q45" s="207">
        <f t="shared" si="12"/>
        <v>600</v>
      </c>
      <c r="R45" s="210">
        <f t="shared" si="13"/>
        <v>600</v>
      </c>
    </row>
    <row r="46" spans="1:18" x14ac:dyDescent="0.2">
      <c r="A46" s="207">
        <v>82</v>
      </c>
      <c r="B46" s="211">
        <v>91</v>
      </c>
      <c r="C46" s="211" t="s">
        <v>169</v>
      </c>
      <c r="D46" s="212" t="s">
        <v>170</v>
      </c>
      <c r="E46" s="207">
        <f t="shared" si="0"/>
        <v>0.16666666666666666</v>
      </c>
      <c r="F46" s="210">
        <f t="shared" si="1"/>
        <v>0.17</v>
      </c>
      <c r="G46" s="207">
        <f t="shared" si="2"/>
        <v>100</v>
      </c>
      <c r="H46" s="210">
        <f t="shared" si="3"/>
        <v>100</v>
      </c>
      <c r="I46" s="207">
        <f t="shared" si="4"/>
        <v>4.333333333333333</v>
      </c>
      <c r="J46" s="210">
        <f t="shared" si="5"/>
        <v>4.3</v>
      </c>
      <c r="K46" s="207">
        <f t="shared" si="6"/>
        <v>440.00000000000006</v>
      </c>
      <c r="L46" s="210">
        <f t="shared" si="7"/>
        <v>440</v>
      </c>
      <c r="M46" s="207">
        <f t="shared" si="8"/>
        <v>2</v>
      </c>
      <c r="N46" s="210">
        <f t="shared" si="9"/>
        <v>2</v>
      </c>
      <c r="O46" s="207">
        <f t="shared" si="10"/>
        <v>440.00000000000006</v>
      </c>
      <c r="P46" s="210">
        <f t="shared" si="11"/>
        <v>440</v>
      </c>
      <c r="Q46" s="207">
        <f t="shared" si="12"/>
        <v>1900</v>
      </c>
      <c r="R46" s="210">
        <f t="shared" si="13"/>
        <v>1900</v>
      </c>
    </row>
    <row r="47" spans="1:18" x14ac:dyDescent="0.2">
      <c r="A47" s="207">
        <v>83</v>
      </c>
      <c r="B47" s="211">
        <v>92</v>
      </c>
      <c r="C47" s="211" t="s">
        <v>171</v>
      </c>
      <c r="D47" s="212" t="s">
        <v>172</v>
      </c>
      <c r="E47" s="207" t="str">
        <f t="shared" si="0"/>
        <v>--</v>
      </c>
      <c r="F47" s="210" t="str">
        <f t="shared" si="1"/>
        <v>--</v>
      </c>
      <c r="G47" s="207">
        <f t="shared" si="2"/>
        <v>10</v>
      </c>
      <c r="H47" s="210">
        <f t="shared" si="3"/>
        <v>10</v>
      </c>
      <c r="I47" s="207" t="str">
        <f t="shared" si="4"/>
        <v>--</v>
      </c>
      <c r="J47" s="210" t="str">
        <f t="shared" si="5"/>
        <v>--</v>
      </c>
      <c r="K47" s="207">
        <f t="shared" si="6"/>
        <v>44</v>
      </c>
      <c r="L47" s="210">
        <f t="shared" si="7"/>
        <v>44</v>
      </c>
      <c r="M47" s="207" t="str">
        <f t="shared" si="8"/>
        <v>--</v>
      </c>
      <c r="N47" s="210" t="str">
        <f t="shared" si="9"/>
        <v>--</v>
      </c>
      <c r="O47" s="207">
        <f t="shared" si="10"/>
        <v>44</v>
      </c>
      <c r="P47" s="210">
        <f t="shared" si="11"/>
        <v>44</v>
      </c>
      <c r="Q47" s="207">
        <f t="shared" si="12"/>
        <v>93</v>
      </c>
      <c r="R47" s="210">
        <f t="shared" si="13"/>
        <v>93</v>
      </c>
    </row>
    <row r="48" spans="1:18" x14ac:dyDescent="0.2">
      <c r="A48" s="207">
        <v>86</v>
      </c>
      <c r="B48" s="207" t="s">
        <v>173</v>
      </c>
      <c r="C48" s="207" t="s">
        <v>174</v>
      </c>
      <c r="D48" s="213" t="s">
        <v>175</v>
      </c>
      <c r="E48" s="207" t="str">
        <f t="shared" si="0"/>
        <v>--</v>
      </c>
      <c r="F48" s="210" t="str">
        <f t="shared" si="1"/>
        <v>--</v>
      </c>
      <c r="G48" s="207">
        <f t="shared" si="2"/>
        <v>0.9</v>
      </c>
      <c r="H48" s="210">
        <f t="shared" si="3"/>
        <v>0.9</v>
      </c>
      <c r="I48" s="207" t="str">
        <f t="shared" si="4"/>
        <v>--</v>
      </c>
      <c r="J48" s="210" t="str">
        <f t="shared" si="5"/>
        <v>--</v>
      </c>
      <c r="K48" s="207">
        <f t="shared" si="6"/>
        <v>3.9600000000000004</v>
      </c>
      <c r="L48" s="210">
        <f t="shared" si="7"/>
        <v>4</v>
      </c>
      <c r="M48" s="207" t="str">
        <f t="shared" si="8"/>
        <v>--</v>
      </c>
      <c r="N48" s="210" t="str">
        <f t="shared" si="9"/>
        <v>--</v>
      </c>
      <c r="O48" s="207">
        <f t="shared" si="10"/>
        <v>3.9600000000000004</v>
      </c>
      <c r="P48" s="210">
        <f t="shared" si="11"/>
        <v>4</v>
      </c>
      <c r="Q48" s="207" t="str">
        <f t="shared" si="12"/>
        <v>--</v>
      </c>
      <c r="R48" s="210" t="str">
        <f t="shared" si="13"/>
        <v>--</v>
      </c>
    </row>
    <row r="49" spans="1:18" x14ac:dyDescent="0.2">
      <c r="A49" s="207">
        <v>89</v>
      </c>
      <c r="B49" s="211">
        <v>97</v>
      </c>
      <c r="C49" s="211" t="s">
        <v>176</v>
      </c>
      <c r="D49" s="212" t="s">
        <v>177</v>
      </c>
      <c r="E49" s="207">
        <f t="shared" si="0"/>
        <v>9.9999999999999985E-3</v>
      </c>
      <c r="F49" s="210">
        <f t="shared" si="1"/>
        <v>0.01</v>
      </c>
      <c r="G49" s="207">
        <f t="shared" si="2"/>
        <v>0.02</v>
      </c>
      <c r="H49" s="210">
        <f t="shared" si="3"/>
        <v>0.02</v>
      </c>
      <c r="I49" s="207">
        <f t="shared" si="4"/>
        <v>0.25999999999999995</v>
      </c>
      <c r="J49" s="210">
        <f t="shared" si="5"/>
        <v>0.26</v>
      </c>
      <c r="K49" s="207">
        <f t="shared" si="6"/>
        <v>8.8000000000000009E-2</v>
      </c>
      <c r="L49" s="210">
        <f t="shared" si="7"/>
        <v>8.7999999999999995E-2</v>
      </c>
      <c r="M49" s="207">
        <f t="shared" si="8"/>
        <v>0.11999999999999998</v>
      </c>
      <c r="N49" s="210">
        <f t="shared" si="9"/>
        <v>0.12</v>
      </c>
      <c r="O49" s="207">
        <f t="shared" si="10"/>
        <v>8.8000000000000009E-2</v>
      </c>
      <c r="P49" s="210">
        <f t="shared" si="11"/>
        <v>8.7999999999999995E-2</v>
      </c>
      <c r="Q49" s="207">
        <f t="shared" si="12"/>
        <v>0.28000000000000003</v>
      </c>
      <c r="R49" s="210">
        <f t="shared" si="13"/>
        <v>0.28000000000000003</v>
      </c>
    </row>
    <row r="50" spans="1:18" x14ac:dyDescent="0.2">
      <c r="A50" s="207">
        <v>90</v>
      </c>
      <c r="B50" s="207">
        <v>98</v>
      </c>
      <c r="C50" s="207" t="s">
        <v>178</v>
      </c>
      <c r="D50" s="213" t="s">
        <v>179</v>
      </c>
      <c r="E50" s="207">
        <f t="shared" si="0"/>
        <v>2.1739130434782607E-4</v>
      </c>
      <c r="F50" s="210">
        <f t="shared" si="1"/>
        <v>2.2000000000000001E-4</v>
      </c>
      <c r="G50" s="207" t="str">
        <f t="shared" si="2"/>
        <v>--</v>
      </c>
      <c r="H50" s="210" t="str">
        <f t="shared" si="3"/>
        <v>--</v>
      </c>
      <c r="I50" s="207">
        <f t="shared" si="4"/>
        <v>5.6521739130434775E-3</v>
      </c>
      <c r="J50" s="210">
        <f t="shared" si="5"/>
        <v>5.7000000000000002E-3</v>
      </c>
      <c r="K50" s="207" t="str">
        <f t="shared" si="6"/>
        <v>--</v>
      </c>
      <c r="L50" s="210" t="str">
        <f t="shared" si="7"/>
        <v>--</v>
      </c>
      <c r="M50" s="207">
        <f t="shared" si="8"/>
        <v>2.6086956521739128E-3</v>
      </c>
      <c r="N50" s="210">
        <f t="shared" si="9"/>
        <v>2.5999999999999999E-3</v>
      </c>
      <c r="O50" s="207" t="str">
        <f t="shared" si="10"/>
        <v>--</v>
      </c>
      <c r="P50" s="210" t="str">
        <f t="shared" si="11"/>
        <v>--</v>
      </c>
      <c r="Q50" s="207" t="str">
        <f t="shared" si="12"/>
        <v>--</v>
      </c>
      <c r="R50" s="210" t="str">
        <f t="shared" si="13"/>
        <v>--</v>
      </c>
    </row>
    <row r="51" spans="1:18" x14ac:dyDescent="0.2">
      <c r="A51" s="207">
        <v>92</v>
      </c>
      <c r="B51" s="211">
        <v>100</v>
      </c>
      <c r="C51" s="211" t="s">
        <v>180</v>
      </c>
      <c r="D51" s="212" t="s">
        <v>181</v>
      </c>
      <c r="E51" s="207">
        <f t="shared" si="0"/>
        <v>3.9999999999999994E-2</v>
      </c>
      <c r="F51" s="210">
        <f t="shared" si="1"/>
        <v>0.04</v>
      </c>
      <c r="G51" s="207" t="str">
        <f t="shared" si="2"/>
        <v>--</v>
      </c>
      <c r="H51" s="210" t="str">
        <f t="shared" si="3"/>
        <v>--</v>
      </c>
      <c r="I51" s="207">
        <f t="shared" si="4"/>
        <v>1.0399999999999998</v>
      </c>
      <c r="J51" s="210">
        <f t="shared" si="5"/>
        <v>1</v>
      </c>
      <c r="K51" s="207" t="str">
        <f t="shared" si="6"/>
        <v>--</v>
      </c>
      <c r="L51" s="210" t="str">
        <f t="shared" si="7"/>
        <v>--</v>
      </c>
      <c r="M51" s="207">
        <f t="shared" si="8"/>
        <v>0.47999999999999993</v>
      </c>
      <c r="N51" s="210">
        <f t="shared" si="9"/>
        <v>0.48</v>
      </c>
      <c r="O51" s="207" t="str">
        <f t="shared" si="10"/>
        <v>--</v>
      </c>
      <c r="P51" s="210" t="str">
        <f t="shared" si="11"/>
        <v>--</v>
      </c>
      <c r="Q51" s="207" t="str">
        <f t="shared" si="12"/>
        <v>--</v>
      </c>
      <c r="R51" s="210" t="str">
        <f t="shared" si="13"/>
        <v>--</v>
      </c>
    </row>
    <row r="52" spans="1:18" x14ac:dyDescent="0.2">
      <c r="A52" s="207">
        <v>93</v>
      </c>
      <c r="B52" s="211">
        <v>101</v>
      </c>
      <c r="C52" s="211" t="s">
        <v>182</v>
      </c>
      <c r="D52" s="212" t="s">
        <v>183</v>
      </c>
      <c r="E52" s="207" t="str">
        <f t="shared" si="0"/>
        <v>--</v>
      </c>
      <c r="F52" s="210" t="str">
        <f t="shared" si="1"/>
        <v>--</v>
      </c>
      <c r="G52" s="207">
        <f t="shared" si="2"/>
        <v>0.15</v>
      </c>
      <c r="H52" s="210">
        <f t="shared" si="3"/>
        <v>0.15</v>
      </c>
      <c r="I52" s="207" t="str">
        <f t="shared" si="4"/>
        <v>--</v>
      </c>
      <c r="J52" s="210" t="str">
        <f t="shared" si="5"/>
        <v>--</v>
      </c>
      <c r="K52" s="207">
        <f t="shared" si="6"/>
        <v>0.66</v>
      </c>
      <c r="L52" s="210">
        <f t="shared" si="7"/>
        <v>0.66</v>
      </c>
      <c r="M52" s="207" t="str">
        <f t="shared" si="8"/>
        <v>--</v>
      </c>
      <c r="N52" s="210" t="str">
        <f t="shared" si="9"/>
        <v>--</v>
      </c>
      <c r="O52" s="207">
        <f t="shared" si="10"/>
        <v>0.66</v>
      </c>
      <c r="P52" s="210">
        <f t="shared" si="11"/>
        <v>0.66</v>
      </c>
      <c r="Q52" s="207">
        <f t="shared" si="12"/>
        <v>170</v>
      </c>
      <c r="R52" s="210">
        <f t="shared" si="13"/>
        <v>170</v>
      </c>
    </row>
    <row r="53" spans="1:18" x14ac:dyDescent="0.2">
      <c r="A53" s="207">
        <v>94</v>
      </c>
      <c r="B53" s="211">
        <v>102</v>
      </c>
      <c r="C53" s="211" t="s">
        <v>184</v>
      </c>
      <c r="D53" s="212" t="s">
        <v>185</v>
      </c>
      <c r="E53" s="207" t="str">
        <f t="shared" si="0"/>
        <v>--</v>
      </c>
      <c r="F53" s="210" t="str">
        <f t="shared" si="1"/>
        <v>--</v>
      </c>
      <c r="G53" s="207">
        <f t="shared" si="2"/>
        <v>0.6</v>
      </c>
      <c r="H53" s="210">
        <f t="shared" si="3"/>
        <v>0.6</v>
      </c>
      <c r="I53" s="207" t="str">
        <f t="shared" si="4"/>
        <v>--</v>
      </c>
      <c r="J53" s="210" t="str">
        <f t="shared" si="5"/>
        <v>--</v>
      </c>
      <c r="K53" s="207">
        <f t="shared" si="6"/>
        <v>2.64</v>
      </c>
      <c r="L53" s="210">
        <f t="shared" si="7"/>
        <v>2.6</v>
      </c>
      <c r="M53" s="207" t="str">
        <f t="shared" si="8"/>
        <v>--</v>
      </c>
      <c r="N53" s="210" t="str">
        <f t="shared" si="9"/>
        <v>--</v>
      </c>
      <c r="O53" s="207">
        <f t="shared" si="10"/>
        <v>2.64</v>
      </c>
      <c r="P53" s="210">
        <f t="shared" si="11"/>
        <v>2.6</v>
      </c>
      <c r="Q53" s="207">
        <f t="shared" si="12"/>
        <v>3.92</v>
      </c>
      <c r="R53" s="210">
        <f t="shared" si="13"/>
        <v>3.9</v>
      </c>
    </row>
    <row r="54" spans="1:18" x14ac:dyDescent="0.2">
      <c r="A54" s="207">
        <v>96</v>
      </c>
      <c r="B54" s="211">
        <v>104</v>
      </c>
      <c r="C54" s="211" t="s">
        <v>186</v>
      </c>
      <c r="D54" s="212" t="s">
        <v>187</v>
      </c>
      <c r="E54" s="207" t="str">
        <f t="shared" si="0"/>
        <v>--</v>
      </c>
      <c r="F54" s="210" t="str">
        <f t="shared" si="1"/>
        <v>--</v>
      </c>
      <c r="G54" s="207">
        <f t="shared" si="2"/>
        <v>0.03</v>
      </c>
      <c r="H54" s="210">
        <f t="shared" si="3"/>
        <v>0.03</v>
      </c>
      <c r="I54" s="207" t="str">
        <f t="shared" si="4"/>
        <v>--</v>
      </c>
      <c r="J54" s="210" t="str">
        <f t="shared" si="5"/>
        <v>--</v>
      </c>
      <c r="K54" s="207">
        <f t="shared" si="6"/>
        <v>0.13200000000000001</v>
      </c>
      <c r="L54" s="210">
        <f t="shared" si="7"/>
        <v>0.13</v>
      </c>
      <c r="M54" s="207" t="str">
        <f t="shared" si="8"/>
        <v>--</v>
      </c>
      <c r="N54" s="210" t="str">
        <f t="shared" si="9"/>
        <v>--</v>
      </c>
      <c r="O54" s="207">
        <f t="shared" si="10"/>
        <v>0.13200000000000001</v>
      </c>
      <c r="P54" s="210">
        <f t="shared" si="11"/>
        <v>0.13</v>
      </c>
      <c r="Q54" s="207" t="str">
        <f t="shared" si="12"/>
        <v>--</v>
      </c>
      <c r="R54" s="210" t="str">
        <f t="shared" si="13"/>
        <v>--</v>
      </c>
    </row>
    <row r="55" spans="1:18" x14ac:dyDescent="0.2">
      <c r="A55" s="207">
        <v>99</v>
      </c>
      <c r="B55" s="211">
        <v>108</v>
      </c>
      <c r="C55" s="211" t="s">
        <v>188</v>
      </c>
      <c r="D55" s="212" t="s">
        <v>189</v>
      </c>
      <c r="E55" s="207" t="str">
        <f t="shared" si="0"/>
        <v>--</v>
      </c>
      <c r="F55" s="210" t="str">
        <f t="shared" si="1"/>
        <v>--</v>
      </c>
      <c r="G55" s="207">
        <f t="shared" si="2"/>
        <v>50</v>
      </c>
      <c r="H55" s="210">
        <f t="shared" si="3"/>
        <v>50</v>
      </c>
      <c r="I55" s="207" t="str">
        <f t="shared" si="4"/>
        <v>--</v>
      </c>
      <c r="J55" s="210" t="str">
        <f t="shared" si="5"/>
        <v>--</v>
      </c>
      <c r="K55" s="207">
        <f t="shared" si="6"/>
        <v>220.00000000000003</v>
      </c>
      <c r="L55" s="210">
        <f t="shared" si="7"/>
        <v>220</v>
      </c>
      <c r="M55" s="207" t="str">
        <f t="shared" si="8"/>
        <v>--</v>
      </c>
      <c r="N55" s="210" t="str">
        <f t="shared" si="9"/>
        <v>--</v>
      </c>
      <c r="O55" s="207">
        <f t="shared" si="10"/>
        <v>220.00000000000003</v>
      </c>
      <c r="P55" s="210">
        <f t="shared" si="11"/>
        <v>220</v>
      </c>
      <c r="Q55" s="207" t="str">
        <f t="shared" si="12"/>
        <v>--</v>
      </c>
      <c r="R55" s="210" t="str">
        <f t="shared" si="13"/>
        <v>--</v>
      </c>
    </row>
    <row r="56" spans="1:18" x14ac:dyDescent="0.2">
      <c r="A56" s="207">
        <v>101</v>
      </c>
      <c r="B56" s="207" t="s">
        <v>190</v>
      </c>
      <c r="C56" s="207" t="s">
        <v>191</v>
      </c>
      <c r="D56" s="213" t="s">
        <v>192</v>
      </c>
      <c r="E56" s="207">
        <f t="shared" si="0"/>
        <v>0.11627906976744184</v>
      </c>
      <c r="F56" s="210">
        <f t="shared" si="1"/>
        <v>0.12</v>
      </c>
      <c r="G56" s="207">
        <f t="shared" si="2"/>
        <v>300</v>
      </c>
      <c r="H56" s="210">
        <f t="shared" si="3"/>
        <v>300</v>
      </c>
      <c r="I56" s="207">
        <f t="shared" si="4"/>
        <v>3.023255813953488</v>
      </c>
      <c r="J56" s="210">
        <f t="shared" si="5"/>
        <v>3</v>
      </c>
      <c r="K56" s="207">
        <f t="shared" si="6"/>
        <v>1320</v>
      </c>
      <c r="L56" s="210">
        <f t="shared" si="7"/>
        <v>1300</v>
      </c>
      <c r="M56" s="207">
        <f t="shared" si="8"/>
        <v>1.3953488372093021</v>
      </c>
      <c r="N56" s="210">
        <f t="shared" si="9"/>
        <v>1.4</v>
      </c>
      <c r="O56" s="207">
        <f t="shared" si="10"/>
        <v>1320</v>
      </c>
      <c r="P56" s="210">
        <f t="shared" si="11"/>
        <v>1300</v>
      </c>
      <c r="Q56" s="207" t="str">
        <f t="shared" si="12"/>
        <v>--</v>
      </c>
      <c r="R56" s="210" t="str">
        <f t="shared" si="13"/>
        <v>--</v>
      </c>
    </row>
    <row r="57" spans="1:18" x14ac:dyDescent="0.2">
      <c r="A57" s="207">
        <v>102</v>
      </c>
      <c r="B57" s="211">
        <v>117</v>
      </c>
      <c r="C57" s="211" t="s">
        <v>193</v>
      </c>
      <c r="D57" s="212" t="s">
        <v>194</v>
      </c>
      <c r="E57" s="207" t="str">
        <f t="shared" si="0"/>
        <v>--</v>
      </c>
      <c r="F57" s="210" t="str">
        <f t="shared" si="1"/>
        <v>--</v>
      </c>
      <c r="G57" s="207">
        <f t="shared" si="2"/>
        <v>50000</v>
      </c>
      <c r="H57" s="210">
        <f t="shared" si="3"/>
        <v>50000</v>
      </c>
      <c r="I57" s="207" t="str">
        <f t="shared" si="4"/>
        <v>--</v>
      </c>
      <c r="J57" s="210" t="str">
        <f t="shared" si="5"/>
        <v>--</v>
      </c>
      <c r="K57" s="207">
        <f t="shared" si="6"/>
        <v>220000.00000000003</v>
      </c>
      <c r="L57" s="210">
        <f t="shared" si="7"/>
        <v>220000</v>
      </c>
      <c r="M57" s="207" t="str">
        <f t="shared" si="8"/>
        <v>--</v>
      </c>
      <c r="N57" s="210" t="str">
        <f t="shared" si="9"/>
        <v>--</v>
      </c>
      <c r="O57" s="207">
        <f t="shared" si="10"/>
        <v>220000.00000000003</v>
      </c>
      <c r="P57" s="210">
        <f t="shared" si="11"/>
        <v>220000</v>
      </c>
      <c r="Q57" s="207" t="str">
        <f t="shared" si="12"/>
        <v>--</v>
      </c>
      <c r="R57" s="210" t="str">
        <f t="shared" si="13"/>
        <v>--</v>
      </c>
    </row>
    <row r="58" spans="1:18" x14ac:dyDescent="0.2">
      <c r="A58" s="207">
        <v>103</v>
      </c>
      <c r="B58" s="211">
        <v>230</v>
      </c>
      <c r="C58" s="211" t="s">
        <v>195</v>
      </c>
      <c r="D58" s="212" t="s">
        <v>196</v>
      </c>
      <c r="E58" s="207" t="str">
        <f t="shared" si="0"/>
        <v>--</v>
      </c>
      <c r="F58" s="210" t="str">
        <f t="shared" si="1"/>
        <v>--</v>
      </c>
      <c r="G58" s="207">
        <f t="shared" si="2"/>
        <v>4000</v>
      </c>
      <c r="H58" s="210">
        <f t="shared" si="3"/>
        <v>4000</v>
      </c>
      <c r="I58" s="207" t="str">
        <f t="shared" si="4"/>
        <v>--</v>
      </c>
      <c r="J58" s="210" t="str">
        <f t="shared" si="5"/>
        <v>--</v>
      </c>
      <c r="K58" s="207">
        <f t="shared" si="6"/>
        <v>17600</v>
      </c>
      <c r="L58" s="210">
        <f t="shared" si="7"/>
        <v>18000</v>
      </c>
      <c r="M58" s="207" t="str">
        <f t="shared" si="8"/>
        <v>--</v>
      </c>
      <c r="N58" s="210" t="str">
        <f t="shared" si="9"/>
        <v>--</v>
      </c>
      <c r="O58" s="207">
        <f t="shared" si="10"/>
        <v>17600</v>
      </c>
      <c r="P58" s="210">
        <f t="shared" si="11"/>
        <v>18000</v>
      </c>
      <c r="Q58" s="207">
        <f t="shared" si="12"/>
        <v>34000</v>
      </c>
      <c r="R58" s="210">
        <f t="shared" si="13"/>
        <v>34000</v>
      </c>
    </row>
    <row r="59" spans="1:18" x14ac:dyDescent="0.2">
      <c r="A59" s="207">
        <v>104</v>
      </c>
      <c r="B59" s="211">
        <v>63</v>
      </c>
      <c r="C59" s="211" t="s">
        <v>197</v>
      </c>
      <c r="D59" s="212" t="s">
        <v>198</v>
      </c>
      <c r="E59" s="207">
        <f t="shared" si="0"/>
        <v>1.408450704225352E-3</v>
      </c>
      <c r="F59" s="210">
        <f t="shared" si="1"/>
        <v>1.4E-3</v>
      </c>
      <c r="G59" s="207" t="str">
        <f t="shared" si="2"/>
        <v>--</v>
      </c>
      <c r="H59" s="210" t="str">
        <f t="shared" si="3"/>
        <v>--</v>
      </c>
      <c r="I59" s="207">
        <f t="shared" si="4"/>
        <v>3.6619718309859148E-2</v>
      </c>
      <c r="J59" s="210">
        <f t="shared" si="5"/>
        <v>3.6999999999999998E-2</v>
      </c>
      <c r="K59" s="207" t="str">
        <f t="shared" si="6"/>
        <v>--</v>
      </c>
      <c r="L59" s="210" t="str">
        <f t="shared" si="7"/>
        <v>--</v>
      </c>
      <c r="M59" s="207">
        <f t="shared" si="8"/>
        <v>1.6901408450704224E-2</v>
      </c>
      <c r="N59" s="210">
        <f t="shared" si="9"/>
        <v>1.7000000000000001E-2</v>
      </c>
      <c r="O59" s="207" t="str">
        <f t="shared" si="10"/>
        <v>--</v>
      </c>
      <c r="P59" s="210" t="str">
        <f t="shared" si="11"/>
        <v>--</v>
      </c>
      <c r="Q59" s="207">
        <f t="shared" si="12"/>
        <v>168</v>
      </c>
      <c r="R59" s="210">
        <f t="shared" si="13"/>
        <v>170</v>
      </c>
    </row>
    <row r="60" spans="1:18" x14ac:dyDescent="0.2">
      <c r="A60" s="207">
        <v>105</v>
      </c>
      <c r="B60" s="211">
        <v>118</v>
      </c>
      <c r="C60" s="211" t="s">
        <v>199</v>
      </c>
      <c r="D60" s="212" t="s">
        <v>200</v>
      </c>
      <c r="E60" s="207">
        <f t="shared" si="0"/>
        <v>4.3478260869565216E-2</v>
      </c>
      <c r="F60" s="210">
        <f t="shared" si="1"/>
        <v>4.2999999999999997E-2</v>
      </c>
      <c r="G60" s="207">
        <f t="shared" si="2"/>
        <v>2</v>
      </c>
      <c r="H60" s="210">
        <f t="shared" si="3"/>
        <v>2</v>
      </c>
      <c r="I60" s="207">
        <f t="shared" si="4"/>
        <v>1.1304347826086956</v>
      </c>
      <c r="J60" s="210">
        <f t="shared" si="5"/>
        <v>1.1000000000000001</v>
      </c>
      <c r="K60" s="207">
        <f t="shared" si="6"/>
        <v>8.8000000000000007</v>
      </c>
      <c r="L60" s="210">
        <f t="shared" si="7"/>
        <v>8.8000000000000007</v>
      </c>
      <c r="M60" s="207">
        <f t="shared" si="8"/>
        <v>0.52173913043478259</v>
      </c>
      <c r="N60" s="210">
        <f t="shared" si="9"/>
        <v>0.52</v>
      </c>
      <c r="O60" s="207">
        <f t="shared" si="10"/>
        <v>8.8000000000000007</v>
      </c>
      <c r="P60" s="210">
        <f t="shared" si="11"/>
        <v>8.8000000000000007</v>
      </c>
      <c r="Q60" s="207">
        <f t="shared" si="12"/>
        <v>5</v>
      </c>
      <c r="R60" s="210">
        <f t="shared" si="13"/>
        <v>5</v>
      </c>
    </row>
    <row r="61" spans="1:18" x14ac:dyDescent="0.2">
      <c r="A61" s="207">
        <v>106</v>
      </c>
      <c r="B61" s="211">
        <v>325</v>
      </c>
      <c r="C61" s="211" t="s">
        <v>201</v>
      </c>
      <c r="D61" s="212" t="s">
        <v>202</v>
      </c>
      <c r="E61" s="207" t="str">
        <f t="shared" si="0"/>
        <v>--</v>
      </c>
      <c r="F61" s="210" t="str">
        <f t="shared" si="1"/>
        <v>--</v>
      </c>
      <c r="G61" s="207">
        <f t="shared" si="2"/>
        <v>62</v>
      </c>
      <c r="H61" s="210">
        <f t="shared" si="3"/>
        <v>62</v>
      </c>
      <c r="I61" s="207" t="str">
        <f t="shared" si="4"/>
        <v>--</v>
      </c>
      <c r="J61" s="210" t="str">
        <f t="shared" si="5"/>
        <v>--</v>
      </c>
      <c r="K61" s="207">
        <f t="shared" si="6"/>
        <v>272.8</v>
      </c>
      <c r="L61" s="210">
        <f t="shared" si="7"/>
        <v>270</v>
      </c>
      <c r="M61" s="207" t="str">
        <f t="shared" si="8"/>
        <v>--</v>
      </c>
      <c r="N61" s="210" t="str">
        <f t="shared" si="9"/>
        <v>--</v>
      </c>
      <c r="O61" s="207">
        <f t="shared" si="10"/>
        <v>272.8</v>
      </c>
      <c r="P61" s="210">
        <f t="shared" si="11"/>
        <v>270</v>
      </c>
      <c r="Q61" s="207">
        <f t="shared" si="12"/>
        <v>1000</v>
      </c>
      <c r="R61" s="210">
        <f t="shared" si="13"/>
        <v>1000</v>
      </c>
    </row>
    <row r="62" spans="1:18" x14ac:dyDescent="0.2">
      <c r="A62" s="207">
        <v>107</v>
      </c>
      <c r="B62" s="211">
        <v>64</v>
      </c>
      <c r="C62" s="211" t="s">
        <v>203</v>
      </c>
      <c r="D62" s="212" t="s">
        <v>204</v>
      </c>
      <c r="E62" s="207">
        <f t="shared" si="0"/>
        <v>7.6923076923076926E-5</v>
      </c>
      <c r="F62" s="210">
        <f t="shared" si="1"/>
        <v>7.7000000000000001E-5</v>
      </c>
      <c r="G62" s="207" t="str">
        <f t="shared" si="2"/>
        <v>--</v>
      </c>
      <c r="H62" s="210" t="str">
        <f t="shared" si="3"/>
        <v>--</v>
      </c>
      <c r="I62" s="207">
        <f t="shared" si="4"/>
        <v>2E-3</v>
      </c>
      <c r="J62" s="210">
        <f t="shared" si="5"/>
        <v>2E-3</v>
      </c>
      <c r="K62" s="207" t="str">
        <f t="shared" si="6"/>
        <v>--</v>
      </c>
      <c r="L62" s="210" t="str">
        <f t="shared" si="7"/>
        <v>--</v>
      </c>
      <c r="M62" s="207">
        <f t="shared" si="8"/>
        <v>9.2307692307692316E-4</v>
      </c>
      <c r="N62" s="210">
        <f t="shared" si="9"/>
        <v>9.2000000000000003E-4</v>
      </c>
      <c r="O62" s="207" t="str">
        <f t="shared" si="10"/>
        <v>--</v>
      </c>
      <c r="P62" s="210" t="str">
        <f t="shared" si="11"/>
        <v>--</v>
      </c>
      <c r="Q62" s="207">
        <f t="shared" si="12"/>
        <v>1.96</v>
      </c>
      <c r="R62" s="210">
        <f t="shared" si="13"/>
        <v>2</v>
      </c>
    </row>
    <row r="63" spans="1:18" x14ac:dyDescent="0.2">
      <c r="A63" s="207">
        <v>110</v>
      </c>
      <c r="B63" s="207" t="s">
        <v>205</v>
      </c>
      <c r="C63" s="207" t="s">
        <v>206</v>
      </c>
      <c r="D63" s="213" t="s">
        <v>207</v>
      </c>
      <c r="E63" s="207" t="str">
        <f t="shared" si="0"/>
        <v>--</v>
      </c>
      <c r="F63" s="210" t="str">
        <f t="shared" si="1"/>
        <v>--</v>
      </c>
      <c r="G63" s="207">
        <f t="shared" si="2"/>
        <v>2</v>
      </c>
      <c r="H63" s="210">
        <f t="shared" si="3"/>
        <v>2</v>
      </c>
      <c r="I63" s="207" t="str">
        <f t="shared" si="4"/>
        <v>--</v>
      </c>
      <c r="J63" s="210" t="str">
        <f t="shared" si="5"/>
        <v>--</v>
      </c>
      <c r="K63" s="207">
        <f t="shared" si="6"/>
        <v>8.8000000000000007</v>
      </c>
      <c r="L63" s="210">
        <f t="shared" si="7"/>
        <v>8.8000000000000007</v>
      </c>
      <c r="M63" s="207" t="str">
        <f t="shared" si="8"/>
        <v>--</v>
      </c>
      <c r="N63" s="210" t="str">
        <f t="shared" si="9"/>
        <v>--</v>
      </c>
      <c r="O63" s="207">
        <f t="shared" si="10"/>
        <v>8.8000000000000007</v>
      </c>
      <c r="P63" s="210">
        <f t="shared" si="11"/>
        <v>8.8000000000000007</v>
      </c>
      <c r="Q63" s="207" t="str">
        <f t="shared" si="12"/>
        <v>--</v>
      </c>
      <c r="R63" s="210" t="str">
        <f t="shared" si="13"/>
        <v>--</v>
      </c>
    </row>
    <row r="64" spans="1:18" x14ac:dyDescent="0.2">
      <c r="A64" s="207">
        <v>112</v>
      </c>
      <c r="B64" s="211">
        <v>129</v>
      </c>
      <c r="C64" s="211" t="s">
        <v>208</v>
      </c>
      <c r="D64" s="212" t="s">
        <v>209</v>
      </c>
      <c r="E64" s="207">
        <f t="shared" si="0"/>
        <v>0.21739130434782608</v>
      </c>
      <c r="F64" s="210">
        <f t="shared" si="1"/>
        <v>0.22</v>
      </c>
      <c r="G64" s="207" t="str">
        <f t="shared" si="2"/>
        <v>--</v>
      </c>
      <c r="H64" s="210" t="str">
        <f t="shared" si="3"/>
        <v>--</v>
      </c>
      <c r="I64" s="207">
        <f t="shared" si="4"/>
        <v>5.6521739130434785</v>
      </c>
      <c r="J64" s="210">
        <f t="shared" si="5"/>
        <v>5.7</v>
      </c>
      <c r="K64" s="207" t="str">
        <f t="shared" si="6"/>
        <v>--</v>
      </c>
      <c r="L64" s="210" t="str">
        <f t="shared" si="7"/>
        <v>--</v>
      </c>
      <c r="M64" s="207">
        <f t="shared" si="8"/>
        <v>2.6086956521739131</v>
      </c>
      <c r="N64" s="210">
        <f t="shared" si="9"/>
        <v>2.6</v>
      </c>
      <c r="O64" s="207" t="str">
        <f t="shared" si="10"/>
        <v>--</v>
      </c>
      <c r="P64" s="210" t="str">
        <f t="shared" si="11"/>
        <v>--</v>
      </c>
      <c r="Q64" s="207" t="str">
        <f t="shared" si="12"/>
        <v>--</v>
      </c>
      <c r="R64" s="210" t="str">
        <f t="shared" si="13"/>
        <v>--</v>
      </c>
    </row>
    <row r="65" spans="1:18" x14ac:dyDescent="0.2">
      <c r="A65" s="207">
        <v>113</v>
      </c>
      <c r="B65" s="211">
        <v>130</v>
      </c>
      <c r="C65" s="211" t="s">
        <v>210</v>
      </c>
      <c r="D65" s="212" t="s">
        <v>211</v>
      </c>
      <c r="E65" s="207" t="str">
        <f t="shared" si="0"/>
        <v>--</v>
      </c>
      <c r="F65" s="210" t="str">
        <f t="shared" si="1"/>
        <v>--</v>
      </c>
      <c r="G65" s="207">
        <f t="shared" si="2"/>
        <v>0.4</v>
      </c>
      <c r="H65" s="210">
        <f t="shared" si="3"/>
        <v>0.4</v>
      </c>
      <c r="I65" s="207" t="str">
        <f t="shared" si="4"/>
        <v>--</v>
      </c>
      <c r="J65" s="210" t="str">
        <f t="shared" si="5"/>
        <v>--</v>
      </c>
      <c r="K65" s="207">
        <f t="shared" si="6"/>
        <v>1.7600000000000002</v>
      </c>
      <c r="L65" s="210">
        <f t="shared" si="7"/>
        <v>1.8</v>
      </c>
      <c r="M65" s="207" t="str">
        <f t="shared" si="8"/>
        <v>--</v>
      </c>
      <c r="N65" s="210" t="str">
        <f t="shared" si="9"/>
        <v>--</v>
      </c>
      <c r="O65" s="207">
        <f t="shared" si="10"/>
        <v>1.7600000000000002</v>
      </c>
      <c r="P65" s="210">
        <f t="shared" si="11"/>
        <v>1.8</v>
      </c>
      <c r="Q65" s="207">
        <f t="shared" si="12"/>
        <v>29</v>
      </c>
      <c r="R65" s="210">
        <f t="shared" si="13"/>
        <v>29</v>
      </c>
    </row>
    <row r="66" spans="1:18" x14ac:dyDescent="0.2">
      <c r="A66" s="207">
        <v>114</v>
      </c>
      <c r="B66" s="211">
        <v>131</v>
      </c>
      <c r="C66" s="211" t="s">
        <v>212</v>
      </c>
      <c r="D66" s="212" t="s">
        <v>213</v>
      </c>
      <c r="E66" s="207">
        <f t="shared" si="0"/>
        <v>3.3333333333333335E-3</v>
      </c>
      <c r="F66" s="210">
        <f t="shared" si="1"/>
        <v>3.3E-3</v>
      </c>
      <c r="G66" s="207">
        <f t="shared" si="2"/>
        <v>20</v>
      </c>
      <c r="H66" s="210">
        <f t="shared" si="3"/>
        <v>20</v>
      </c>
      <c r="I66" s="207">
        <f t="shared" si="4"/>
        <v>8.666666666666667E-2</v>
      </c>
      <c r="J66" s="210">
        <f t="shared" si="5"/>
        <v>8.6999999999999994E-2</v>
      </c>
      <c r="K66" s="207">
        <f t="shared" si="6"/>
        <v>88</v>
      </c>
      <c r="L66" s="210">
        <f t="shared" si="7"/>
        <v>88</v>
      </c>
      <c r="M66" s="207">
        <f t="shared" si="8"/>
        <v>0.04</v>
      </c>
      <c r="N66" s="210">
        <f t="shared" si="9"/>
        <v>0.04</v>
      </c>
      <c r="O66" s="207">
        <f t="shared" si="10"/>
        <v>88</v>
      </c>
      <c r="P66" s="210">
        <f t="shared" si="11"/>
        <v>88</v>
      </c>
      <c r="Q66" s="207" t="str">
        <f t="shared" si="12"/>
        <v>--</v>
      </c>
      <c r="R66" s="210" t="str">
        <f t="shared" si="13"/>
        <v>--</v>
      </c>
    </row>
    <row r="67" spans="1:18" x14ac:dyDescent="0.2">
      <c r="A67" s="207">
        <v>116</v>
      </c>
      <c r="B67" s="211">
        <v>133</v>
      </c>
      <c r="C67" s="211" t="s">
        <v>214</v>
      </c>
      <c r="D67" s="212" t="s">
        <v>215</v>
      </c>
      <c r="E67" s="207">
        <f t="shared" ref="E67:E129" si="14">IFERROR((VLOOKUP($B67,TRVs,5,FALSE)/VLOOKUP($B67,AFs,13,FALSE)/VLOOKUP($B67,AFs,6,FALSE)),"--")</f>
        <v>1.2987012987012986E-2</v>
      </c>
      <c r="F67" s="210">
        <f t="shared" ref="F67:F129" si="15">IF(E67="--","--",ROUND(E67,2-(1+INT(LOG10(ABS(E67))))))</f>
        <v>1.2999999999999999E-2</v>
      </c>
      <c r="G67" s="207" t="str">
        <f t="shared" ref="G67:G129" si="16">IFERROR((VLOOKUP($B67,TRVs,7,FALSE)/VLOOKUP($B67,AFs,7,FALSE)),"--")</f>
        <v>--</v>
      </c>
      <c r="H67" s="210" t="str">
        <f t="shared" ref="H67:H129" si="17">IF(G67="--","--",ROUND(G67,2-(1+INT(LOG10(ABS(G67))))))</f>
        <v>--</v>
      </c>
      <c r="I67" s="207">
        <f t="shared" ref="I67:I129" si="18">IFERROR(((VLOOKUP($B67,TRVs,5,FALSE)*childNRAFc)/(VLOOKUP($B67,AFs,14,FALSE)*VLOOKUP($B67,AFs,8,FALSE))),"--")</f>
        <v>0.33766233766233766</v>
      </c>
      <c r="J67" s="210">
        <f t="shared" ref="J67:J129" si="19">IF(I67="--","--",ROUND(I67,2-(1+INT(LOG10(ABS(I67))))))</f>
        <v>0.34</v>
      </c>
      <c r="K67" s="207" t="str">
        <f t="shared" ref="K67:K129" si="20">IFERROR(((VLOOKUP($B67,TRVs,7,FALSE)*childNRAFnc)/(VLOOKUP($B67,AFs,9,FALSE))),"--")</f>
        <v>--</v>
      </c>
      <c r="L67" s="210" t="str">
        <f t="shared" ref="L67:L129" si="21">IF(K67="--","--",ROUND(K67,2-(1+INT(LOG10(ABS(K67))))))</f>
        <v>--</v>
      </c>
      <c r="M67" s="207">
        <f t="shared" ref="M67:M129" si="22">IFERROR(((VLOOKUP($B67,TRVs,5,FALSE)*workNRAFc)/(VLOOKUP($B67,AFs,10,FALSE))),"--")</f>
        <v>0.15584415584415584</v>
      </c>
      <c r="N67" s="210">
        <f t="shared" ref="N67:N129" si="23">IF(M67="--","--",ROUND(M67,2-(1+INT(LOG10(ABS(M67))))))</f>
        <v>0.16</v>
      </c>
      <c r="O67" s="207" t="str">
        <f t="shared" ref="O67:O129" si="24">IFERROR(((VLOOKUP($B67,TRVs,7,FALSE)*workNRAFnc)/(VLOOKUP($B67,AFs,11,FALSE))),"--")</f>
        <v>--</v>
      </c>
      <c r="P67" s="210" t="str">
        <f t="shared" ref="P67:P129" si="25">IF(O67="--","--",ROUND(O67,2-(1+INT(LOG10(ABS(O67))))))</f>
        <v>--</v>
      </c>
      <c r="Q67" s="207" t="str">
        <f t="shared" ref="Q67:Q129" si="26">IFERROR(VLOOKUP($B67,TRVs,9,FALSE),"--")</f>
        <v>--</v>
      </c>
      <c r="R67" s="210" t="str">
        <f t="shared" ref="R67:R129" si="27">IF(Q67="--","--",ROUND(Q67,2-(1+INT(LOG10(ABS(Q67))))))</f>
        <v>--</v>
      </c>
    </row>
    <row r="68" spans="1:18" x14ac:dyDescent="0.2">
      <c r="A68" s="207">
        <v>119</v>
      </c>
      <c r="B68" s="207" t="s">
        <v>216</v>
      </c>
      <c r="C68" s="207" t="s">
        <v>217</v>
      </c>
      <c r="D68" s="213" t="s">
        <v>218</v>
      </c>
      <c r="E68" s="207" t="str">
        <f t="shared" si="14"/>
        <v>--</v>
      </c>
      <c r="F68" s="210" t="str">
        <f t="shared" si="15"/>
        <v>--</v>
      </c>
      <c r="G68" s="207">
        <f t="shared" si="16"/>
        <v>1.43</v>
      </c>
      <c r="H68" s="210">
        <f t="shared" si="17"/>
        <v>1.4</v>
      </c>
      <c r="I68" s="207" t="str">
        <f t="shared" si="18"/>
        <v>--</v>
      </c>
      <c r="J68" s="210" t="str">
        <f t="shared" si="19"/>
        <v>--</v>
      </c>
      <c r="K68" s="207">
        <f t="shared" si="20"/>
        <v>5.72</v>
      </c>
      <c r="L68" s="210">
        <f t="shared" si="21"/>
        <v>5.7</v>
      </c>
      <c r="M68" s="207" t="str">
        <f t="shared" si="22"/>
        <v>--</v>
      </c>
      <c r="N68" s="210" t="str">
        <f t="shared" si="23"/>
        <v>--</v>
      </c>
      <c r="O68" s="207">
        <f t="shared" si="24"/>
        <v>6.2919999999999998</v>
      </c>
      <c r="P68" s="210">
        <f t="shared" si="25"/>
        <v>6.3</v>
      </c>
      <c r="Q68" s="207">
        <f t="shared" si="26"/>
        <v>7</v>
      </c>
      <c r="R68" s="210">
        <f t="shared" si="27"/>
        <v>7</v>
      </c>
    </row>
    <row r="69" spans="1:18" x14ac:dyDescent="0.2">
      <c r="A69" s="207">
        <v>120</v>
      </c>
      <c r="B69" s="207" t="s">
        <v>219</v>
      </c>
      <c r="C69" s="207" t="s">
        <v>219</v>
      </c>
      <c r="D69" s="213" t="s">
        <v>220</v>
      </c>
      <c r="E69" s="207" t="str">
        <f t="shared" si="14"/>
        <v>--</v>
      </c>
      <c r="F69" s="210" t="str">
        <f t="shared" si="15"/>
        <v>--</v>
      </c>
      <c r="G69" s="207">
        <f t="shared" si="16"/>
        <v>0.06</v>
      </c>
      <c r="H69" s="210">
        <f t="shared" si="17"/>
        <v>0.06</v>
      </c>
      <c r="I69" s="207" t="str">
        <f t="shared" si="18"/>
        <v>--</v>
      </c>
      <c r="J69" s="210" t="str">
        <f t="shared" si="19"/>
        <v>--</v>
      </c>
      <c r="K69" s="207">
        <f t="shared" si="20"/>
        <v>0.26400000000000001</v>
      </c>
      <c r="L69" s="210">
        <f t="shared" si="21"/>
        <v>0.26</v>
      </c>
      <c r="M69" s="207" t="str">
        <f t="shared" si="22"/>
        <v>--</v>
      </c>
      <c r="N69" s="210" t="str">
        <f t="shared" si="23"/>
        <v>--</v>
      </c>
      <c r="O69" s="207">
        <f t="shared" si="24"/>
        <v>0.26400000000000001</v>
      </c>
      <c r="P69" s="210">
        <f t="shared" si="25"/>
        <v>0.26</v>
      </c>
      <c r="Q69" s="207">
        <f t="shared" si="26"/>
        <v>0.14000000000000001</v>
      </c>
      <c r="R69" s="210">
        <f t="shared" si="27"/>
        <v>0.14000000000000001</v>
      </c>
    </row>
    <row r="70" spans="1:18" x14ac:dyDescent="0.2">
      <c r="A70" s="207">
        <v>121</v>
      </c>
      <c r="B70" s="211">
        <v>140</v>
      </c>
      <c r="C70" s="211" t="s">
        <v>221</v>
      </c>
      <c r="D70" s="212" t="s">
        <v>222</v>
      </c>
      <c r="E70" s="207">
        <f t="shared" si="14"/>
        <v>5.299417064122946E-5</v>
      </c>
      <c r="F70" s="210">
        <f t="shared" si="15"/>
        <v>5.3000000000000001E-5</v>
      </c>
      <c r="G70" s="207">
        <f t="shared" si="16"/>
        <v>0.03</v>
      </c>
      <c r="H70" s="210">
        <f t="shared" si="17"/>
        <v>0.03</v>
      </c>
      <c r="I70" s="207">
        <f t="shared" si="18"/>
        <v>5.5770055770055756E-4</v>
      </c>
      <c r="J70" s="210">
        <f t="shared" si="19"/>
        <v>5.5999999999999995E-4</v>
      </c>
      <c r="K70" s="207">
        <f t="shared" si="20"/>
        <v>0.13200000000000001</v>
      </c>
      <c r="L70" s="210">
        <f t="shared" si="21"/>
        <v>0.13</v>
      </c>
      <c r="M70" s="207">
        <f t="shared" si="22"/>
        <v>1.0810810810810809E-3</v>
      </c>
      <c r="N70" s="210">
        <f t="shared" si="23"/>
        <v>1.1000000000000001E-3</v>
      </c>
      <c r="O70" s="207">
        <f t="shared" si="24"/>
        <v>0.13200000000000001</v>
      </c>
      <c r="P70" s="210">
        <f t="shared" si="25"/>
        <v>0.13</v>
      </c>
      <c r="Q70" s="207">
        <f t="shared" si="26"/>
        <v>7.0000000000000001E-3</v>
      </c>
      <c r="R70" s="210">
        <f t="shared" si="27"/>
        <v>7.0000000000000001E-3</v>
      </c>
    </row>
    <row r="71" spans="1:18" x14ac:dyDescent="0.2">
      <c r="A71" s="46">
        <v>122</v>
      </c>
      <c r="B71" s="180">
        <v>136</v>
      </c>
      <c r="C71" s="180" t="s">
        <v>223</v>
      </c>
      <c r="D71" s="182" t="s">
        <v>224</v>
      </c>
      <c r="E71" s="207">
        <f t="shared" si="14"/>
        <v>2.434867299732164E-5</v>
      </c>
      <c r="F71" s="210">
        <f t="shared" si="15"/>
        <v>2.4000000000000001E-5</v>
      </c>
      <c r="G71" s="207">
        <f t="shared" si="16"/>
        <v>1.8749999999999999E-3</v>
      </c>
      <c r="H71" s="210">
        <f t="shared" si="17"/>
        <v>1.9E-3</v>
      </c>
      <c r="I71" s="207">
        <f t="shared" si="18"/>
        <v>1.3013013013013009E-3</v>
      </c>
      <c r="J71" s="210">
        <f t="shared" si="19"/>
        <v>1.2999999999999999E-3</v>
      </c>
      <c r="K71" s="207">
        <f t="shared" si="20"/>
        <v>2.8085106382978724E-2</v>
      </c>
      <c r="L71" s="210">
        <f t="shared" si="21"/>
        <v>2.8000000000000001E-2</v>
      </c>
      <c r="M71" s="207">
        <f t="shared" si="22"/>
        <v>9.8280098280098256E-4</v>
      </c>
      <c r="N71" s="210">
        <f t="shared" si="23"/>
        <v>9.7999999999999997E-4</v>
      </c>
      <c r="O71" s="207">
        <f t="shared" si="24"/>
        <v>9.4285714285714292E-2</v>
      </c>
      <c r="P71" s="210">
        <f t="shared" si="25"/>
        <v>9.4E-2</v>
      </c>
      <c r="Q71" s="207">
        <f t="shared" si="26"/>
        <v>0.3</v>
      </c>
      <c r="R71" s="210">
        <f t="shared" si="27"/>
        <v>0.3</v>
      </c>
    </row>
    <row r="72" spans="1:18" x14ac:dyDescent="0.2">
      <c r="A72" s="46">
        <v>124</v>
      </c>
      <c r="B72" s="46">
        <v>146</v>
      </c>
      <c r="C72" s="46" t="s">
        <v>225</v>
      </c>
      <c r="D72" s="193" t="s">
        <v>226</v>
      </c>
      <c r="E72" s="207">
        <f t="shared" si="14"/>
        <v>1.2987012987012987E-4</v>
      </c>
      <c r="F72" s="210">
        <f t="shared" si="15"/>
        <v>1.2999999999999999E-4</v>
      </c>
      <c r="G72" s="207">
        <f t="shared" si="16"/>
        <v>1.0416666666666668E-2</v>
      </c>
      <c r="H72" s="210">
        <f t="shared" si="17"/>
        <v>0.01</v>
      </c>
      <c r="I72" s="207">
        <f t="shared" si="18"/>
        <v>3.3766233766233766E-3</v>
      </c>
      <c r="J72" s="210">
        <f t="shared" si="19"/>
        <v>3.3999999999999998E-3</v>
      </c>
      <c r="K72" s="207">
        <f t="shared" si="20"/>
        <v>1.1282051282051283E-2</v>
      </c>
      <c r="L72" s="210">
        <f t="shared" si="21"/>
        <v>1.0999999999999999E-2</v>
      </c>
      <c r="M72" s="207">
        <f t="shared" si="22"/>
        <v>1.5584415584415584E-3</v>
      </c>
      <c r="N72" s="210">
        <f t="shared" si="23"/>
        <v>1.6000000000000001E-3</v>
      </c>
      <c r="O72" s="207">
        <f t="shared" si="24"/>
        <v>8.9795918367346947E-2</v>
      </c>
      <c r="P72" s="210">
        <f t="shared" si="25"/>
        <v>0.09</v>
      </c>
      <c r="Q72" s="207">
        <f t="shared" si="26"/>
        <v>0.3</v>
      </c>
      <c r="R72" s="210">
        <f t="shared" si="27"/>
        <v>0.3</v>
      </c>
    </row>
    <row r="73" spans="1:18" x14ac:dyDescent="0.2">
      <c r="A73" s="46">
        <v>125</v>
      </c>
      <c r="B73" s="46" t="s">
        <v>227</v>
      </c>
      <c r="C73" s="46" t="s">
        <v>227</v>
      </c>
      <c r="D73" s="193" t="s">
        <v>228</v>
      </c>
      <c r="E73" s="207">
        <f t="shared" si="14"/>
        <v>9.9999999999999991E-5</v>
      </c>
      <c r="F73" s="210">
        <f t="shared" si="15"/>
        <v>1E-4</v>
      </c>
      <c r="G73" s="207">
        <f t="shared" si="16"/>
        <v>8.3333333333333332E-3</v>
      </c>
      <c r="H73" s="210">
        <f t="shared" si="17"/>
        <v>8.3000000000000001E-3</v>
      </c>
      <c r="I73" s="207">
        <f t="shared" si="18"/>
        <v>2.5999999999999999E-3</v>
      </c>
      <c r="J73" s="210">
        <f t="shared" si="19"/>
        <v>2.5999999999999999E-3</v>
      </c>
      <c r="K73" s="207">
        <f t="shared" si="20"/>
        <v>1.1282051282051283E-2</v>
      </c>
      <c r="L73" s="210">
        <f t="shared" si="21"/>
        <v>1.0999999999999999E-2</v>
      </c>
      <c r="M73" s="207">
        <f t="shared" si="22"/>
        <v>1.1999999999999999E-3</v>
      </c>
      <c r="N73" s="210">
        <f t="shared" si="23"/>
        <v>1.1999999999999999E-3</v>
      </c>
      <c r="O73" s="207">
        <f t="shared" si="24"/>
        <v>8.9795918367346947E-2</v>
      </c>
      <c r="P73" s="210">
        <f t="shared" si="25"/>
        <v>0.09</v>
      </c>
      <c r="Q73" s="207">
        <f t="shared" si="26"/>
        <v>0.3</v>
      </c>
      <c r="R73" s="210">
        <f t="shared" si="27"/>
        <v>0.3</v>
      </c>
    </row>
    <row r="74" spans="1:18" x14ac:dyDescent="0.2">
      <c r="A74" s="46">
        <v>126</v>
      </c>
      <c r="B74" s="180">
        <v>148</v>
      </c>
      <c r="C74" s="180">
        <v>148</v>
      </c>
      <c r="D74" s="182" t="s">
        <v>229</v>
      </c>
      <c r="E74" s="207">
        <f t="shared" si="14"/>
        <v>9.4876660341555979E-4</v>
      </c>
      <c r="F74" s="210">
        <f t="shared" si="15"/>
        <v>9.5E-4</v>
      </c>
      <c r="G74" s="207" t="str">
        <f t="shared" si="16"/>
        <v>--</v>
      </c>
      <c r="H74" s="210" t="str">
        <f t="shared" si="17"/>
        <v>--</v>
      </c>
      <c r="I74" s="207">
        <f t="shared" si="18"/>
        <v>9.984639016897081E-3</v>
      </c>
      <c r="J74" s="210">
        <f t="shared" si="19"/>
        <v>0.01</v>
      </c>
      <c r="K74" s="207" t="str">
        <f t="shared" si="20"/>
        <v>--</v>
      </c>
      <c r="L74" s="210" t="str">
        <f t="shared" si="21"/>
        <v>--</v>
      </c>
      <c r="M74" s="207">
        <f t="shared" si="22"/>
        <v>1.935483870967742E-2</v>
      </c>
      <c r="N74" s="210">
        <f t="shared" si="23"/>
        <v>1.9E-2</v>
      </c>
      <c r="O74" s="207" t="str">
        <f t="shared" si="24"/>
        <v>--</v>
      </c>
      <c r="P74" s="210" t="str">
        <f t="shared" si="25"/>
        <v>--</v>
      </c>
      <c r="Q74" s="207" t="str">
        <f t="shared" si="26"/>
        <v>--</v>
      </c>
      <c r="R74" s="210" t="str">
        <f t="shared" si="27"/>
        <v>--</v>
      </c>
    </row>
    <row r="75" spans="1:18" x14ac:dyDescent="0.2">
      <c r="A75" s="46">
        <v>127</v>
      </c>
      <c r="B75" s="180">
        <v>149</v>
      </c>
      <c r="C75" s="180" t="s">
        <v>230</v>
      </c>
      <c r="D75" s="182" t="s">
        <v>231</v>
      </c>
      <c r="E75" s="207" t="str">
        <f t="shared" si="14"/>
        <v>--</v>
      </c>
      <c r="F75" s="210" t="str">
        <f t="shared" si="15"/>
        <v>--</v>
      </c>
      <c r="G75" s="207" t="str">
        <f t="shared" si="16"/>
        <v>--</v>
      </c>
      <c r="H75" s="210" t="str">
        <f t="shared" si="17"/>
        <v>--</v>
      </c>
      <c r="I75" s="207" t="str">
        <f t="shared" si="18"/>
        <v>--</v>
      </c>
      <c r="J75" s="210" t="str">
        <f t="shared" si="19"/>
        <v>--</v>
      </c>
      <c r="K75" s="207" t="str">
        <f t="shared" si="20"/>
        <v>--</v>
      </c>
      <c r="L75" s="210" t="str">
        <f t="shared" si="21"/>
        <v>--</v>
      </c>
      <c r="M75" s="207" t="str">
        <f t="shared" si="22"/>
        <v>--</v>
      </c>
      <c r="N75" s="210" t="str">
        <f t="shared" si="23"/>
        <v>--</v>
      </c>
      <c r="O75" s="207" t="str">
        <f t="shared" si="24"/>
        <v>--</v>
      </c>
      <c r="P75" s="210" t="str">
        <f t="shared" si="25"/>
        <v>--</v>
      </c>
      <c r="Q75" s="207">
        <f t="shared" si="26"/>
        <v>100</v>
      </c>
      <c r="R75" s="210">
        <f t="shared" si="27"/>
        <v>100</v>
      </c>
    </row>
    <row r="76" spans="1:18" x14ac:dyDescent="0.2">
      <c r="A76" s="46">
        <v>129</v>
      </c>
      <c r="B76" s="180">
        <v>151</v>
      </c>
      <c r="C76" s="180" t="s">
        <v>232</v>
      </c>
      <c r="D76" s="182" t="s">
        <v>233</v>
      </c>
      <c r="E76" s="207">
        <f t="shared" si="14"/>
        <v>2.3255813953488372E-2</v>
      </c>
      <c r="F76" s="210">
        <f t="shared" si="15"/>
        <v>2.3E-2</v>
      </c>
      <c r="G76" s="207" t="str">
        <f t="shared" si="16"/>
        <v>--</v>
      </c>
      <c r="H76" s="210" t="str">
        <f t="shared" si="17"/>
        <v>--</v>
      </c>
      <c r="I76" s="207">
        <f t="shared" si="18"/>
        <v>0.60465116279069764</v>
      </c>
      <c r="J76" s="210">
        <f t="shared" si="19"/>
        <v>0.6</v>
      </c>
      <c r="K76" s="207" t="str">
        <f t="shared" si="20"/>
        <v>--</v>
      </c>
      <c r="L76" s="210" t="str">
        <f t="shared" si="21"/>
        <v>--</v>
      </c>
      <c r="M76" s="207">
        <f t="shared" si="22"/>
        <v>0.27906976744186046</v>
      </c>
      <c r="N76" s="210">
        <f t="shared" si="23"/>
        <v>0.28000000000000003</v>
      </c>
      <c r="O76" s="207" t="str">
        <f t="shared" si="24"/>
        <v>--</v>
      </c>
      <c r="P76" s="210" t="str">
        <f t="shared" si="25"/>
        <v>--</v>
      </c>
      <c r="Q76" s="207" t="str">
        <f t="shared" si="26"/>
        <v>--</v>
      </c>
      <c r="R76" s="210" t="str">
        <f t="shared" si="27"/>
        <v>--</v>
      </c>
    </row>
    <row r="77" spans="1:18" x14ac:dyDescent="0.2">
      <c r="A77" s="46">
        <v>130</v>
      </c>
      <c r="B77" s="180">
        <v>152</v>
      </c>
      <c r="C77" s="180" t="s">
        <v>234</v>
      </c>
      <c r="D77" s="182" t="s">
        <v>235</v>
      </c>
      <c r="E77" s="207" t="str">
        <f t="shared" si="14"/>
        <v>--</v>
      </c>
      <c r="F77" s="210" t="str">
        <f t="shared" si="15"/>
        <v>--</v>
      </c>
      <c r="G77" s="207">
        <f t="shared" si="16"/>
        <v>600</v>
      </c>
      <c r="H77" s="210">
        <f t="shared" si="17"/>
        <v>600</v>
      </c>
      <c r="I77" s="207" t="str">
        <f t="shared" si="18"/>
        <v>--</v>
      </c>
      <c r="J77" s="210" t="str">
        <f t="shared" si="19"/>
        <v>--</v>
      </c>
      <c r="K77" s="207">
        <f t="shared" si="20"/>
        <v>2640</v>
      </c>
      <c r="L77" s="210">
        <f t="shared" si="21"/>
        <v>2600</v>
      </c>
      <c r="M77" s="207" t="str">
        <f t="shared" si="22"/>
        <v>--</v>
      </c>
      <c r="N77" s="210" t="str">
        <f t="shared" si="23"/>
        <v>--</v>
      </c>
      <c r="O77" s="207">
        <f t="shared" si="24"/>
        <v>2640</v>
      </c>
      <c r="P77" s="210">
        <f t="shared" si="25"/>
        <v>2600</v>
      </c>
      <c r="Q77" s="207" t="str">
        <f t="shared" si="26"/>
        <v>--</v>
      </c>
      <c r="R77" s="210" t="str">
        <f t="shared" si="27"/>
        <v>--</v>
      </c>
    </row>
    <row r="78" spans="1:18" x14ac:dyDescent="0.2">
      <c r="A78" s="46">
        <v>134</v>
      </c>
      <c r="B78" s="46">
        <v>156</v>
      </c>
      <c r="C78" s="46" t="s">
        <v>236</v>
      </c>
      <c r="D78" s="193" t="s">
        <v>237</v>
      </c>
      <c r="E78" s="207" t="str">
        <f t="shared" si="14"/>
        <v>--</v>
      </c>
      <c r="F78" s="210" t="str">
        <f t="shared" si="15"/>
        <v>--</v>
      </c>
      <c r="G78" s="207">
        <f t="shared" si="16"/>
        <v>2.7</v>
      </c>
      <c r="H78" s="210">
        <f t="shared" si="17"/>
        <v>2.7</v>
      </c>
      <c r="I78" s="207" t="str">
        <f t="shared" si="18"/>
        <v>--</v>
      </c>
      <c r="J78" s="210" t="str">
        <f t="shared" si="19"/>
        <v>--</v>
      </c>
      <c r="K78" s="207">
        <f t="shared" si="20"/>
        <v>11.880000000000003</v>
      </c>
      <c r="L78" s="210">
        <f t="shared" si="21"/>
        <v>12</v>
      </c>
      <c r="M78" s="207" t="str">
        <f t="shared" si="22"/>
        <v>--</v>
      </c>
      <c r="N78" s="210" t="str">
        <f t="shared" si="23"/>
        <v>--</v>
      </c>
      <c r="O78" s="207">
        <f t="shared" si="24"/>
        <v>11.880000000000003</v>
      </c>
      <c r="P78" s="210">
        <f t="shared" si="25"/>
        <v>12</v>
      </c>
      <c r="Q78" s="207">
        <f t="shared" si="26"/>
        <v>29</v>
      </c>
      <c r="R78" s="210">
        <f t="shared" si="27"/>
        <v>29</v>
      </c>
    </row>
    <row r="79" spans="1:18" x14ac:dyDescent="0.2">
      <c r="A79" s="46">
        <v>136</v>
      </c>
      <c r="B79" s="180">
        <v>159</v>
      </c>
      <c r="C79" s="180" t="s">
        <v>238</v>
      </c>
      <c r="D79" s="182" t="s">
        <v>239</v>
      </c>
      <c r="E79" s="207">
        <f t="shared" si="14"/>
        <v>1.5873015873015872E-2</v>
      </c>
      <c r="F79" s="210">
        <f t="shared" si="15"/>
        <v>1.6E-2</v>
      </c>
      <c r="G79" s="207" t="str">
        <f t="shared" si="16"/>
        <v>--</v>
      </c>
      <c r="H79" s="210" t="str">
        <f t="shared" si="17"/>
        <v>--</v>
      </c>
      <c r="I79" s="207">
        <f t="shared" si="18"/>
        <v>0.41269841269841268</v>
      </c>
      <c r="J79" s="210">
        <f t="shared" si="19"/>
        <v>0.41</v>
      </c>
      <c r="K79" s="207" t="str">
        <f t="shared" si="20"/>
        <v>--</v>
      </c>
      <c r="L79" s="210" t="str">
        <f t="shared" si="21"/>
        <v>--</v>
      </c>
      <c r="M79" s="207">
        <f t="shared" si="22"/>
        <v>0.19047619047619047</v>
      </c>
      <c r="N79" s="210">
        <f t="shared" si="23"/>
        <v>0.19</v>
      </c>
      <c r="O79" s="207" t="str">
        <f t="shared" si="24"/>
        <v>--</v>
      </c>
      <c r="P79" s="210" t="str">
        <f t="shared" si="25"/>
        <v>--</v>
      </c>
      <c r="Q79" s="207" t="str">
        <f t="shared" si="26"/>
        <v>--</v>
      </c>
      <c r="R79" s="210" t="str">
        <f t="shared" si="27"/>
        <v>--</v>
      </c>
    </row>
    <row r="80" spans="1:18" x14ac:dyDescent="0.2">
      <c r="A80" s="46">
        <v>137</v>
      </c>
      <c r="B80" s="180">
        <v>161</v>
      </c>
      <c r="C80" s="180" t="s">
        <v>240</v>
      </c>
      <c r="D80" s="182" t="s">
        <v>241</v>
      </c>
      <c r="E80" s="207" t="str">
        <f t="shared" si="14"/>
        <v>--</v>
      </c>
      <c r="F80" s="210" t="str">
        <f t="shared" si="15"/>
        <v>--</v>
      </c>
      <c r="G80" s="207">
        <f t="shared" si="16"/>
        <v>0.8</v>
      </c>
      <c r="H80" s="210">
        <f t="shared" si="17"/>
        <v>0.8</v>
      </c>
      <c r="I80" s="207" t="str">
        <f t="shared" si="18"/>
        <v>--</v>
      </c>
      <c r="J80" s="210" t="str">
        <f t="shared" si="19"/>
        <v>--</v>
      </c>
      <c r="K80" s="207">
        <f t="shared" si="20"/>
        <v>3.5200000000000005</v>
      </c>
      <c r="L80" s="210">
        <f t="shared" si="21"/>
        <v>3.5</v>
      </c>
      <c r="M80" s="207" t="str">
        <f t="shared" si="22"/>
        <v>--</v>
      </c>
      <c r="N80" s="210" t="str">
        <f t="shared" si="23"/>
        <v>--</v>
      </c>
      <c r="O80" s="207">
        <f t="shared" si="24"/>
        <v>3.5200000000000005</v>
      </c>
      <c r="P80" s="210">
        <f t="shared" si="25"/>
        <v>3.5</v>
      </c>
      <c r="Q80" s="207">
        <f t="shared" si="26"/>
        <v>14.16</v>
      </c>
      <c r="R80" s="210">
        <f t="shared" si="27"/>
        <v>14</v>
      </c>
    </row>
    <row r="81" spans="1:18" x14ac:dyDescent="0.2">
      <c r="A81" s="46">
        <v>138</v>
      </c>
      <c r="B81" s="180">
        <v>162</v>
      </c>
      <c r="C81" s="180" t="s">
        <v>242</v>
      </c>
      <c r="D81" s="182" t="s">
        <v>243</v>
      </c>
      <c r="E81" s="207" t="str">
        <f t="shared" si="14"/>
        <v>--</v>
      </c>
      <c r="F81" s="210" t="str">
        <f t="shared" si="15"/>
        <v>--</v>
      </c>
      <c r="G81" s="207">
        <f t="shared" si="16"/>
        <v>6000</v>
      </c>
      <c r="H81" s="210">
        <f t="shared" si="17"/>
        <v>6000</v>
      </c>
      <c r="I81" s="207" t="str">
        <f t="shared" si="18"/>
        <v>--</v>
      </c>
      <c r="J81" s="210" t="str">
        <f t="shared" si="19"/>
        <v>--</v>
      </c>
      <c r="K81" s="207">
        <f t="shared" si="20"/>
        <v>26400.000000000004</v>
      </c>
      <c r="L81" s="210">
        <f t="shared" si="21"/>
        <v>26000</v>
      </c>
      <c r="M81" s="207" t="str">
        <f t="shared" si="22"/>
        <v>--</v>
      </c>
      <c r="N81" s="210" t="str">
        <f t="shared" si="23"/>
        <v>--</v>
      </c>
      <c r="O81" s="207">
        <f t="shared" si="24"/>
        <v>26400.000000000004</v>
      </c>
      <c r="P81" s="210">
        <f t="shared" si="25"/>
        <v>26000</v>
      </c>
      <c r="Q81" s="207" t="str">
        <f t="shared" si="26"/>
        <v>--</v>
      </c>
      <c r="R81" s="210" t="str">
        <f t="shared" si="27"/>
        <v>--</v>
      </c>
    </row>
    <row r="82" spans="1:18" x14ac:dyDescent="0.2">
      <c r="A82" s="46">
        <v>140</v>
      </c>
      <c r="B82" s="46" t="s">
        <v>244</v>
      </c>
      <c r="C82" s="46" t="s">
        <v>245</v>
      </c>
      <c r="D82" s="193" t="s">
        <v>246</v>
      </c>
      <c r="E82" s="207" t="str">
        <f t="shared" si="14"/>
        <v>--</v>
      </c>
      <c r="F82" s="210" t="str">
        <f t="shared" si="15"/>
        <v>--</v>
      </c>
      <c r="G82" s="207">
        <f t="shared" si="16"/>
        <v>700</v>
      </c>
      <c r="H82" s="210">
        <f t="shared" si="17"/>
        <v>700</v>
      </c>
      <c r="I82" s="207" t="str">
        <f t="shared" si="18"/>
        <v>--</v>
      </c>
      <c r="J82" s="210" t="str">
        <f t="shared" si="19"/>
        <v>--</v>
      </c>
      <c r="K82" s="207">
        <f t="shared" si="20"/>
        <v>3080.0000000000005</v>
      </c>
      <c r="L82" s="210">
        <f t="shared" si="21"/>
        <v>3100</v>
      </c>
      <c r="M82" s="207" t="str">
        <f t="shared" si="22"/>
        <v>--</v>
      </c>
      <c r="N82" s="210" t="str">
        <f t="shared" si="23"/>
        <v>--</v>
      </c>
      <c r="O82" s="207">
        <f t="shared" si="24"/>
        <v>3080.0000000000005</v>
      </c>
      <c r="P82" s="210">
        <f t="shared" si="25"/>
        <v>3100</v>
      </c>
      <c r="Q82" s="207" t="str">
        <f t="shared" si="26"/>
        <v>--</v>
      </c>
      <c r="R82" s="210" t="str">
        <f t="shared" si="27"/>
        <v>--</v>
      </c>
    </row>
    <row r="83" spans="1:18" x14ac:dyDescent="0.2">
      <c r="A83" s="46">
        <v>147</v>
      </c>
      <c r="B83" s="180">
        <v>170</v>
      </c>
      <c r="C83" s="180" t="s">
        <v>247</v>
      </c>
      <c r="D83" s="182" t="s">
        <v>248</v>
      </c>
      <c r="E83" s="207">
        <f t="shared" si="14"/>
        <v>1.4492753623188406E-2</v>
      </c>
      <c r="F83" s="210">
        <f t="shared" si="15"/>
        <v>1.4E-2</v>
      </c>
      <c r="G83" s="207" t="str">
        <f t="shared" si="16"/>
        <v>--</v>
      </c>
      <c r="H83" s="210" t="str">
        <f t="shared" si="17"/>
        <v>--</v>
      </c>
      <c r="I83" s="207">
        <f t="shared" si="18"/>
        <v>0.37681159420289856</v>
      </c>
      <c r="J83" s="210">
        <f t="shared" si="19"/>
        <v>0.38</v>
      </c>
      <c r="K83" s="207" t="str">
        <f t="shared" si="20"/>
        <v>--</v>
      </c>
      <c r="L83" s="210" t="str">
        <f t="shared" si="21"/>
        <v>--</v>
      </c>
      <c r="M83" s="207">
        <f t="shared" si="22"/>
        <v>0.17391304347826086</v>
      </c>
      <c r="N83" s="210">
        <f t="shared" si="23"/>
        <v>0.17</v>
      </c>
      <c r="O83" s="207" t="str">
        <f t="shared" si="24"/>
        <v>--</v>
      </c>
      <c r="P83" s="210" t="str">
        <f t="shared" si="25"/>
        <v>--</v>
      </c>
      <c r="Q83" s="207" t="str">
        <f t="shared" si="26"/>
        <v>--</v>
      </c>
      <c r="R83" s="210" t="str">
        <f t="shared" si="27"/>
        <v>--</v>
      </c>
    </row>
    <row r="84" spans="1:18" x14ac:dyDescent="0.2">
      <c r="A84" s="46">
        <v>150</v>
      </c>
      <c r="B84" s="180">
        <v>173</v>
      </c>
      <c r="C84" s="180" t="s">
        <v>249</v>
      </c>
      <c r="D84" s="182" t="s">
        <v>250</v>
      </c>
      <c r="E84" s="207">
        <f t="shared" si="14"/>
        <v>1.0309278350515464E-2</v>
      </c>
      <c r="F84" s="210">
        <f t="shared" si="15"/>
        <v>0.01</v>
      </c>
      <c r="G84" s="207" t="str">
        <f t="shared" si="16"/>
        <v>--</v>
      </c>
      <c r="H84" s="210" t="str">
        <f t="shared" si="17"/>
        <v>--</v>
      </c>
      <c r="I84" s="207">
        <f t="shared" si="18"/>
        <v>0.26804123711340205</v>
      </c>
      <c r="J84" s="210">
        <f t="shared" si="19"/>
        <v>0.27</v>
      </c>
      <c r="K84" s="207" t="str">
        <f t="shared" si="20"/>
        <v>--</v>
      </c>
      <c r="L84" s="210" t="str">
        <f t="shared" si="21"/>
        <v>--</v>
      </c>
      <c r="M84" s="207">
        <f t="shared" si="22"/>
        <v>0.12371134020618557</v>
      </c>
      <c r="N84" s="210">
        <f t="shared" si="23"/>
        <v>0.12</v>
      </c>
      <c r="O84" s="207" t="str">
        <f t="shared" si="24"/>
        <v>--</v>
      </c>
      <c r="P84" s="210" t="str">
        <f t="shared" si="25"/>
        <v>--</v>
      </c>
      <c r="Q84" s="207" t="str">
        <f t="shared" si="26"/>
        <v>--</v>
      </c>
      <c r="R84" s="210" t="str">
        <f t="shared" si="27"/>
        <v>--</v>
      </c>
    </row>
    <row r="85" spans="1:18" x14ac:dyDescent="0.2">
      <c r="A85" s="46">
        <v>151</v>
      </c>
      <c r="B85" s="180">
        <v>175</v>
      </c>
      <c r="C85" s="180" t="s">
        <v>251</v>
      </c>
      <c r="D85" s="182" t="s">
        <v>252</v>
      </c>
      <c r="E85" s="207">
        <f t="shared" si="14"/>
        <v>1.0309278350515464E-2</v>
      </c>
      <c r="F85" s="210">
        <f t="shared" si="15"/>
        <v>0.01</v>
      </c>
      <c r="G85" s="207" t="str">
        <f t="shared" si="16"/>
        <v>--</v>
      </c>
      <c r="H85" s="210" t="str">
        <f t="shared" si="17"/>
        <v>--</v>
      </c>
      <c r="I85" s="207">
        <f t="shared" si="18"/>
        <v>0.26804123711340205</v>
      </c>
      <c r="J85" s="210">
        <f t="shared" si="19"/>
        <v>0.27</v>
      </c>
      <c r="K85" s="207" t="str">
        <f t="shared" si="20"/>
        <v>--</v>
      </c>
      <c r="L85" s="210" t="str">
        <f t="shared" si="21"/>
        <v>--</v>
      </c>
      <c r="M85" s="207">
        <f t="shared" si="22"/>
        <v>0.12371134020618557</v>
      </c>
      <c r="N85" s="210">
        <f t="shared" si="23"/>
        <v>0.12</v>
      </c>
      <c r="O85" s="207" t="str">
        <f t="shared" si="24"/>
        <v>--</v>
      </c>
      <c r="P85" s="210" t="str">
        <f t="shared" si="25"/>
        <v>--</v>
      </c>
      <c r="Q85" s="207" t="str">
        <f t="shared" si="26"/>
        <v>--</v>
      </c>
      <c r="R85" s="210" t="str">
        <f t="shared" si="27"/>
        <v>--</v>
      </c>
    </row>
    <row r="86" spans="1:18" x14ac:dyDescent="0.2">
      <c r="A86" s="46">
        <v>153</v>
      </c>
      <c r="B86" s="180">
        <v>183</v>
      </c>
      <c r="C86" s="180" t="s">
        <v>253</v>
      </c>
      <c r="D86" s="182" t="s">
        <v>254</v>
      </c>
      <c r="E86" s="207">
        <f t="shared" si="14"/>
        <v>0.15151515151515149</v>
      </c>
      <c r="F86" s="210">
        <f t="shared" si="15"/>
        <v>0.15</v>
      </c>
      <c r="G86" s="207" t="str">
        <f t="shared" si="16"/>
        <v>--</v>
      </c>
      <c r="H86" s="210" t="str">
        <f t="shared" si="17"/>
        <v>--</v>
      </c>
      <c r="I86" s="207">
        <f t="shared" si="18"/>
        <v>3.9393939393939386</v>
      </c>
      <c r="J86" s="210">
        <f t="shared" si="19"/>
        <v>3.9</v>
      </c>
      <c r="K86" s="207" t="str">
        <f t="shared" si="20"/>
        <v>--</v>
      </c>
      <c r="L86" s="210" t="str">
        <f t="shared" si="21"/>
        <v>--</v>
      </c>
      <c r="M86" s="207">
        <f t="shared" si="22"/>
        <v>1.8181818181818179</v>
      </c>
      <c r="N86" s="210">
        <f t="shared" si="23"/>
        <v>1.8</v>
      </c>
      <c r="O86" s="207" t="str">
        <f t="shared" si="24"/>
        <v>--</v>
      </c>
      <c r="P86" s="210" t="str">
        <f t="shared" si="25"/>
        <v>--</v>
      </c>
      <c r="Q86" s="207" t="str">
        <f t="shared" si="26"/>
        <v>--</v>
      </c>
      <c r="R86" s="210" t="str">
        <f t="shared" si="27"/>
        <v>--</v>
      </c>
    </row>
    <row r="87" spans="1:18" x14ac:dyDescent="0.2">
      <c r="A87" s="46">
        <v>156</v>
      </c>
      <c r="B87" s="180">
        <v>184</v>
      </c>
      <c r="C87" s="180" t="s">
        <v>255</v>
      </c>
      <c r="D87" s="182" t="s">
        <v>256</v>
      </c>
      <c r="E87" s="207">
        <f t="shared" si="14"/>
        <v>9.0909090909090898E-4</v>
      </c>
      <c r="F87" s="210">
        <f t="shared" si="15"/>
        <v>9.1E-4</v>
      </c>
      <c r="G87" s="207" t="str">
        <f t="shared" si="16"/>
        <v>--</v>
      </c>
      <c r="H87" s="210" t="str">
        <f t="shared" si="17"/>
        <v>--</v>
      </c>
      <c r="I87" s="207">
        <f t="shared" si="18"/>
        <v>2.3636363636363632E-2</v>
      </c>
      <c r="J87" s="210">
        <f t="shared" si="19"/>
        <v>2.4E-2</v>
      </c>
      <c r="K87" s="207" t="str">
        <f t="shared" si="20"/>
        <v>--</v>
      </c>
      <c r="L87" s="210" t="str">
        <f t="shared" si="21"/>
        <v>--</v>
      </c>
      <c r="M87" s="207">
        <f t="shared" si="22"/>
        <v>1.0909090909090908E-2</v>
      </c>
      <c r="N87" s="210">
        <f t="shared" si="23"/>
        <v>1.0999999999999999E-2</v>
      </c>
      <c r="O87" s="207" t="str">
        <f t="shared" si="24"/>
        <v>--</v>
      </c>
      <c r="P87" s="210" t="str">
        <f t="shared" si="25"/>
        <v>--</v>
      </c>
      <c r="Q87" s="207" t="str">
        <f t="shared" si="26"/>
        <v>--</v>
      </c>
      <c r="R87" s="210" t="str">
        <f t="shared" si="27"/>
        <v>--</v>
      </c>
    </row>
    <row r="88" spans="1:18" x14ac:dyDescent="0.2">
      <c r="A88" s="46">
        <v>157</v>
      </c>
      <c r="B88" s="180">
        <v>186</v>
      </c>
      <c r="C88" s="180" t="s">
        <v>257</v>
      </c>
      <c r="D88" s="182" t="s">
        <v>258</v>
      </c>
      <c r="E88" s="207" t="str">
        <f t="shared" si="14"/>
        <v>--</v>
      </c>
      <c r="F88" s="210" t="str">
        <f t="shared" si="15"/>
        <v>--</v>
      </c>
      <c r="G88" s="207" t="str">
        <f t="shared" si="16"/>
        <v>--</v>
      </c>
      <c r="H88" s="210" t="str">
        <f t="shared" si="17"/>
        <v>--</v>
      </c>
      <c r="I88" s="207" t="str">
        <f t="shared" si="18"/>
        <v>--</v>
      </c>
      <c r="J88" s="210" t="str">
        <f t="shared" si="19"/>
        <v>--</v>
      </c>
      <c r="K88" s="207" t="str">
        <f t="shared" si="20"/>
        <v>--</v>
      </c>
      <c r="L88" s="210" t="str">
        <f t="shared" si="21"/>
        <v>--</v>
      </c>
      <c r="M88" s="207" t="str">
        <f t="shared" si="22"/>
        <v>--</v>
      </c>
      <c r="N88" s="210" t="str">
        <f t="shared" si="23"/>
        <v>--</v>
      </c>
      <c r="O88" s="207" t="str">
        <f t="shared" si="24"/>
        <v>--</v>
      </c>
      <c r="P88" s="210" t="str">
        <f t="shared" si="25"/>
        <v>--</v>
      </c>
      <c r="Q88" s="207">
        <f t="shared" si="26"/>
        <v>14</v>
      </c>
      <c r="R88" s="210">
        <f t="shared" si="27"/>
        <v>14</v>
      </c>
    </row>
    <row r="89" spans="1:18" x14ac:dyDescent="0.2">
      <c r="A89" s="46">
        <v>161</v>
      </c>
      <c r="B89" s="180">
        <v>190</v>
      </c>
      <c r="C89" s="180" t="s">
        <v>259</v>
      </c>
      <c r="D89" s="182" t="s">
        <v>260</v>
      </c>
      <c r="E89" s="207">
        <f t="shared" si="14"/>
        <v>9.8039215686274506E-5</v>
      </c>
      <c r="F89" s="210">
        <f t="shared" si="15"/>
        <v>9.7999999999999997E-5</v>
      </c>
      <c r="G89" s="207">
        <f t="shared" si="16"/>
        <v>0.2</v>
      </c>
      <c r="H89" s="210">
        <f t="shared" si="17"/>
        <v>0.2</v>
      </c>
      <c r="I89" s="207">
        <f t="shared" si="18"/>
        <v>1.0317460317460316E-3</v>
      </c>
      <c r="J89" s="210">
        <f t="shared" si="19"/>
        <v>1E-3</v>
      </c>
      <c r="K89" s="207">
        <f t="shared" si="20"/>
        <v>0.88000000000000012</v>
      </c>
      <c r="L89" s="210">
        <f t="shared" si="21"/>
        <v>0.88</v>
      </c>
      <c r="M89" s="207">
        <f t="shared" si="22"/>
        <v>2E-3</v>
      </c>
      <c r="N89" s="210">
        <f t="shared" si="23"/>
        <v>2E-3</v>
      </c>
      <c r="O89" s="207">
        <f t="shared" si="24"/>
        <v>0.88000000000000012</v>
      </c>
      <c r="P89" s="210">
        <f t="shared" si="25"/>
        <v>0.88</v>
      </c>
      <c r="Q89" s="207">
        <f t="shared" si="26"/>
        <v>2.66</v>
      </c>
      <c r="R89" s="210">
        <f t="shared" si="27"/>
        <v>2.7</v>
      </c>
    </row>
    <row r="90" spans="1:18" x14ac:dyDescent="0.2">
      <c r="A90" s="46">
        <v>167</v>
      </c>
      <c r="B90" s="180">
        <v>112</v>
      </c>
      <c r="C90" s="180" t="s">
        <v>261</v>
      </c>
      <c r="D90" s="182" t="s">
        <v>262</v>
      </c>
      <c r="E90" s="207">
        <f t="shared" si="14"/>
        <v>9.0909090909090912E-2</v>
      </c>
      <c r="F90" s="210">
        <f t="shared" si="15"/>
        <v>9.0999999999999998E-2</v>
      </c>
      <c r="G90" s="207">
        <f t="shared" si="16"/>
        <v>5</v>
      </c>
      <c r="H90" s="210">
        <f t="shared" si="17"/>
        <v>5</v>
      </c>
      <c r="I90" s="207">
        <f t="shared" si="18"/>
        <v>2.3636363636363638</v>
      </c>
      <c r="J90" s="210">
        <f t="shared" si="19"/>
        <v>2.4</v>
      </c>
      <c r="K90" s="207">
        <f t="shared" si="20"/>
        <v>22</v>
      </c>
      <c r="L90" s="210">
        <f t="shared" si="21"/>
        <v>22</v>
      </c>
      <c r="M90" s="207">
        <f t="shared" si="22"/>
        <v>1.0909090909090908</v>
      </c>
      <c r="N90" s="210">
        <f t="shared" si="23"/>
        <v>1.1000000000000001</v>
      </c>
      <c r="O90" s="207">
        <f t="shared" si="24"/>
        <v>22</v>
      </c>
      <c r="P90" s="210">
        <f t="shared" si="25"/>
        <v>22</v>
      </c>
      <c r="Q90" s="207">
        <f t="shared" si="26"/>
        <v>8700</v>
      </c>
      <c r="R90" s="210">
        <f t="shared" si="27"/>
        <v>8700</v>
      </c>
    </row>
    <row r="91" spans="1:18" x14ac:dyDescent="0.2">
      <c r="A91" s="46">
        <v>168</v>
      </c>
      <c r="B91" s="180">
        <v>192</v>
      </c>
      <c r="C91" s="180" t="s">
        <v>263</v>
      </c>
      <c r="D91" s="182" t="s">
        <v>264</v>
      </c>
      <c r="E91" s="207">
        <f t="shared" si="14"/>
        <v>2.9411764705882348E-3</v>
      </c>
      <c r="F91" s="210">
        <f t="shared" si="15"/>
        <v>2.8999999999999998E-3</v>
      </c>
      <c r="G91" s="207" t="str">
        <f t="shared" si="16"/>
        <v>--</v>
      </c>
      <c r="H91" s="210" t="str">
        <f t="shared" si="17"/>
        <v>--</v>
      </c>
      <c r="I91" s="207">
        <f t="shared" si="18"/>
        <v>7.647058823529411E-2</v>
      </c>
      <c r="J91" s="210">
        <f t="shared" si="19"/>
        <v>7.5999999999999998E-2</v>
      </c>
      <c r="K91" s="207" t="str">
        <f t="shared" si="20"/>
        <v>--</v>
      </c>
      <c r="L91" s="210" t="str">
        <f t="shared" si="21"/>
        <v>--</v>
      </c>
      <c r="M91" s="207">
        <f t="shared" si="22"/>
        <v>3.5294117647058816E-2</v>
      </c>
      <c r="N91" s="210">
        <f t="shared" si="23"/>
        <v>3.5000000000000003E-2</v>
      </c>
      <c r="O91" s="207" t="str">
        <f t="shared" si="24"/>
        <v>--</v>
      </c>
      <c r="P91" s="210" t="str">
        <f t="shared" si="25"/>
        <v>--</v>
      </c>
      <c r="Q91" s="207" t="str">
        <f t="shared" si="26"/>
        <v>--</v>
      </c>
      <c r="R91" s="210" t="str">
        <f t="shared" si="27"/>
        <v>--</v>
      </c>
    </row>
    <row r="92" spans="1:18" x14ac:dyDescent="0.2">
      <c r="A92" s="46">
        <v>169</v>
      </c>
      <c r="B92" s="180">
        <v>193</v>
      </c>
      <c r="C92" s="180" t="s">
        <v>265</v>
      </c>
      <c r="D92" s="182" t="s">
        <v>266</v>
      </c>
      <c r="E92" s="207">
        <f t="shared" si="14"/>
        <v>0.625</v>
      </c>
      <c r="F92" s="210">
        <f t="shared" si="15"/>
        <v>0.63</v>
      </c>
      <c r="G92" s="207" t="str">
        <f t="shared" si="16"/>
        <v>--</v>
      </c>
      <c r="H92" s="210" t="str">
        <f t="shared" si="17"/>
        <v>--</v>
      </c>
      <c r="I92" s="207">
        <f t="shared" si="18"/>
        <v>16.25</v>
      </c>
      <c r="J92" s="210">
        <f t="shared" si="19"/>
        <v>16</v>
      </c>
      <c r="K92" s="207" t="str">
        <f t="shared" si="20"/>
        <v>--</v>
      </c>
      <c r="L92" s="210" t="str">
        <f t="shared" si="21"/>
        <v>--</v>
      </c>
      <c r="M92" s="207">
        <f t="shared" si="22"/>
        <v>7.5</v>
      </c>
      <c r="N92" s="210">
        <f t="shared" si="23"/>
        <v>7.5</v>
      </c>
      <c r="O92" s="207" t="str">
        <f t="shared" si="24"/>
        <v>--</v>
      </c>
      <c r="P92" s="210" t="str">
        <f t="shared" si="25"/>
        <v>--</v>
      </c>
      <c r="Q92" s="207" t="str">
        <f t="shared" si="26"/>
        <v>--</v>
      </c>
      <c r="R92" s="210" t="str">
        <f t="shared" si="27"/>
        <v>--</v>
      </c>
    </row>
    <row r="93" spans="1:18" x14ac:dyDescent="0.2">
      <c r="A93" s="46">
        <v>170</v>
      </c>
      <c r="B93" s="46" t="s">
        <v>267</v>
      </c>
      <c r="C93" s="46" t="s">
        <v>268</v>
      </c>
      <c r="D93" s="193" t="s">
        <v>269</v>
      </c>
      <c r="E93" s="207" t="str">
        <f t="shared" si="14"/>
        <v>--</v>
      </c>
      <c r="F93" s="210" t="str">
        <f t="shared" si="15"/>
        <v>--</v>
      </c>
      <c r="G93" s="207">
        <f t="shared" si="16"/>
        <v>40</v>
      </c>
      <c r="H93" s="210">
        <f t="shared" si="17"/>
        <v>40</v>
      </c>
      <c r="I93" s="207" t="str">
        <f t="shared" si="18"/>
        <v>--</v>
      </c>
      <c r="J93" s="210" t="str">
        <f t="shared" si="19"/>
        <v>--</v>
      </c>
      <c r="K93" s="207">
        <f t="shared" si="20"/>
        <v>176</v>
      </c>
      <c r="L93" s="210">
        <f t="shared" si="21"/>
        <v>180</v>
      </c>
      <c r="M93" s="207" t="str">
        <f t="shared" si="22"/>
        <v>--</v>
      </c>
      <c r="N93" s="210" t="str">
        <f t="shared" si="23"/>
        <v>--</v>
      </c>
      <c r="O93" s="207">
        <f t="shared" si="24"/>
        <v>176</v>
      </c>
      <c r="P93" s="210">
        <f t="shared" si="25"/>
        <v>180</v>
      </c>
      <c r="Q93" s="207" t="str">
        <f t="shared" si="26"/>
        <v>--</v>
      </c>
      <c r="R93" s="210" t="str">
        <f t="shared" si="27"/>
        <v>--</v>
      </c>
    </row>
    <row r="94" spans="1:18" x14ac:dyDescent="0.2">
      <c r="A94" s="46">
        <v>171</v>
      </c>
      <c r="B94" s="180">
        <v>116</v>
      </c>
      <c r="C94" s="180" t="s">
        <v>270</v>
      </c>
      <c r="D94" s="182" t="s">
        <v>271</v>
      </c>
      <c r="E94" s="207" t="str">
        <f t="shared" si="14"/>
        <v>--</v>
      </c>
      <c r="F94" s="210" t="str">
        <f t="shared" si="15"/>
        <v>--</v>
      </c>
      <c r="G94" s="207">
        <f t="shared" si="16"/>
        <v>40</v>
      </c>
      <c r="H94" s="210">
        <f t="shared" si="17"/>
        <v>40</v>
      </c>
      <c r="I94" s="207" t="str">
        <f t="shared" si="18"/>
        <v>--</v>
      </c>
      <c r="J94" s="210" t="str">
        <f t="shared" si="19"/>
        <v>--</v>
      </c>
      <c r="K94" s="207">
        <f t="shared" si="20"/>
        <v>176</v>
      </c>
      <c r="L94" s="210">
        <f t="shared" si="21"/>
        <v>180</v>
      </c>
      <c r="M94" s="207" t="str">
        <f t="shared" si="22"/>
        <v>--</v>
      </c>
      <c r="N94" s="210" t="str">
        <f t="shared" si="23"/>
        <v>--</v>
      </c>
      <c r="O94" s="207">
        <f t="shared" si="24"/>
        <v>176</v>
      </c>
      <c r="P94" s="210">
        <f t="shared" si="25"/>
        <v>180</v>
      </c>
      <c r="Q94" s="207">
        <f t="shared" si="26"/>
        <v>12000</v>
      </c>
      <c r="R94" s="210">
        <f t="shared" si="27"/>
        <v>12000</v>
      </c>
    </row>
    <row r="95" spans="1:18" x14ac:dyDescent="0.2">
      <c r="A95" s="46">
        <v>172</v>
      </c>
      <c r="B95" s="180">
        <v>328</v>
      </c>
      <c r="C95" s="180" t="s">
        <v>272</v>
      </c>
      <c r="D95" s="182" t="s">
        <v>273</v>
      </c>
      <c r="E95" s="207">
        <f t="shared" si="14"/>
        <v>58.82352941176471</v>
      </c>
      <c r="F95" s="210">
        <f t="shared" si="15"/>
        <v>59</v>
      </c>
      <c r="G95" s="207">
        <f t="shared" si="16"/>
        <v>600</v>
      </c>
      <c r="H95" s="210">
        <f t="shared" si="17"/>
        <v>600</v>
      </c>
      <c r="I95" s="207">
        <f t="shared" si="18"/>
        <v>619.04761904761904</v>
      </c>
      <c r="J95" s="210">
        <f t="shared" si="19"/>
        <v>620</v>
      </c>
      <c r="K95" s="207">
        <f t="shared" si="20"/>
        <v>2640</v>
      </c>
      <c r="L95" s="210">
        <f t="shared" si="21"/>
        <v>2600</v>
      </c>
      <c r="M95" s="207">
        <f t="shared" si="22"/>
        <v>1200</v>
      </c>
      <c r="N95" s="210">
        <f t="shared" si="23"/>
        <v>1200</v>
      </c>
      <c r="O95" s="207">
        <f t="shared" si="24"/>
        <v>2640</v>
      </c>
      <c r="P95" s="210">
        <f t="shared" si="25"/>
        <v>2600</v>
      </c>
      <c r="Q95" s="207">
        <f t="shared" si="26"/>
        <v>2100</v>
      </c>
      <c r="R95" s="210">
        <f t="shared" si="27"/>
        <v>2100</v>
      </c>
    </row>
    <row r="96" spans="1:18" x14ac:dyDescent="0.2">
      <c r="A96" s="46">
        <v>176</v>
      </c>
      <c r="B96" s="180">
        <v>195</v>
      </c>
      <c r="C96" s="180" t="s">
        <v>274</v>
      </c>
      <c r="D96" s="182" t="s">
        <v>275</v>
      </c>
      <c r="E96" s="207">
        <f t="shared" si="14"/>
        <v>0.27027027027027023</v>
      </c>
      <c r="F96" s="210">
        <f t="shared" si="15"/>
        <v>0.27</v>
      </c>
      <c r="G96" s="207">
        <f t="shared" si="16"/>
        <v>4</v>
      </c>
      <c r="H96" s="210">
        <f t="shared" si="17"/>
        <v>4</v>
      </c>
      <c r="I96" s="207">
        <f t="shared" si="18"/>
        <v>7.0270270270270263</v>
      </c>
      <c r="J96" s="210">
        <f t="shared" si="19"/>
        <v>7</v>
      </c>
      <c r="K96" s="207">
        <f t="shared" si="20"/>
        <v>17.600000000000001</v>
      </c>
      <c r="L96" s="210">
        <f t="shared" si="21"/>
        <v>18</v>
      </c>
      <c r="M96" s="207">
        <f t="shared" si="22"/>
        <v>3.243243243243243</v>
      </c>
      <c r="N96" s="210">
        <f t="shared" si="23"/>
        <v>3.2</v>
      </c>
      <c r="O96" s="207">
        <f t="shared" si="24"/>
        <v>17.600000000000001</v>
      </c>
      <c r="P96" s="210">
        <f t="shared" si="25"/>
        <v>18</v>
      </c>
      <c r="Q96" s="207">
        <f t="shared" si="26"/>
        <v>92</v>
      </c>
      <c r="R96" s="210">
        <f t="shared" si="27"/>
        <v>92</v>
      </c>
    </row>
    <row r="97" spans="1:18" x14ac:dyDescent="0.2">
      <c r="A97" s="46">
        <v>177</v>
      </c>
      <c r="B97" s="180">
        <v>196</v>
      </c>
      <c r="C97" s="180" t="s">
        <v>276</v>
      </c>
      <c r="D97" s="182" t="s">
        <v>277</v>
      </c>
      <c r="E97" s="207">
        <f t="shared" si="14"/>
        <v>0.25</v>
      </c>
      <c r="F97" s="210">
        <f t="shared" si="15"/>
        <v>0.25</v>
      </c>
      <c r="G97" s="207">
        <f t="shared" si="16"/>
        <v>32</v>
      </c>
      <c r="H97" s="210">
        <f t="shared" si="17"/>
        <v>32</v>
      </c>
      <c r="I97" s="207">
        <f t="shared" si="18"/>
        <v>6.5</v>
      </c>
      <c r="J97" s="210">
        <f t="shared" si="19"/>
        <v>6.5</v>
      </c>
      <c r="K97" s="207">
        <f t="shared" si="20"/>
        <v>140.80000000000001</v>
      </c>
      <c r="L97" s="210">
        <f t="shared" si="21"/>
        <v>140</v>
      </c>
      <c r="M97" s="207">
        <f t="shared" si="22"/>
        <v>3</v>
      </c>
      <c r="N97" s="210">
        <f t="shared" si="23"/>
        <v>3</v>
      </c>
      <c r="O97" s="207">
        <f t="shared" si="24"/>
        <v>140.80000000000001</v>
      </c>
      <c r="P97" s="210">
        <f t="shared" si="25"/>
        <v>140</v>
      </c>
      <c r="Q97" s="207">
        <f t="shared" si="26"/>
        <v>50.4</v>
      </c>
      <c r="R97" s="210">
        <f t="shared" si="27"/>
        <v>50</v>
      </c>
    </row>
    <row r="98" spans="1:18" x14ac:dyDescent="0.2">
      <c r="A98" s="46">
        <v>180</v>
      </c>
      <c r="B98" s="46" t="s">
        <v>278</v>
      </c>
      <c r="C98" s="46" t="s">
        <v>279</v>
      </c>
      <c r="D98" s="193" t="s">
        <v>280</v>
      </c>
      <c r="E98" s="207" t="str">
        <f t="shared" si="14"/>
        <v>--</v>
      </c>
      <c r="F98" s="210" t="str">
        <f t="shared" si="15"/>
        <v>--</v>
      </c>
      <c r="G98" s="207" t="str">
        <f t="shared" si="16"/>
        <v>--</v>
      </c>
      <c r="H98" s="210" t="str">
        <f t="shared" si="17"/>
        <v>--</v>
      </c>
      <c r="I98" s="207" t="str">
        <f t="shared" si="18"/>
        <v>--</v>
      </c>
      <c r="J98" s="210" t="str">
        <f t="shared" si="19"/>
        <v>--</v>
      </c>
      <c r="K98" s="207" t="str">
        <f t="shared" si="20"/>
        <v>--</v>
      </c>
      <c r="L98" s="210" t="str">
        <f t="shared" si="21"/>
        <v>--</v>
      </c>
      <c r="M98" s="207" t="str">
        <f t="shared" si="22"/>
        <v>--</v>
      </c>
      <c r="N98" s="210" t="str">
        <f t="shared" si="23"/>
        <v>--</v>
      </c>
      <c r="O98" s="207" t="str">
        <f t="shared" si="24"/>
        <v>--</v>
      </c>
      <c r="P98" s="210" t="str">
        <f t="shared" si="25"/>
        <v>--</v>
      </c>
      <c r="Q98" s="207">
        <f t="shared" si="26"/>
        <v>9.1</v>
      </c>
      <c r="R98" s="210">
        <f t="shared" si="27"/>
        <v>9.1</v>
      </c>
    </row>
    <row r="99" spans="1:18" x14ac:dyDescent="0.2">
      <c r="A99" s="46">
        <v>181</v>
      </c>
      <c r="B99" s="180">
        <v>197</v>
      </c>
      <c r="C99" s="180" t="s">
        <v>281</v>
      </c>
      <c r="D99" s="182" t="s">
        <v>282</v>
      </c>
      <c r="E99" s="207" t="str">
        <f t="shared" si="14"/>
        <v>--</v>
      </c>
      <c r="F99" s="210" t="str">
        <f t="shared" si="15"/>
        <v>--</v>
      </c>
      <c r="G99" s="207">
        <f t="shared" si="16"/>
        <v>0.54</v>
      </c>
      <c r="H99" s="210">
        <f t="shared" si="17"/>
        <v>0.54</v>
      </c>
      <c r="I99" s="207" t="str">
        <f t="shared" si="18"/>
        <v>--</v>
      </c>
      <c r="J99" s="210" t="str">
        <f t="shared" si="19"/>
        <v>--</v>
      </c>
      <c r="K99" s="207">
        <f t="shared" si="20"/>
        <v>2.3760000000000003</v>
      </c>
      <c r="L99" s="210">
        <f t="shared" si="21"/>
        <v>2.4</v>
      </c>
      <c r="M99" s="207" t="str">
        <f t="shared" si="22"/>
        <v>--</v>
      </c>
      <c r="N99" s="210" t="str">
        <f t="shared" si="23"/>
        <v>--</v>
      </c>
      <c r="O99" s="207">
        <f t="shared" si="24"/>
        <v>2.3760000000000003</v>
      </c>
      <c r="P99" s="210">
        <f t="shared" si="25"/>
        <v>2.4</v>
      </c>
      <c r="Q99" s="207">
        <f t="shared" si="26"/>
        <v>18</v>
      </c>
      <c r="R99" s="210">
        <f t="shared" si="27"/>
        <v>18</v>
      </c>
    </row>
    <row r="100" spans="1:18" x14ac:dyDescent="0.2">
      <c r="A100" s="46">
        <v>184</v>
      </c>
      <c r="B100" s="46" t="s">
        <v>283</v>
      </c>
      <c r="C100" s="46" t="s">
        <v>284</v>
      </c>
      <c r="D100" s="193" t="s">
        <v>285</v>
      </c>
      <c r="E100" s="207" t="str">
        <f t="shared" si="14"/>
        <v>--</v>
      </c>
      <c r="F100" s="210" t="str">
        <f t="shared" si="15"/>
        <v>--</v>
      </c>
      <c r="G100" s="207">
        <f t="shared" si="16"/>
        <v>0.3</v>
      </c>
      <c r="H100" s="210">
        <f t="shared" si="17"/>
        <v>0.3</v>
      </c>
      <c r="I100" s="207" t="str">
        <f t="shared" si="18"/>
        <v>--</v>
      </c>
      <c r="J100" s="210" t="str">
        <f t="shared" si="19"/>
        <v>--</v>
      </c>
      <c r="K100" s="207">
        <f t="shared" si="20"/>
        <v>1.32</v>
      </c>
      <c r="L100" s="210">
        <f t="shared" si="21"/>
        <v>1.3</v>
      </c>
      <c r="M100" s="207" t="str">
        <f t="shared" si="22"/>
        <v>--</v>
      </c>
      <c r="N100" s="210" t="str">
        <f t="shared" si="23"/>
        <v>--</v>
      </c>
      <c r="O100" s="207">
        <f t="shared" si="24"/>
        <v>1.32</v>
      </c>
      <c r="P100" s="210">
        <f t="shared" si="25"/>
        <v>1.3</v>
      </c>
      <c r="Q100" s="207" t="str">
        <f t="shared" si="26"/>
        <v>--</v>
      </c>
      <c r="R100" s="210" t="str">
        <f t="shared" si="27"/>
        <v>--</v>
      </c>
    </row>
    <row r="101" spans="1:18" x14ac:dyDescent="0.2">
      <c r="A101" s="46">
        <v>185</v>
      </c>
      <c r="B101" s="180">
        <v>199</v>
      </c>
      <c r="C101" s="180" t="s">
        <v>286</v>
      </c>
      <c r="D101" s="182" t="s">
        <v>287</v>
      </c>
      <c r="E101" s="207">
        <f t="shared" si="14"/>
        <v>2.1739130434782607E-4</v>
      </c>
      <c r="F101" s="210">
        <f t="shared" si="15"/>
        <v>2.2000000000000001E-4</v>
      </c>
      <c r="G101" s="207" t="str">
        <f t="shared" si="16"/>
        <v>--</v>
      </c>
      <c r="H101" s="210" t="str">
        <f t="shared" si="17"/>
        <v>--</v>
      </c>
      <c r="I101" s="207">
        <f t="shared" si="18"/>
        <v>5.6521739130434775E-3</v>
      </c>
      <c r="J101" s="210">
        <f t="shared" si="19"/>
        <v>5.7000000000000002E-3</v>
      </c>
      <c r="K101" s="207" t="str">
        <f t="shared" si="20"/>
        <v>--</v>
      </c>
      <c r="L101" s="210" t="str">
        <f t="shared" si="21"/>
        <v>--</v>
      </c>
      <c r="M101" s="207">
        <f t="shared" si="22"/>
        <v>2.6086956521739128E-3</v>
      </c>
      <c r="N101" s="210">
        <f t="shared" si="23"/>
        <v>2.5999999999999999E-3</v>
      </c>
      <c r="O101" s="207" t="str">
        <f t="shared" si="24"/>
        <v>--</v>
      </c>
      <c r="P101" s="210" t="str">
        <f t="shared" si="25"/>
        <v>--</v>
      </c>
      <c r="Q101" s="207" t="str">
        <f t="shared" si="26"/>
        <v>--</v>
      </c>
      <c r="R101" s="210" t="str">
        <f t="shared" si="27"/>
        <v>--</v>
      </c>
    </row>
    <row r="102" spans="1:18" x14ac:dyDescent="0.2">
      <c r="A102" s="46">
        <v>186</v>
      </c>
      <c r="B102" s="180">
        <v>200</v>
      </c>
      <c r="C102" s="180">
        <v>200</v>
      </c>
      <c r="D102" s="182" t="s">
        <v>288</v>
      </c>
      <c r="E102" s="207">
        <f t="shared" si="14"/>
        <v>1.9607843137254902E-3</v>
      </c>
      <c r="F102" s="210">
        <f t="shared" si="15"/>
        <v>2E-3</v>
      </c>
      <c r="G102" s="207">
        <f t="shared" si="16"/>
        <v>5</v>
      </c>
      <c r="H102" s="210">
        <f t="shared" si="17"/>
        <v>5</v>
      </c>
      <c r="I102" s="207">
        <f t="shared" si="18"/>
        <v>2.0634920634920634E-2</v>
      </c>
      <c r="J102" s="210">
        <f t="shared" si="19"/>
        <v>2.1000000000000001E-2</v>
      </c>
      <c r="K102" s="207">
        <f t="shared" si="20"/>
        <v>22</v>
      </c>
      <c r="L102" s="210">
        <f t="shared" si="21"/>
        <v>22</v>
      </c>
      <c r="M102" s="207">
        <f t="shared" si="22"/>
        <v>0.04</v>
      </c>
      <c r="N102" s="210">
        <f t="shared" si="23"/>
        <v>0.04</v>
      </c>
      <c r="O102" s="207">
        <f t="shared" si="24"/>
        <v>22</v>
      </c>
      <c r="P102" s="210">
        <f t="shared" si="25"/>
        <v>22</v>
      </c>
      <c r="Q102" s="207" t="str">
        <f t="shared" si="26"/>
        <v>--</v>
      </c>
      <c r="R102" s="210" t="str">
        <f t="shared" si="27"/>
        <v>--</v>
      </c>
    </row>
    <row r="103" spans="1:18" x14ac:dyDescent="0.2">
      <c r="A103" s="46">
        <v>187</v>
      </c>
      <c r="B103" s="180">
        <v>201</v>
      </c>
      <c r="C103" s="180" t="s">
        <v>289</v>
      </c>
      <c r="D103" s="182" t="s">
        <v>290</v>
      </c>
      <c r="E103" s="207" t="str">
        <f t="shared" si="14"/>
        <v>--</v>
      </c>
      <c r="F103" s="210" t="str">
        <f t="shared" si="15"/>
        <v>--</v>
      </c>
      <c r="G103" s="207">
        <f t="shared" si="16"/>
        <v>0.2</v>
      </c>
      <c r="H103" s="210">
        <f t="shared" si="17"/>
        <v>0.2</v>
      </c>
      <c r="I103" s="207" t="str">
        <f t="shared" si="18"/>
        <v>--</v>
      </c>
      <c r="J103" s="210" t="str">
        <f t="shared" si="19"/>
        <v>--</v>
      </c>
      <c r="K103" s="207">
        <f t="shared" si="20"/>
        <v>0.88000000000000012</v>
      </c>
      <c r="L103" s="210">
        <f t="shared" si="21"/>
        <v>0.88</v>
      </c>
      <c r="M103" s="207" t="str">
        <f t="shared" si="22"/>
        <v>--</v>
      </c>
      <c r="N103" s="210" t="str">
        <f t="shared" si="23"/>
        <v>--</v>
      </c>
      <c r="O103" s="207">
        <f t="shared" si="24"/>
        <v>0.88000000000000012</v>
      </c>
      <c r="P103" s="210">
        <f t="shared" si="25"/>
        <v>0.88</v>
      </c>
      <c r="Q103" s="207">
        <f t="shared" si="26"/>
        <v>24</v>
      </c>
      <c r="R103" s="210">
        <f t="shared" si="27"/>
        <v>24</v>
      </c>
    </row>
    <row r="104" spans="1:18" x14ac:dyDescent="0.2">
      <c r="A104" s="46">
        <v>188</v>
      </c>
      <c r="B104" s="180">
        <v>522</v>
      </c>
      <c r="C104" s="180" t="s">
        <v>291</v>
      </c>
      <c r="D104" s="182" t="s">
        <v>292</v>
      </c>
      <c r="E104" s="207">
        <f t="shared" si="14"/>
        <v>0.37878787878787878</v>
      </c>
      <c r="F104" s="210">
        <f t="shared" si="15"/>
        <v>0.38</v>
      </c>
      <c r="G104" s="207" t="str">
        <f t="shared" si="16"/>
        <v>--</v>
      </c>
      <c r="H104" s="210" t="str">
        <f t="shared" si="17"/>
        <v>--</v>
      </c>
      <c r="I104" s="207">
        <f t="shared" si="18"/>
        <v>7.2222222222222223</v>
      </c>
      <c r="J104" s="210">
        <f t="shared" si="19"/>
        <v>7.2</v>
      </c>
      <c r="K104" s="207" t="str">
        <f t="shared" si="20"/>
        <v>--</v>
      </c>
      <c r="L104" s="210" t="str">
        <f t="shared" si="21"/>
        <v>--</v>
      </c>
      <c r="M104" s="207">
        <f t="shared" si="22"/>
        <v>4.545454545454545</v>
      </c>
      <c r="N104" s="210">
        <f t="shared" si="23"/>
        <v>4.5</v>
      </c>
      <c r="O104" s="207" t="str">
        <f t="shared" si="24"/>
        <v>--</v>
      </c>
      <c r="P104" s="210" t="str">
        <f t="shared" si="25"/>
        <v>--</v>
      </c>
      <c r="Q104" s="207">
        <f t="shared" si="26"/>
        <v>3.2</v>
      </c>
      <c r="R104" s="210">
        <f t="shared" si="27"/>
        <v>3.2</v>
      </c>
    </row>
    <row r="105" spans="1:18" x14ac:dyDescent="0.2">
      <c r="A105" s="46">
        <v>193</v>
      </c>
      <c r="B105" s="180">
        <v>244</v>
      </c>
      <c r="C105" s="180" t="s">
        <v>294</v>
      </c>
      <c r="D105" s="182" t="s">
        <v>295</v>
      </c>
      <c r="E105" s="207" t="str">
        <f t="shared" si="14"/>
        <v>--</v>
      </c>
      <c r="F105" s="210" t="str">
        <f t="shared" si="15"/>
        <v>--</v>
      </c>
      <c r="G105" s="207">
        <f t="shared" si="16"/>
        <v>40000</v>
      </c>
      <c r="H105" s="210">
        <f t="shared" si="17"/>
        <v>40000</v>
      </c>
      <c r="I105" s="207" t="str">
        <f t="shared" si="18"/>
        <v>--</v>
      </c>
      <c r="J105" s="210" t="str">
        <f t="shared" si="19"/>
        <v>--</v>
      </c>
      <c r="K105" s="207">
        <f t="shared" si="20"/>
        <v>176000</v>
      </c>
      <c r="L105" s="210">
        <f t="shared" si="21"/>
        <v>180000</v>
      </c>
      <c r="M105" s="207" t="str">
        <f t="shared" si="22"/>
        <v>--</v>
      </c>
      <c r="N105" s="210" t="str">
        <f t="shared" si="23"/>
        <v>--</v>
      </c>
      <c r="O105" s="207">
        <f t="shared" si="24"/>
        <v>176000</v>
      </c>
      <c r="P105" s="210">
        <f t="shared" si="25"/>
        <v>180000</v>
      </c>
      <c r="Q105" s="207" t="str">
        <f t="shared" si="26"/>
        <v>--</v>
      </c>
      <c r="R105" s="210" t="str">
        <f t="shared" si="27"/>
        <v>--</v>
      </c>
    </row>
    <row r="106" spans="1:18" x14ac:dyDescent="0.2">
      <c r="A106" s="46">
        <v>197</v>
      </c>
      <c r="B106" s="180">
        <v>207</v>
      </c>
      <c r="C106" s="180" t="s">
        <v>296</v>
      </c>
      <c r="D106" s="182" t="s">
        <v>297</v>
      </c>
      <c r="E106" s="207">
        <f t="shared" si="14"/>
        <v>7.6923076923076923E-4</v>
      </c>
      <c r="F106" s="210">
        <f t="shared" si="15"/>
        <v>7.6999999999999996E-4</v>
      </c>
      <c r="G106" s="207" t="str">
        <f t="shared" si="16"/>
        <v>--</v>
      </c>
      <c r="H106" s="210" t="str">
        <f t="shared" si="17"/>
        <v>--</v>
      </c>
      <c r="I106" s="207">
        <f t="shared" si="18"/>
        <v>0.02</v>
      </c>
      <c r="J106" s="210">
        <f t="shared" si="19"/>
        <v>0.02</v>
      </c>
      <c r="K106" s="207" t="str">
        <f t="shared" si="20"/>
        <v>--</v>
      </c>
      <c r="L106" s="210" t="str">
        <f t="shared" si="21"/>
        <v>--</v>
      </c>
      <c r="M106" s="207">
        <f t="shared" si="22"/>
        <v>9.2307692307692299E-3</v>
      </c>
      <c r="N106" s="210">
        <f t="shared" si="23"/>
        <v>9.1999999999999998E-3</v>
      </c>
      <c r="O106" s="207" t="str">
        <f t="shared" si="24"/>
        <v>--</v>
      </c>
      <c r="P106" s="210" t="str">
        <f t="shared" si="25"/>
        <v>--</v>
      </c>
      <c r="Q106" s="207" t="str">
        <f t="shared" si="26"/>
        <v>--</v>
      </c>
      <c r="R106" s="210" t="str">
        <f t="shared" si="27"/>
        <v>--</v>
      </c>
    </row>
    <row r="107" spans="1:18" x14ac:dyDescent="0.2">
      <c r="A107" s="46">
        <v>202</v>
      </c>
      <c r="B107" s="180">
        <v>211</v>
      </c>
      <c r="C107" s="180" t="s">
        <v>298</v>
      </c>
      <c r="D107" s="182" t="s">
        <v>299</v>
      </c>
      <c r="E107" s="207" t="str">
        <f t="shared" si="14"/>
        <v>--</v>
      </c>
      <c r="F107" s="210" t="str">
        <f t="shared" si="15"/>
        <v>--</v>
      </c>
      <c r="G107" s="207">
        <f t="shared" si="16"/>
        <v>70</v>
      </c>
      <c r="H107" s="210">
        <f t="shared" si="17"/>
        <v>70</v>
      </c>
      <c r="I107" s="207" t="str">
        <f t="shared" si="18"/>
        <v>--</v>
      </c>
      <c r="J107" s="210" t="str">
        <f t="shared" si="19"/>
        <v>--</v>
      </c>
      <c r="K107" s="207">
        <f t="shared" si="20"/>
        <v>308</v>
      </c>
      <c r="L107" s="210">
        <f t="shared" si="21"/>
        <v>310</v>
      </c>
      <c r="M107" s="207" t="str">
        <f t="shared" si="22"/>
        <v>--</v>
      </c>
      <c r="N107" s="210" t="str">
        <f t="shared" si="23"/>
        <v>--</v>
      </c>
      <c r="O107" s="207">
        <f t="shared" si="24"/>
        <v>308</v>
      </c>
      <c r="P107" s="210">
        <f t="shared" si="25"/>
        <v>310</v>
      </c>
      <c r="Q107" s="207" t="str">
        <f t="shared" si="26"/>
        <v>--</v>
      </c>
      <c r="R107" s="210" t="str">
        <f t="shared" si="27"/>
        <v>--</v>
      </c>
    </row>
    <row r="108" spans="1:18" x14ac:dyDescent="0.2">
      <c r="A108" s="46">
        <v>203</v>
      </c>
      <c r="B108" s="180">
        <v>212</v>
      </c>
      <c r="C108" s="180" t="s">
        <v>300</v>
      </c>
      <c r="D108" s="182" t="s">
        <v>301</v>
      </c>
      <c r="E108" s="207" t="str">
        <f t="shared" si="14"/>
        <v>--</v>
      </c>
      <c r="F108" s="210" t="str">
        <f t="shared" si="15"/>
        <v>--</v>
      </c>
      <c r="G108" s="207">
        <f t="shared" si="16"/>
        <v>8.0000000000000002E-3</v>
      </c>
      <c r="H108" s="210">
        <f t="shared" si="17"/>
        <v>8.0000000000000002E-3</v>
      </c>
      <c r="I108" s="207" t="str">
        <f t="shared" si="18"/>
        <v>--</v>
      </c>
      <c r="J108" s="210" t="str">
        <f t="shared" si="19"/>
        <v>--</v>
      </c>
      <c r="K108" s="207">
        <f t="shared" si="20"/>
        <v>3.5200000000000002E-2</v>
      </c>
      <c r="L108" s="210">
        <f t="shared" si="21"/>
        <v>3.5000000000000003E-2</v>
      </c>
      <c r="M108" s="207" t="str">
        <f t="shared" si="22"/>
        <v>--</v>
      </c>
      <c r="N108" s="210" t="str">
        <f t="shared" si="23"/>
        <v>--</v>
      </c>
      <c r="O108" s="207">
        <f t="shared" si="24"/>
        <v>3.5200000000000002E-2</v>
      </c>
      <c r="P108" s="210">
        <f t="shared" si="25"/>
        <v>3.5000000000000003E-2</v>
      </c>
      <c r="Q108" s="207">
        <f t="shared" si="26"/>
        <v>0.68600000000000005</v>
      </c>
      <c r="R108" s="210">
        <f t="shared" si="27"/>
        <v>0.69</v>
      </c>
    </row>
    <row r="109" spans="1:18" x14ac:dyDescent="0.2">
      <c r="A109" s="46">
        <v>211</v>
      </c>
      <c r="B109" s="180">
        <v>218</v>
      </c>
      <c r="C109" s="180" t="s">
        <v>302</v>
      </c>
      <c r="D109" s="182" t="s">
        <v>303</v>
      </c>
      <c r="E109" s="207">
        <f t="shared" si="14"/>
        <v>1.1235955056179775E-2</v>
      </c>
      <c r="F109" s="210">
        <f t="shared" si="15"/>
        <v>1.0999999999999999E-2</v>
      </c>
      <c r="G109" s="207" t="str">
        <f t="shared" si="16"/>
        <v>--</v>
      </c>
      <c r="H109" s="210" t="str">
        <f t="shared" si="17"/>
        <v>--</v>
      </c>
      <c r="I109" s="207">
        <f t="shared" si="18"/>
        <v>0.29213483146067415</v>
      </c>
      <c r="J109" s="210">
        <f t="shared" si="19"/>
        <v>0.28999999999999998</v>
      </c>
      <c r="K109" s="207" t="str">
        <f t="shared" si="20"/>
        <v>--</v>
      </c>
      <c r="L109" s="210" t="str">
        <f t="shared" si="21"/>
        <v>--</v>
      </c>
      <c r="M109" s="207">
        <f t="shared" si="22"/>
        <v>0.1348314606741573</v>
      </c>
      <c r="N109" s="210">
        <f t="shared" si="23"/>
        <v>0.13</v>
      </c>
      <c r="O109" s="207" t="str">
        <f t="shared" si="24"/>
        <v>--</v>
      </c>
      <c r="P109" s="210" t="str">
        <f t="shared" si="25"/>
        <v>--</v>
      </c>
      <c r="Q109" s="207" t="str">
        <f t="shared" si="26"/>
        <v>--</v>
      </c>
      <c r="R109" s="210" t="str">
        <f t="shared" si="27"/>
        <v>--</v>
      </c>
    </row>
    <row r="110" spans="1:18" x14ac:dyDescent="0.2">
      <c r="A110" s="46">
        <v>213</v>
      </c>
      <c r="B110" s="180">
        <v>220</v>
      </c>
      <c r="C110" s="180" t="s">
        <v>304</v>
      </c>
      <c r="D110" s="182" t="s">
        <v>305</v>
      </c>
      <c r="E110" s="207">
        <f t="shared" si="14"/>
        <v>0.19999999999999998</v>
      </c>
      <c r="F110" s="210">
        <f t="shared" si="15"/>
        <v>0.2</v>
      </c>
      <c r="G110" s="207">
        <f t="shared" si="16"/>
        <v>30</v>
      </c>
      <c r="H110" s="210">
        <f t="shared" si="17"/>
        <v>30</v>
      </c>
      <c r="I110" s="207">
        <f t="shared" si="18"/>
        <v>5.1999999999999993</v>
      </c>
      <c r="J110" s="210">
        <f t="shared" si="19"/>
        <v>5.2</v>
      </c>
      <c r="K110" s="207">
        <f t="shared" si="20"/>
        <v>132</v>
      </c>
      <c r="L110" s="210">
        <f t="shared" si="21"/>
        <v>130</v>
      </c>
      <c r="M110" s="207">
        <f t="shared" si="22"/>
        <v>2.4</v>
      </c>
      <c r="N110" s="210">
        <f t="shared" si="23"/>
        <v>2.4</v>
      </c>
      <c r="O110" s="207">
        <f t="shared" si="24"/>
        <v>132</v>
      </c>
      <c r="P110" s="210">
        <f t="shared" si="25"/>
        <v>130</v>
      </c>
      <c r="Q110" s="207">
        <f t="shared" si="26"/>
        <v>7200</v>
      </c>
      <c r="R110" s="210">
        <f t="shared" si="27"/>
        <v>7200</v>
      </c>
    </row>
    <row r="111" spans="1:18" x14ac:dyDescent="0.2">
      <c r="A111" s="46">
        <v>215</v>
      </c>
      <c r="B111" s="180">
        <v>222</v>
      </c>
      <c r="C111" s="180" t="s">
        <v>306</v>
      </c>
      <c r="D111" s="182" t="s">
        <v>307</v>
      </c>
      <c r="E111" s="207">
        <f t="shared" si="14"/>
        <v>4.5454545454545452E-3</v>
      </c>
      <c r="F111" s="210">
        <f t="shared" si="15"/>
        <v>4.4999999999999997E-3</v>
      </c>
      <c r="G111" s="207" t="str">
        <f t="shared" si="16"/>
        <v>--</v>
      </c>
      <c r="H111" s="210" t="str">
        <f t="shared" si="17"/>
        <v>--</v>
      </c>
      <c r="I111" s="207">
        <f t="shared" si="18"/>
        <v>0.11818181818181818</v>
      </c>
      <c r="J111" s="210">
        <f t="shared" si="19"/>
        <v>0.12</v>
      </c>
      <c r="K111" s="207" t="str">
        <f t="shared" si="20"/>
        <v>--</v>
      </c>
      <c r="L111" s="210" t="str">
        <f t="shared" si="21"/>
        <v>--</v>
      </c>
      <c r="M111" s="207">
        <f t="shared" si="22"/>
        <v>5.4545454545454543E-2</v>
      </c>
      <c r="N111" s="210">
        <f t="shared" si="23"/>
        <v>5.5E-2</v>
      </c>
      <c r="O111" s="207" t="str">
        <f t="shared" si="24"/>
        <v>--</v>
      </c>
      <c r="P111" s="210" t="str">
        <f t="shared" si="25"/>
        <v>--</v>
      </c>
      <c r="Q111" s="207" t="str">
        <f t="shared" si="26"/>
        <v>--</v>
      </c>
      <c r="R111" s="210" t="str">
        <f t="shared" si="27"/>
        <v>--</v>
      </c>
    </row>
    <row r="112" spans="1:18" x14ac:dyDescent="0.2">
      <c r="A112" s="46">
        <v>217</v>
      </c>
      <c r="B112" s="180">
        <v>224</v>
      </c>
      <c r="C112" s="180" t="s">
        <v>308</v>
      </c>
      <c r="D112" s="182" t="s">
        <v>309</v>
      </c>
      <c r="E112" s="207" t="str">
        <f t="shared" si="14"/>
        <v>--</v>
      </c>
      <c r="F112" s="210" t="str">
        <f t="shared" si="15"/>
        <v>--</v>
      </c>
      <c r="G112" s="207" t="str">
        <f t="shared" si="16"/>
        <v>--</v>
      </c>
      <c r="H112" s="210" t="str">
        <f t="shared" si="17"/>
        <v>--</v>
      </c>
      <c r="I112" s="207" t="str">
        <f t="shared" si="18"/>
        <v>--</v>
      </c>
      <c r="J112" s="210" t="str">
        <f t="shared" si="19"/>
        <v>--</v>
      </c>
      <c r="K112" s="207" t="str">
        <f t="shared" si="20"/>
        <v>--</v>
      </c>
      <c r="L112" s="210" t="str">
        <f t="shared" si="21"/>
        <v>--</v>
      </c>
      <c r="M112" s="207" t="str">
        <f t="shared" si="22"/>
        <v>--</v>
      </c>
      <c r="N112" s="210" t="str">
        <f t="shared" si="23"/>
        <v>--</v>
      </c>
      <c r="O112" s="207" t="str">
        <f t="shared" si="24"/>
        <v>--</v>
      </c>
      <c r="P112" s="210" t="str">
        <f t="shared" si="25"/>
        <v>--</v>
      </c>
      <c r="Q112" s="207">
        <f t="shared" si="26"/>
        <v>0.6</v>
      </c>
      <c r="R112" s="210">
        <f t="shared" si="27"/>
        <v>0.6</v>
      </c>
    </row>
    <row r="113" spans="1:18" x14ac:dyDescent="0.2">
      <c r="A113" s="46">
        <v>218</v>
      </c>
      <c r="B113" s="180">
        <v>225</v>
      </c>
      <c r="C113" s="180" t="s">
        <v>310</v>
      </c>
      <c r="D113" s="182" t="s">
        <v>311</v>
      </c>
      <c r="E113" s="207">
        <f t="shared" si="14"/>
        <v>4.3478260869565216E-2</v>
      </c>
      <c r="F113" s="210">
        <f t="shared" si="15"/>
        <v>4.2999999999999997E-2</v>
      </c>
      <c r="G113" s="207">
        <f t="shared" si="16"/>
        <v>3</v>
      </c>
      <c r="H113" s="210">
        <f t="shared" si="17"/>
        <v>3</v>
      </c>
      <c r="I113" s="207">
        <f t="shared" si="18"/>
        <v>1.1304347826086956</v>
      </c>
      <c r="J113" s="210">
        <f t="shared" si="19"/>
        <v>1.1000000000000001</v>
      </c>
      <c r="K113" s="207">
        <f t="shared" si="20"/>
        <v>13.200000000000001</v>
      </c>
      <c r="L113" s="210">
        <f t="shared" si="21"/>
        <v>13</v>
      </c>
      <c r="M113" s="207">
        <f t="shared" si="22"/>
        <v>0.52173913043478259</v>
      </c>
      <c r="N113" s="210">
        <f t="shared" si="23"/>
        <v>0.52</v>
      </c>
      <c r="O113" s="207">
        <f t="shared" si="24"/>
        <v>13.200000000000001</v>
      </c>
      <c r="P113" s="210">
        <f t="shared" si="25"/>
        <v>13</v>
      </c>
      <c r="Q113" s="207">
        <f t="shared" si="26"/>
        <v>1300</v>
      </c>
      <c r="R113" s="210">
        <f t="shared" si="27"/>
        <v>1300</v>
      </c>
    </row>
    <row r="114" spans="1:18" x14ac:dyDescent="0.2">
      <c r="A114" s="46">
        <v>219</v>
      </c>
      <c r="B114" s="180">
        <v>226</v>
      </c>
      <c r="C114" s="180" t="s">
        <v>312</v>
      </c>
      <c r="D114" s="182" t="s">
        <v>313</v>
      </c>
      <c r="E114" s="207" t="str">
        <f t="shared" si="14"/>
        <v>--</v>
      </c>
      <c r="F114" s="210" t="str">
        <f t="shared" si="15"/>
        <v>--</v>
      </c>
      <c r="G114" s="207">
        <f t="shared" si="16"/>
        <v>20</v>
      </c>
      <c r="H114" s="210">
        <f t="shared" si="17"/>
        <v>20</v>
      </c>
      <c r="I114" s="207" t="str">
        <f t="shared" si="18"/>
        <v>--</v>
      </c>
      <c r="J114" s="210" t="str">
        <f t="shared" si="19"/>
        <v>--</v>
      </c>
      <c r="K114" s="207">
        <f t="shared" si="20"/>
        <v>88</v>
      </c>
      <c r="L114" s="210">
        <f t="shared" si="21"/>
        <v>88</v>
      </c>
      <c r="M114" s="207" t="str">
        <f t="shared" si="22"/>
        <v>--</v>
      </c>
      <c r="N114" s="210" t="str">
        <f t="shared" si="23"/>
        <v>--</v>
      </c>
      <c r="O114" s="207">
        <f t="shared" si="24"/>
        <v>88</v>
      </c>
      <c r="P114" s="210">
        <f t="shared" si="25"/>
        <v>88</v>
      </c>
      <c r="Q114" s="207" t="str">
        <f t="shared" si="26"/>
        <v>--</v>
      </c>
      <c r="R114" s="210" t="str">
        <f t="shared" si="27"/>
        <v>--</v>
      </c>
    </row>
    <row r="115" spans="1:18" x14ac:dyDescent="0.2">
      <c r="A115" s="46">
        <v>222</v>
      </c>
      <c r="B115" s="46" t="s">
        <v>314</v>
      </c>
      <c r="C115" s="46" t="s">
        <v>315</v>
      </c>
      <c r="D115" s="193" t="s">
        <v>316</v>
      </c>
      <c r="E115" s="207" t="str">
        <f t="shared" si="14"/>
        <v>--</v>
      </c>
      <c r="F115" s="210" t="str">
        <f t="shared" si="15"/>
        <v>--</v>
      </c>
      <c r="G115" s="207">
        <f t="shared" si="16"/>
        <v>70</v>
      </c>
      <c r="H115" s="210">
        <f t="shared" si="17"/>
        <v>70</v>
      </c>
      <c r="I115" s="207" t="str">
        <f t="shared" si="18"/>
        <v>--</v>
      </c>
      <c r="J115" s="210" t="str">
        <f t="shared" si="19"/>
        <v>--</v>
      </c>
      <c r="K115" s="207">
        <f t="shared" si="20"/>
        <v>308</v>
      </c>
      <c r="L115" s="210">
        <f t="shared" si="21"/>
        <v>310</v>
      </c>
      <c r="M115" s="207" t="str">
        <f t="shared" si="22"/>
        <v>--</v>
      </c>
      <c r="N115" s="210" t="str">
        <f t="shared" si="23"/>
        <v>--</v>
      </c>
      <c r="O115" s="207">
        <f t="shared" si="24"/>
        <v>308</v>
      </c>
      <c r="P115" s="210">
        <f t="shared" si="25"/>
        <v>310</v>
      </c>
      <c r="Q115" s="207" t="str">
        <f t="shared" si="26"/>
        <v>--</v>
      </c>
      <c r="R115" s="210" t="str">
        <f t="shared" si="27"/>
        <v>--</v>
      </c>
    </row>
    <row r="116" spans="1:18" x14ac:dyDescent="0.2">
      <c r="A116" s="46">
        <v>223</v>
      </c>
      <c r="B116" s="180">
        <v>228</v>
      </c>
      <c r="C116" s="180" t="s">
        <v>317</v>
      </c>
      <c r="D116" s="182" t="s">
        <v>318</v>
      </c>
      <c r="E116" s="207" t="str">
        <f t="shared" si="14"/>
        <v>--</v>
      </c>
      <c r="F116" s="210" t="str">
        <f t="shared" si="15"/>
        <v>--</v>
      </c>
      <c r="G116" s="207">
        <f t="shared" si="16"/>
        <v>8</v>
      </c>
      <c r="H116" s="210">
        <f t="shared" si="17"/>
        <v>8</v>
      </c>
      <c r="I116" s="207" t="str">
        <f t="shared" si="18"/>
        <v>--</v>
      </c>
      <c r="J116" s="210" t="str">
        <f t="shared" si="19"/>
        <v>--</v>
      </c>
      <c r="K116" s="207">
        <f t="shared" si="20"/>
        <v>35.200000000000003</v>
      </c>
      <c r="L116" s="210">
        <f t="shared" si="21"/>
        <v>35</v>
      </c>
      <c r="M116" s="207" t="str">
        <f t="shared" si="22"/>
        <v>--</v>
      </c>
      <c r="N116" s="210" t="str">
        <f t="shared" si="23"/>
        <v>--</v>
      </c>
      <c r="O116" s="207">
        <f t="shared" si="24"/>
        <v>35.200000000000003</v>
      </c>
      <c r="P116" s="210">
        <f t="shared" si="25"/>
        <v>35</v>
      </c>
      <c r="Q116" s="207" t="str">
        <f t="shared" si="26"/>
        <v>--</v>
      </c>
      <c r="R116" s="210" t="str">
        <f t="shared" si="27"/>
        <v>--</v>
      </c>
    </row>
    <row r="117" spans="1:18" x14ac:dyDescent="0.2">
      <c r="A117" s="46">
        <v>224</v>
      </c>
      <c r="B117" s="180">
        <v>229</v>
      </c>
      <c r="C117" s="180" t="s">
        <v>319</v>
      </c>
      <c r="D117" s="182" t="s">
        <v>320</v>
      </c>
      <c r="E117" s="207">
        <f t="shared" si="14"/>
        <v>0.39999999999999997</v>
      </c>
      <c r="F117" s="210">
        <f t="shared" si="15"/>
        <v>0.4</v>
      </c>
      <c r="G117" s="207">
        <f t="shared" si="16"/>
        <v>260</v>
      </c>
      <c r="H117" s="210">
        <f t="shared" si="17"/>
        <v>260</v>
      </c>
      <c r="I117" s="207">
        <f t="shared" si="18"/>
        <v>10.399999999999999</v>
      </c>
      <c r="J117" s="210">
        <f t="shared" si="19"/>
        <v>10</v>
      </c>
      <c r="K117" s="207">
        <f t="shared" si="20"/>
        <v>1144</v>
      </c>
      <c r="L117" s="210">
        <f t="shared" si="21"/>
        <v>1100</v>
      </c>
      <c r="M117" s="207">
        <f t="shared" si="22"/>
        <v>4.8</v>
      </c>
      <c r="N117" s="210">
        <f t="shared" si="23"/>
        <v>4.8</v>
      </c>
      <c r="O117" s="207">
        <f t="shared" si="24"/>
        <v>1144</v>
      </c>
      <c r="P117" s="210">
        <f t="shared" si="25"/>
        <v>1100</v>
      </c>
      <c r="Q117" s="207">
        <f t="shared" si="26"/>
        <v>22000</v>
      </c>
      <c r="R117" s="210">
        <f t="shared" si="27"/>
        <v>22000</v>
      </c>
    </row>
    <row r="118" spans="1:18" x14ac:dyDescent="0.2">
      <c r="A118" s="46">
        <v>225</v>
      </c>
      <c r="B118" s="46">
        <v>231</v>
      </c>
      <c r="C118" s="46" t="s">
        <v>321</v>
      </c>
      <c r="D118" s="193" t="s">
        <v>322</v>
      </c>
      <c r="E118" s="207" t="str">
        <f t="shared" si="14"/>
        <v>--</v>
      </c>
      <c r="F118" s="210" t="str">
        <f t="shared" si="15"/>
        <v>--</v>
      </c>
      <c r="G118" s="207">
        <f t="shared" si="16"/>
        <v>6100</v>
      </c>
      <c r="H118" s="210">
        <f t="shared" si="17"/>
        <v>6100</v>
      </c>
      <c r="I118" s="207" t="str">
        <f t="shared" si="18"/>
        <v>--</v>
      </c>
      <c r="J118" s="210" t="str">
        <f t="shared" si="19"/>
        <v>--</v>
      </c>
      <c r="K118" s="207">
        <f t="shared" si="20"/>
        <v>26840.000000000004</v>
      </c>
      <c r="L118" s="210">
        <f t="shared" si="21"/>
        <v>27000</v>
      </c>
      <c r="M118" s="207" t="str">
        <f t="shared" si="22"/>
        <v>--</v>
      </c>
      <c r="N118" s="210" t="str">
        <f t="shared" si="23"/>
        <v>--</v>
      </c>
      <c r="O118" s="207">
        <f t="shared" si="24"/>
        <v>26840.000000000004</v>
      </c>
      <c r="P118" s="210">
        <f t="shared" si="25"/>
        <v>27000</v>
      </c>
      <c r="Q118" s="207">
        <f t="shared" si="26"/>
        <v>570000</v>
      </c>
      <c r="R118" s="210">
        <f t="shared" si="27"/>
        <v>570000</v>
      </c>
    </row>
    <row r="119" spans="1:18" x14ac:dyDescent="0.2">
      <c r="A119" s="46">
        <v>226</v>
      </c>
      <c r="B119" s="180">
        <v>232</v>
      </c>
      <c r="C119" s="180" t="s">
        <v>323</v>
      </c>
      <c r="D119" s="182" t="s">
        <v>324</v>
      </c>
      <c r="E119" s="207">
        <f t="shared" si="14"/>
        <v>1.6666666666666668E-3</v>
      </c>
      <c r="F119" s="210">
        <f t="shared" si="15"/>
        <v>1.6999999999999999E-3</v>
      </c>
      <c r="G119" s="207">
        <f t="shared" si="16"/>
        <v>9</v>
      </c>
      <c r="H119" s="210">
        <f t="shared" si="17"/>
        <v>9</v>
      </c>
      <c r="I119" s="207">
        <f t="shared" si="18"/>
        <v>4.3333333333333335E-2</v>
      </c>
      <c r="J119" s="210">
        <f t="shared" si="19"/>
        <v>4.2999999999999997E-2</v>
      </c>
      <c r="K119" s="207">
        <f t="shared" si="20"/>
        <v>39.6</v>
      </c>
      <c r="L119" s="210">
        <f t="shared" si="21"/>
        <v>40</v>
      </c>
      <c r="M119" s="207">
        <f t="shared" si="22"/>
        <v>0.02</v>
      </c>
      <c r="N119" s="210">
        <f t="shared" si="23"/>
        <v>0.02</v>
      </c>
      <c r="O119" s="207">
        <f t="shared" si="24"/>
        <v>39.6</v>
      </c>
      <c r="P119" s="210">
        <f t="shared" si="25"/>
        <v>40</v>
      </c>
      <c r="Q119" s="207">
        <f t="shared" si="26"/>
        <v>51</v>
      </c>
      <c r="R119" s="210">
        <f t="shared" si="27"/>
        <v>51</v>
      </c>
    </row>
    <row r="120" spans="1:18" x14ac:dyDescent="0.2">
      <c r="A120" s="46">
        <v>227</v>
      </c>
      <c r="B120" s="180">
        <v>233</v>
      </c>
      <c r="C120" s="180" t="s">
        <v>325</v>
      </c>
      <c r="D120" s="182" t="s">
        <v>326</v>
      </c>
      <c r="E120" s="207">
        <f t="shared" si="14"/>
        <v>3.8461538461538464E-2</v>
      </c>
      <c r="F120" s="210">
        <f t="shared" si="15"/>
        <v>3.7999999999999999E-2</v>
      </c>
      <c r="G120" s="207">
        <f t="shared" si="16"/>
        <v>7</v>
      </c>
      <c r="H120" s="210">
        <f t="shared" si="17"/>
        <v>7</v>
      </c>
      <c r="I120" s="207">
        <f t="shared" si="18"/>
        <v>1</v>
      </c>
      <c r="J120" s="210">
        <f t="shared" si="19"/>
        <v>1</v>
      </c>
      <c r="K120" s="207">
        <f t="shared" si="20"/>
        <v>30.800000000000004</v>
      </c>
      <c r="L120" s="210">
        <f t="shared" si="21"/>
        <v>31</v>
      </c>
      <c r="M120" s="207">
        <f t="shared" si="22"/>
        <v>0.46153846153846156</v>
      </c>
      <c r="N120" s="210">
        <f t="shared" si="23"/>
        <v>0.46</v>
      </c>
      <c r="O120" s="207">
        <f t="shared" si="24"/>
        <v>30.800000000000004</v>
      </c>
      <c r="P120" s="210">
        <f t="shared" si="25"/>
        <v>31</v>
      </c>
      <c r="Q120" s="207">
        <f t="shared" si="26"/>
        <v>400</v>
      </c>
      <c r="R120" s="210">
        <f t="shared" si="27"/>
        <v>400</v>
      </c>
    </row>
    <row r="121" spans="1:18" x14ac:dyDescent="0.2">
      <c r="A121" s="46">
        <v>228</v>
      </c>
      <c r="B121" s="180">
        <v>234</v>
      </c>
      <c r="C121" s="180" t="s">
        <v>327</v>
      </c>
      <c r="D121" s="182" t="s">
        <v>328</v>
      </c>
      <c r="E121" s="207" t="str">
        <f t="shared" si="14"/>
        <v>--</v>
      </c>
      <c r="F121" s="210" t="str">
        <f t="shared" si="15"/>
        <v>--</v>
      </c>
      <c r="G121" s="207">
        <f t="shared" si="16"/>
        <v>400</v>
      </c>
      <c r="H121" s="210">
        <f t="shared" si="17"/>
        <v>400</v>
      </c>
      <c r="I121" s="207" t="str">
        <f t="shared" si="18"/>
        <v>--</v>
      </c>
      <c r="J121" s="210" t="str">
        <f t="shared" si="19"/>
        <v>--</v>
      </c>
      <c r="K121" s="207">
        <f t="shared" si="20"/>
        <v>1760.0000000000002</v>
      </c>
      <c r="L121" s="210">
        <f t="shared" si="21"/>
        <v>1800</v>
      </c>
      <c r="M121" s="207" t="str">
        <f t="shared" si="22"/>
        <v>--</v>
      </c>
      <c r="N121" s="210" t="str">
        <f t="shared" si="23"/>
        <v>--</v>
      </c>
      <c r="O121" s="207">
        <f t="shared" si="24"/>
        <v>1760.0000000000002</v>
      </c>
      <c r="P121" s="210">
        <f t="shared" si="25"/>
        <v>1800</v>
      </c>
      <c r="Q121" s="207">
        <f t="shared" si="26"/>
        <v>2000</v>
      </c>
      <c r="R121" s="210">
        <f t="shared" si="27"/>
        <v>2000</v>
      </c>
    </row>
    <row r="122" spans="1:18" x14ac:dyDescent="0.2">
      <c r="A122" s="46">
        <v>230</v>
      </c>
      <c r="B122" s="180">
        <v>236</v>
      </c>
      <c r="C122" s="180" t="s">
        <v>329</v>
      </c>
      <c r="D122" s="182" t="s">
        <v>330</v>
      </c>
      <c r="E122" s="207">
        <f t="shared" si="14"/>
        <v>1.9607843137254901E-4</v>
      </c>
      <c r="F122" s="210">
        <f t="shared" si="15"/>
        <v>2.0000000000000001E-4</v>
      </c>
      <c r="G122" s="207">
        <f t="shared" si="16"/>
        <v>30</v>
      </c>
      <c r="H122" s="210">
        <f t="shared" si="17"/>
        <v>30</v>
      </c>
      <c r="I122" s="207">
        <f t="shared" si="18"/>
        <v>2.0634920634920633E-3</v>
      </c>
      <c r="J122" s="210">
        <f t="shared" si="19"/>
        <v>2.0999999999999999E-3</v>
      </c>
      <c r="K122" s="207">
        <f t="shared" si="20"/>
        <v>132</v>
      </c>
      <c r="L122" s="210">
        <f t="shared" si="21"/>
        <v>130</v>
      </c>
      <c r="M122" s="207">
        <f t="shared" si="22"/>
        <v>4.0000000000000001E-3</v>
      </c>
      <c r="N122" s="210">
        <f t="shared" si="23"/>
        <v>4.0000000000000001E-3</v>
      </c>
      <c r="O122" s="207">
        <f t="shared" si="24"/>
        <v>132</v>
      </c>
      <c r="P122" s="210">
        <f t="shared" si="25"/>
        <v>130</v>
      </c>
      <c r="Q122" s="207">
        <f t="shared" si="26"/>
        <v>720</v>
      </c>
      <c r="R122" s="210">
        <f t="shared" si="27"/>
        <v>720</v>
      </c>
    </row>
    <row r="123" spans="1:18" x14ac:dyDescent="0.2">
      <c r="A123" s="46">
        <v>231</v>
      </c>
      <c r="B123" s="180">
        <v>237</v>
      </c>
      <c r="C123" s="180" t="s">
        <v>331</v>
      </c>
      <c r="D123" s="182" t="s">
        <v>332</v>
      </c>
      <c r="E123" s="207">
        <f t="shared" si="14"/>
        <v>7.6923076923076927E-2</v>
      </c>
      <c r="F123" s="210">
        <f t="shared" si="15"/>
        <v>7.6999999999999999E-2</v>
      </c>
      <c r="G123" s="207" t="str">
        <f t="shared" si="16"/>
        <v>--</v>
      </c>
      <c r="H123" s="210" t="str">
        <f t="shared" si="17"/>
        <v>--</v>
      </c>
      <c r="I123" s="207">
        <f t="shared" si="18"/>
        <v>2</v>
      </c>
      <c r="J123" s="210">
        <f t="shared" si="19"/>
        <v>2</v>
      </c>
      <c r="K123" s="207" t="str">
        <f t="shared" si="20"/>
        <v>--</v>
      </c>
      <c r="L123" s="210" t="str">
        <f t="shared" si="21"/>
        <v>--</v>
      </c>
      <c r="M123" s="207">
        <f t="shared" si="22"/>
        <v>0.92307692307692313</v>
      </c>
      <c r="N123" s="210">
        <f t="shared" si="23"/>
        <v>0.92</v>
      </c>
      <c r="O123" s="207" t="str">
        <f t="shared" si="24"/>
        <v>--</v>
      </c>
      <c r="P123" s="210" t="str">
        <f t="shared" si="25"/>
        <v>--</v>
      </c>
      <c r="Q123" s="207" t="str">
        <f t="shared" si="26"/>
        <v>--</v>
      </c>
      <c r="R123" s="210" t="str">
        <f t="shared" si="27"/>
        <v>--</v>
      </c>
    </row>
    <row r="124" spans="1:18" x14ac:dyDescent="0.2">
      <c r="A124" s="46">
        <v>232</v>
      </c>
      <c r="B124" s="46" t="s">
        <v>333</v>
      </c>
      <c r="C124" s="46" t="s">
        <v>334</v>
      </c>
      <c r="D124" s="193" t="s">
        <v>335</v>
      </c>
      <c r="E124" s="207">
        <f t="shared" si="14"/>
        <v>12.5</v>
      </c>
      <c r="F124" s="210">
        <f t="shared" si="15"/>
        <v>13</v>
      </c>
      <c r="G124" s="207">
        <f t="shared" si="16"/>
        <v>40000</v>
      </c>
      <c r="H124" s="210">
        <f t="shared" si="17"/>
        <v>40000</v>
      </c>
      <c r="I124" s="207">
        <f t="shared" si="18"/>
        <v>325</v>
      </c>
      <c r="J124" s="210">
        <f t="shared" si="19"/>
        <v>330</v>
      </c>
      <c r="K124" s="207">
        <f t="shared" si="20"/>
        <v>176000</v>
      </c>
      <c r="L124" s="210">
        <f t="shared" si="21"/>
        <v>180000</v>
      </c>
      <c r="M124" s="207">
        <f t="shared" si="22"/>
        <v>150</v>
      </c>
      <c r="N124" s="210">
        <f t="shared" si="23"/>
        <v>150</v>
      </c>
      <c r="O124" s="207">
        <f t="shared" si="24"/>
        <v>176000</v>
      </c>
      <c r="P124" s="210">
        <f t="shared" si="25"/>
        <v>180000</v>
      </c>
      <c r="Q124" s="207" t="str">
        <f t="shared" si="26"/>
        <v>--</v>
      </c>
      <c r="R124" s="210" t="str">
        <f t="shared" si="27"/>
        <v>--</v>
      </c>
    </row>
    <row r="125" spans="1:18" x14ac:dyDescent="0.2">
      <c r="A125" s="46">
        <v>234</v>
      </c>
      <c r="B125" s="46" t="s">
        <v>336</v>
      </c>
      <c r="C125" s="46" t="s">
        <v>337</v>
      </c>
      <c r="D125" s="193" t="s">
        <v>338</v>
      </c>
      <c r="E125" s="207" t="str">
        <f t="shared" si="14"/>
        <v>--</v>
      </c>
      <c r="F125" s="210" t="str">
        <f t="shared" si="15"/>
        <v>--</v>
      </c>
      <c r="G125" s="207">
        <f t="shared" si="16"/>
        <v>300</v>
      </c>
      <c r="H125" s="210">
        <f t="shared" si="17"/>
        <v>300</v>
      </c>
      <c r="I125" s="207" t="str">
        <f t="shared" si="18"/>
        <v>--</v>
      </c>
      <c r="J125" s="210" t="str">
        <f t="shared" si="19"/>
        <v>--</v>
      </c>
      <c r="K125" s="207">
        <f t="shared" si="20"/>
        <v>1320</v>
      </c>
      <c r="L125" s="210">
        <f t="shared" si="21"/>
        <v>1300</v>
      </c>
      <c r="M125" s="207" t="str">
        <f t="shared" si="22"/>
        <v>--</v>
      </c>
      <c r="N125" s="210" t="str">
        <f t="shared" si="23"/>
        <v>--</v>
      </c>
      <c r="O125" s="207">
        <f t="shared" si="24"/>
        <v>1320</v>
      </c>
      <c r="P125" s="210">
        <f t="shared" si="25"/>
        <v>1300</v>
      </c>
      <c r="Q125" s="207" t="str">
        <f t="shared" si="26"/>
        <v>--</v>
      </c>
      <c r="R125" s="210" t="str">
        <f t="shared" si="27"/>
        <v>--</v>
      </c>
    </row>
    <row r="126" spans="1:18" x14ac:dyDescent="0.2">
      <c r="A126" s="46">
        <v>236</v>
      </c>
      <c r="B126" s="180">
        <v>239</v>
      </c>
      <c r="C126" s="180">
        <v>239</v>
      </c>
      <c r="D126" s="182" t="s">
        <v>339</v>
      </c>
      <c r="E126" s="207" t="str">
        <f t="shared" si="14"/>
        <v>--</v>
      </c>
      <c r="F126" s="210" t="str">
        <f t="shared" si="15"/>
        <v>--</v>
      </c>
      <c r="G126" s="207">
        <f t="shared" si="16"/>
        <v>1.0833333333333333</v>
      </c>
      <c r="H126" s="210">
        <f t="shared" si="17"/>
        <v>1.1000000000000001</v>
      </c>
      <c r="I126" s="207" t="str">
        <f t="shared" si="18"/>
        <v>--</v>
      </c>
      <c r="J126" s="210" t="str">
        <f t="shared" si="19"/>
        <v>--</v>
      </c>
      <c r="K126" s="207">
        <f t="shared" si="20"/>
        <v>1.5052631578947369</v>
      </c>
      <c r="L126" s="210">
        <f t="shared" si="21"/>
        <v>1.5</v>
      </c>
      <c r="M126" s="207" t="str">
        <f t="shared" si="22"/>
        <v>--</v>
      </c>
      <c r="N126" s="210" t="str">
        <f t="shared" si="23"/>
        <v>--</v>
      </c>
      <c r="O126" s="207">
        <f t="shared" si="24"/>
        <v>11.916666666666668</v>
      </c>
      <c r="P126" s="210">
        <f t="shared" si="25"/>
        <v>12</v>
      </c>
      <c r="Q126" s="207">
        <f t="shared" si="26"/>
        <v>16</v>
      </c>
      <c r="R126" s="210">
        <f t="shared" si="27"/>
        <v>16</v>
      </c>
    </row>
    <row r="127" spans="1:18" x14ac:dyDescent="0.2">
      <c r="A127" s="46">
        <v>237</v>
      </c>
      <c r="B127" s="180">
        <v>241</v>
      </c>
      <c r="C127" s="180" t="s">
        <v>340</v>
      </c>
      <c r="D127" s="182" t="s">
        <v>341</v>
      </c>
      <c r="E127" s="207" t="str">
        <f t="shared" si="14"/>
        <v>--</v>
      </c>
      <c r="F127" s="210" t="str">
        <f t="shared" si="15"/>
        <v>--</v>
      </c>
      <c r="G127" s="207" t="str">
        <f t="shared" si="16"/>
        <v>--</v>
      </c>
      <c r="H127" s="210" t="str">
        <f t="shared" si="17"/>
        <v>--</v>
      </c>
      <c r="I127" s="207" t="str">
        <f t="shared" si="18"/>
        <v>--</v>
      </c>
      <c r="J127" s="210" t="str">
        <f t="shared" si="19"/>
        <v>--</v>
      </c>
      <c r="K127" s="207" t="str">
        <f t="shared" si="20"/>
        <v>--</v>
      </c>
      <c r="L127" s="210" t="str">
        <f t="shared" si="21"/>
        <v>--</v>
      </c>
      <c r="M127" s="207" t="str">
        <f t="shared" si="22"/>
        <v>--</v>
      </c>
      <c r="N127" s="210" t="str">
        <f t="shared" si="23"/>
        <v>--</v>
      </c>
      <c r="O127" s="207" t="str">
        <f t="shared" si="24"/>
        <v>--</v>
      </c>
      <c r="P127" s="210" t="str">
        <f t="shared" si="25"/>
        <v>--</v>
      </c>
      <c r="Q127" s="207">
        <f t="shared" si="26"/>
        <v>16</v>
      </c>
      <c r="R127" s="210">
        <f t="shared" si="27"/>
        <v>16</v>
      </c>
    </row>
    <row r="128" spans="1:18" x14ac:dyDescent="0.2">
      <c r="A128" s="46">
        <v>238</v>
      </c>
      <c r="B128" s="180">
        <v>250</v>
      </c>
      <c r="C128" s="180" t="s">
        <v>342</v>
      </c>
      <c r="D128" s="182" t="s">
        <v>343</v>
      </c>
      <c r="E128" s="207">
        <f t="shared" si="14"/>
        <v>0.13513513513513511</v>
      </c>
      <c r="F128" s="210">
        <f t="shared" si="15"/>
        <v>0.14000000000000001</v>
      </c>
      <c r="G128" s="207">
        <f t="shared" si="16"/>
        <v>7</v>
      </c>
      <c r="H128" s="210">
        <f t="shared" si="17"/>
        <v>7</v>
      </c>
      <c r="I128" s="207">
        <f t="shared" si="18"/>
        <v>3.5135135135135132</v>
      </c>
      <c r="J128" s="210">
        <f t="shared" si="19"/>
        <v>3.5</v>
      </c>
      <c r="K128" s="207">
        <f t="shared" si="20"/>
        <v>30.800000000000004</v>
      </c>
      <c r="L128" s="210">
        <f t="shared" si="21"/>
        <v>31</v>
      </c>
      <c r="M128" s="207">
        <f t="shared" si="22"/>
        <v>1.6216216216216215</v>
      </c>
      <c r="N128" s="210">
        <f t="shared" si="23"/>
        <v>1.6</v>
      </c>
      <c r="O128" s="207">
        <f t="shared" si="24"/>
        <v>30.800000000000004</v>
      </c>
      <c r="P128" s="210">
        <f t="shared" si="25"/>
        <v>31</v>
      </c>
      <c r="Q128" s="207">
        <f t="shared" si="26"/>
        <v>49</v>
      </c>
      <c r="R128" s="210">
        <f t="shared" si="27"/>
        <v>49</v>
      </c>
    </row>
    <row r="129" spans="1:18" x14ac:dyDescent="0.2">
      <c r="A129" s="46">
        <v>242</v>
      </c>
      <c r="B129" s="46">
        <v>247</v>
      </c>
      <c r="C129" s="46" t="s">
        <v>344</v>
      </c>
      <c r="D129" s="193" t="s">
        <v>345</v>
      </c>
      <c r="E129" s="207" t="str">
        <f t="shared" si="14"/>
        <v>--</v>
      </c>
      <c r="F129" s="210" t="str">
        <f t="shared" si="15"/>
        <v>--</v>
      </c>
      <c r="G129" s="207">
        <f t="shared" si="16"/>
        <v>1179</v>
      </c>
      <c r="H129" s="210">
        <f t="shared" si="17"/>
        <v>1200</v>
      </c>
      <c r="I129" s="207" t="str">
        <f t="shared" si="18"/>
        <v>--</v>
      </c>
      <c r="J129" s="210" t="str">
        <f t="shared" si="19"/>
        <v>--</v>
      </c>
      <c r="K129" s="207">
        <f t="shared" si="20"/>
        <v>5187.6000000000004</v>
      </c>
      <c r="L129" s="210">
        <f t="shared" si="21"/>
        <v>5200</v>
      </c>
      <c r="M129" s="207" t="str">
        <f t="shared" si="22"/>
        <v>--</v>
      </c>
      <c r="N129" s="210" t="str">
        <f t="shared" si="23"/>
        <v>--</v>
      </c>
      <c r="O129" s="207">
        <f t="shared" si="24"/>
        <v>5187.6000000000004</v>
      </c>
      <c r="P129" s="210">
        <f t="shared" si="25"/>
        <v>5200</v>
      </c>
      <c r="Q129" s="207" t="str">
        <f t="shared" si="26"/>
        <v>--</v>
      </c>
      <c r="R129" s="210" t="str">
        <f t="shared" si="27"/>
        <v>--</v>
      </c>
    </row>
    <row r="130" spans="1:18" x14ac:dyDescent="0.2">
      <c r="A130" s="46">
        <v>244</v>
      </c>
      <c r="B130" s="180">
        <v>246</v>
      </c>
      <c r="C130" s="180" t="s">
        <v>346</v>
      </c>
      <c r="D130" s="182" t="s">
        <v>347</v>
      </c>
      <c r="E130" s="207" t="str">
        <f t="shared" ref="E130:E193" si="28">IFERROR((VLOOKUP($B130,TRVs,5,FALSE)/VLOOKUP($B130,AFs,13,FALSE)/VLOOKUP($B130,AFs,6,FALSE)),"--")</f>
        <v>--</v>
      </c>
      <c r="F130" s="210" t="str">
        <f t="shared" ref="F130:F193" si="29">IF(E130="--","--",ROUND(E130,2-(1+INT(LOG10(ABS(E130))))))</f>
        <v>--</v>
      </c>
      <c r="G130" s="207">
        <f t="shared" ref="G130:G193" si="30">IFERROR((VLOOKUP($B130,TRVs,7,FALSE)/VLOOKUP($B130,AFs,7,FALSE)),"--")</f>
        <v>50000</v>
      </c>
      <c r="H130" s="210">
        <f t="shared" ref="H130:H193" si="31">IF(G130="--","--",ROUND(G130,2-(1+INT(LOG10(ABS(G130))))))</f>
        <v>50000</v>
      </c>
      <c r="I130" s="207" t="str">
        <f t="shared" ref="I130:I193" si="32">IFERROR(((VLOOKUP($B130,TRVs,5,FALSE)*childNRAFc)/(VLOOKUP($B130,AFs,14,FALSE)*VLOOKUP($B130,AFs,8,FALSE))),"--")</f>
        <v>--</v>
      </c>
      <c r="J130" s="210" t="str">
        <f t="shared" ref="J130:J193" si="33">IF(I130="--","--",ROUND(I130,2-(1+INT(LOG10(ABS(I130))))))</f>
        <v>--</v>
      </c>
      <c r="K130" s="207">
        <f t="shared" ref="K130:K193" si="34">IFERROR(((VLOOKUP($B130,TRVs,7,FALSE)*childNRAFnc)/(VLOOKUP($B130,AFs,9,FALSE))),"--")</f>
        <v>220000.00000000003</v>
      </c>
      <c r="L130" s="210">
        <f t="shared" ref="L130:L193" si="35">IF(K130="--","--",ROUND(K130,2-(1+INT(LOG10(ABS(K130))))))</f>
        <v>220000</v>
      </c>
      <c r="M130" s="207" t="str">
        <f t="shared" ref="M130:M193" si="36">IFERROR(((VLOOKUP($B130,TRVs,5,FALSE)*workNRAFc)/(VLOOKUP($B130,AFs,10,FALSE))),"--")</f>
        <v>--</v>
      </c>
      <c r="N130" s="210" t="str">
        <f t="shared" ref="N130:N193" si="37">IF(M130="--","--",ROUND(M130,2-(1+INT(LOG10(ABS(M130))))))</f>
        <v>--</v>
      </c>
      <c r="O130" s="207">
        <f t="shared" ref="O130:O193" si="38">IFERROR(((VLOOKUP($B130,TRVs,7,FALSE)*workNRAFnc)/(VLOOKUP($B130,AFs,11,FALSE))),"--")</f>
        <v>220000.00000000003</v>
      </c>
      <c r="P130" s="210">
        <f t="shared" ref="P130:P193" si="39">IF(O130="--","--",ROUND(O130,2-(1+INT(LOG10(ABS(O130))))))</f>
        <v>220000</v>
      </c>
      <c r="Q130" s="207" t="str">
        <f t="shared" ref="Q130:Q193" si="40">IFERROR(VLOOKUP($B130,TRVs,9,FALSE),"--")</f>
        <v>--</v>
      </c>
      <c r="R130" s="210" t="str">
        <f t="shared" ref="R130:R193" si="41">IF(Q130="--","--",ROUND(Q130,2-(1+INT(LOG10(ABS(Q130))))))</f>
        <v>--</v>
      </c>
    </row>
    <row r="131" spans="1:18" x14ac:dyDescent="0.2">
      <c r="A131" s="46">
        <v>245</v>
      </c>
      <c r="B131" s="46">
        <v>243</v>
      </c>
      <c r="C131" s="46" t="s">
        <v>348</v>
      </c>
      <c r="D131" s="193" t="s">
        <v>349</v>
      </c>
      <c r="E131" s="207" t="str">
        <f t="shared" si="28"/>
        <v>--</v>
      </c>
      <c r="F131" s="210" t="str">
        <f t="shared" si="29"/>
        <v>--</v>
      </c>
      <c r="G131" s="207">
        <f t="shared" si="30"/>
        <v>5000</v>
      </c>
      <c r="H131" s="210">
        <f t="shared" si="31"/>
        <v>5000</v>
      </c>
      <c r="I131" s="207" t="str">
        <f t="shared" si="32"/>
        <v>--</v>
      </c>
      <c r="J131" s="210" t="str">
        <f t="shared" si="33"/>
        <v>--</v>
      </c>
      <c r="K131" s="207">
        <f t="shared" si="34"/>
        <v>22000</v>
      </c>
      <c r="L131" s="210">
        <f t="shared" si="35"/>
        <v>22000</v>
      </c>
      <c r="M131" s="207" t="str">
        <f t="shared" si="36"/>
        <v>--</v>
      </c>
      <c r="N131" s="210" t="str">
        <f t="shared" si="37"/>
        <v>--</v>
      </c>
      <c r="O131" s="207">
        <f t="shared" si="38"/>
        <v>22000</v>
      </c>
      <c r="P131" s="210">
        <f t="shared" si="39"/>
        <v>22000</v>
      </c>
      <c r="Q131" s="207" t="str">
        <f t="shared" si="40"/>
        <v>--</v>
      </c>
      <c r="R131" s="210" t="str">
        <f t="shared" si="41"/>
        <v>--</v>
      </c>
    </row>
    <row r="132" spans="1:18" x14ac:dyDescent="0.2">
      <c r="A132" s="46">
        <v>246</v>
      </c>
      <c r="B132" s="46" t="s">
        <v>350</v>
      </c>
      <c r="C132" s="46" t="s">
        <v>351</v>
      </c>
      <c r="D132" s="193" t="s">
        <v>352</v>
      </c>
      <c r="E132" s="207" t="str">
        <f t="shared" si="28"/>
        <v>--</v>
      </c>
      <c r="F132" s="210" t="str">
        <f t="shared" si="29"/>
        <v>--</v>
      </c>
      <c r="G132" s="207" t="str">
        <f t="shared" si="30"/>
        <v>--</v>
      </c>
      <c r="H132" s="210" t="str">
        <f t="shared" si="31"/>
        <v>--</v>
      </c>
      <c r="I132" s="207" t="str">
        <f t="shared" si="32"/>
        <v>--</v>
      </c>
      <c r="J132" s="210" t="str">
        <f t="shared" si="33"/>
        <v>--</v>
      </c>
      <c r="K132" s="207" t="str">
        <f t="shared" si="34"/>
        <v>--</v>
      </c>
      <c r="L132" s="210" t="str">
        <f t="shared" si="35"/>
        <v>--</v>
      </c>
      <c r="M132" s="207" t="str">
        <f t="shared" si="36"/>
        <v>--</v>
      </c>
      <c r="N132" s="210" t="str">
        <f t="shared" si="37"/>
        <v>--</v>
      </c>
      <c r="O132" s="207" t="str">
        <f t="shared" si="38"/>
        <v>--</v>
      </c>
      <c r="P132" s="210" t="str">
        <f t="shared" si="39"/>
        <v>--</v>
      </c>
      <c r="Q132" s="207">
        <f t="shared" si="40"/>
        <v>20</v>
      </c>
      <c r="R132" s="210">
        <f t="shared" si="41"/>
        <v>20</v>
      </c>
    </row>
    <row r="133" spans="1:18" x14ac:dyDescent="0.2">
      <c r="A133" s="46">
        <v>252</v>
      </c>
      <c r="B133" s="180">
        <v>254</v>
      </c>
      <c r="C133" s="180" t="s">
        <v>353</v>
      </c>
      <c r="D133" s="182" t="s">
        <v>354</v>
      </c>
      <c r="E133" s="207" t="str">
        <f t="shared" si="28"/>
        <v>--</v>
      </c>
      <c r="F133" s="210" t="str">
        <f t="shared" si="29"/>
        <v>--</v>
      </c>
      <c r="G133" s="207">
        <f t="shared" si="30"/>
        <v>0.08</v>
      </c>
      <c r="H133" s="210">
        <f t="shared" si="31"/>
        <v>0.08</v>
      </c>
      <c r="I133" s="207" t="str">
        <f t="shared" si="32"/>
        <v>--</v>
      </c>
      <c r="J133" s="210" t="str">
        <f t="shared" si="33"/>
        <v>--</v>
      </c>
      <c r="K133" s="207">
        <f t="shared" si="34"/>
        <v>0.35200000000000004</v>
      </c>
      <c r="L133" s="210">
        <f t="shared" si="35"/>
        <v>0.35</v>
      </c>
      <c r="M133" s="207" t="str">
        <f t="shared" si="36"/>
        <v>--</v>
      </c>
      <c r="N133" s="210" t="str">
        <f t="shared" si="37"/>
        <v>--</v>
      </c>
      <c r="O133" s="207">
        <f t="shared" si="38"/>
        <v>0.35200000000000004</v>
      </c>
      <c r="P133" s="210">
        <f t="shared" si="39"/>
        <v>0.35</v>
      </c>
      <c r="Q133" s="207">
        <f t="shared" si="40"/>
        <v>4.0999999999999996</v>
      </c>
      <c r="R133" s="210">
        <f t="shared" si="41"/>
        <v>4.0999999999999996</v>
      </c>
    </row>
    <row r="134" spans="1:18" x14ac:dyDescent="0.2">
      <c r="A134" s="46">
        <v>254</v>
      </c>
      <c r="B134" s="180">
        <v>260</v>
      </c>
      <c r="C134" s="180" t="s">
        <v>355</v>
      </c>
      <c r="D134" s="182" t="s">
        <v>356</v>
      </c>
      <c r="E134" s="207" t="str">
        <f t="shared" si="28"/>
        <v>--</v>
      </c>
      <c r="F134" s="210" t="str">
        <f t="shared" si="29"/>
        <v>--</v>
      </c>
      <c r="G134" s="207">
        <f t="shared" si="30"/>
        <v>0.1</v>
      </c>
      <c r="H134" s="210">
        <f t="shared" si="31"/>
        <v>0.1</v>
      </c>
      <c r="I134" s="207" t="str">
        <f t="shared" si="32"/>
        <v>--</v>
      </c>
      <c r="J134" s="210" t="str">
        <f t="shared" si="33"/>
        <v>--</v>
      </c>
      <c r="K134" s="207">
        <f t="shared" si="34"/>
        <v>0.44000000000000006</v>
      </c>
      <c r="L134" s="210">
        <f t="shared" si="35"/>
        <v>0.44</v>
      </c>
      <c r="M134" s="207" t="str">
        <f t="shared" si="36"/>
        <v>--</v>
      </c>
      <c r="N134" s="210" t="str">
        <f t="shared" si="37"/>
        <v>--</v>
      </c>
      <c r="O134" s="207">
        <f t="shared" si="38"/>
        <v>0.44000000000000006</v>
      </c>
      <c r="P134" s="210">
        <f t="shared" si="39"/>
        <v>0.44</v>
      </c>
      <c r="Q134" s="207">
        <f t="shared" si="40"/>
        <v>1.4</v>
      </c>
      <c r="R134" s="210">
        <f t="shared" si="41"/>
        <v>1.4</v>
      </c>
    </row>
    <row r="135" spans="1:18" x14ac:dyDescent="0.2">
      <c r="A135" s="46">
        <v>255</v>
      </c>
      <c r="B135" s="180">
        <v>261</v>
      </c>
      <c r="C135" s="180" t="s">
        <v>358</v>
      </c>
      <c r="D135" s="182" t="s">
        <v>359</v>
      </c>
      <c r="E135" s="207" t="str">
        <f t="shared" si="28"/>
        <v>--</v>
      </c>
      <c r="F135" s="210" t="str">
        <f t="shared" si="29"/>
        <v>--</v>
      </c>
      <c r="G135" s="207">
        <f t="shared" si="30"/>
        <v>0.3</v>
      </c>
      <c r="H135" s="210">
        <f t="shared" si="31"/>
        <v>0.3</v>
      </c>
      <c r="I135" s="207" t="str">
        <f t="shared" si="32"/>
        <v>--</v>
      </c>
      <c r="J135" s="210" t="str">
        <f t="shared" si="33"/>
        <v>--</v>
      </c>
      <c r="K135" s="207">
        <f t="shared" si="34"/>
        <v>1.32</v>
      </c>
      <c r="L135" s="210">
        <f t="shared" si="35"/>
        <v>1.3</v>
      </c>
      <c r="M135" s="207" t="str">
        <f t="shared" si="36"/>
        <v>--</v>
      </c>
      <c r="N135" s="210" t="str">
        <f t="shared" si="37"/>
        <v>--</v>
      </c>
      <c r="O135" s="207">
        <f t="shared" si="38"/>
        <v>1.32</v>
      </c>
      <c r="P135" s="210">
        <f t="shared" si="39"/>
        <v>1.3</v>
      </c>
      <c r="Q135" s="207">
        <f t="shared" si="40"/>
        <v>4.2</v>
      </c>
      <c r="R135" s="210">
        <f t="shared" si="41"/>
        <v>4.2</v>
      </c>
    </row>
    <row r="136" spans="1:18" x14ac:dyDescent="0.2">
      <c r="A136" s="46">
        <v>256</v>
      </c>
      <c r="B136" s="180">
        <v>267</v>
      </c>
      <c r="C136" s="180" t="s">
        <v>360</v>
      </c>
      <c r="D136" s="182" t="s">
        <v>361</v>
      </c>
      <c r="E136" s="207" t="str">
        <f t="shared" si="28"/>
        <v>--</v>
      </c>
      <c r="F136" s="210" t="str">
        <f t="shared" si="29"/>
        <v>--</v>
      </c>
      <c r="G136" s="207">
        <f t="shared" si="30"/>
        <v>82</v>
      </c>
      <c r="H136" s="210">
        <f t="shared" si="31"/>
        <v>82</v>
      </c>
      <c r="I136" s="207" t="str">
        <f t="shared" si="32"/>
        <v>--</v>
      </c>
      <c r="J136" s="210" t="str">
        <f t="shared" si="33"/>
        <v>--</v>
      </c>
      <c r="K136" s="207">
        <f t="shared" si="34"/>
        <v>360.8</v>
      </c>
      <c r="L136" s="210">
        <f t="shared" si="35"/>
        <v>360</v>
      </c>
      <c r="M136" s="207" t="str">
        <f t="shared" si="36"/>
        <v>--</v>
      </c>
      <c r="N136" s="210" t="str">
        <f t="shared" si="37"/>
        <v>--</v>
      </c>
      <c r="O136" s="207">
        <f t="shared" si="38"/>
        <v>360.8</v>
      </c>
      <c r="P136" s="210">
        <f t="shared" si="39"/>
        <v>360</v>
      </c>
      <c r="Q136" s="207">
        <f t="shared" si="40"/>
        <v>29000</v>
      </c>
      <c r="R136" s="210">
        <f t="shared" si="41"/>
        <v>29000</v>
      </c>
    </row>
    <row r="137" spans="1:18" x14ac:dyDescent="0.2">
      <c r="A137" s="46">
        <v>257</v>
      </c>
      <c r="B137" s="180">
        <v>268</v>
      </c>
      <c r="C137" s="180" t="s">
        <v>362</v>
      </c>
      <c r="D137" s="182" t="s">
        <v>363</v>
      </c>
      <c r="E137" s="207" t="str">
        <f t="shared" si="28"/>
        <v>--</v>
      </c>
      <c r="F137" s="210" t="str">
        <f t="shared" si="29"/>
        <v>--</v>
      </c>
      <c r="G137" s="207">
        <f t="shared" si="30"/>
        <v>70</v>
      </c>
      <c r="H137" s="210">
        <f t="shared" si="31"/>
        <v>70</v>
      </c>
      <c r="I137" s="207" t="str">
        <f t="shared" si="32"/>
        <v>--</v>
      </c>
      <c r="J137" s="210" t="str">
        <f t="shared" si="33"/>
        <v>--</v>
      </c>
      <c r="K137" s="207">
        <f t="shared" si="34"/>
        <v>308</v>
      </c>
      <c r="L137" s="210">
        <f t="shared" si="35"/>
        <v>310</v>
      </c>
      <c r="M137" s="207" t="str">
        <f t="shared" si="36"/>
        <v>--</v>
      </c>
      <c r="N137" s="210" t="str">
        <f t="shared" si="37"/>
        <v>--</v>
      </c>
      <c r="O137" s="207">
        <f t="shared" si="38"/>
        <v>308</v>
      </c>
      <c r="P137" s="210">
        <f t="shared" si="39"/>
        <v>310</v>
      </c>
      <c r="Q137" s="207">
        <f t="shared" si="40"/>
        <v>370</v>
      </c>
      <c r="R137" s="210">
        <f t="shared" si="41"/>
        <v>370</v>
      </c>
    </row>
    <row r="138" spans="1:18" x14ac:dyDescent="0.2">
      <c r="A138" s="46">
        <v>258</v>
      </c>
      <c r="B138" s="180">
        <v>269</v>
      </c>
      <c r="C138" s="180" t="s">
        <v>364</v>
      </c>
      <c r="D138" s="182" t="s">
        <v>365</v>
      </c>
      <c r="E138" s="207" t="str">
        <f t="shared" si="28"/>
        <v>--</v>
      </c>
      <c r="F138" s="210" t="str">
        <f t="shared" si="29"/>
        <v>--</v>
      </c>
      <c r="G138" s="207">
        <f t="shared" si="30"/>
        <v>60</v>
      </c>
      <c r="H138" s="210">
        <f t="shared" si="31"/>
        <v>60</v>
      </c>
      <c r="I138" s="207" t="str">
        <f t="shared" si="32"/>
        <v>--</v>
      </c>
      <c r="J138" s="210" t="str">
        <f t="shared" si="33"/>
        <v>--</v>
      </c>
      <c r="K138" s="207">
        <f t="shared" si="34"/>
        <v>264</v>
      </c>
      <c r="L138" s="210">
        <f t="shared" si="35"/>
        <v>260</v>
      </c>
      <c r="M138" s="207" t="str">
        <f t="shared" si="36"/>
        <v>--</v>
      </c>
      <c r="N138" s="210" t="str">
        <f t="shared" si="37"/>
        <v>--</v>
      </c>
      <c r="O138" s="207">
        <f t="shared" si="38"/>
        <v>264</v>
      </c>
      <c r="P138" s="210">
        <f t="shared" si="39"/>
        <v>260</v>
      </c>
      <c r="Q138" s="207">
        <f t="shared" si="40"/>
        <v>140</v>
      </c>
      <c r="R138" s="210">
        <f t="shared" si="41"/>
        <v>140</v>
      </c>
    </row>
    <row r="139" spans="1:18" x14ac:dyDescent="0.2">
      <c r="A139" s="46">
        <v>259</v>
      </c>
      <c r="B139" s="180">
        <v>270</v>
      </c>
      <c r="C139" s="180" t="s">
        <v>366</v>
      </c>
      <c r="D139" s="182" t="s">
        <v>367</v>
      </c>
      <c r="E139" s="207" t="str">
        <f t="shared" si="28"/>
        <v>--</v>
      </c>
      <c r="F139" s="210" t="str">
        <f t="shared" si="29"/>
        <v>--</v>
      </c>
      <c r="G139" s="207">
        <f t="shared" si="30"/>
        <v>60</v>
      </c>
      <c r="H139" s="210">
        <f t="shared" si="31"/>
        <v>60</v>
      </c>
      <c r="I139" s="207" t="str">
        <f t="shared" si="32"/>
        <v>--</v>
      </c>
      <c r="J139" s="210" t="str">
        <f t="shared" si="33"/>
        <v>--</v>
      </c>
      <c r="K139" s="207">
        <f t="shared" si="34"/>
        <v>264</v>
      </c>
      <c r="L139" s="210">
        <f t="shared" si="35"/>
        <v>260</v>
      </c>
      <c r="M139" s="207" t="str">
        <f t="shared" si="36"/>
        <v>--</v>
      </c>
      <c r="N139" s="210" t="str">
        <f t="shared" si="37"/>
        <v>--</v>
      </c>
      <c r="O139" s="207">
        <f t="shared" si="38"/>
        <v>264</v>
      </c>
      <c r="P139" s="210">
        <f t="shared" si="39"/>
        <v>260</v>
      </c>
      <c r="Q139" s="207">
        <f t="shared" si="40"/>
        <v>93</v>
      </c>
      <c r="R139" s="210">
        <f t="shared" si="41"/>
        <v>93</v>
      </c>
    </row>
    <row r="140" spans="1:18" x14ac:dyDescent="0.2">
      <c r="A140" s="46">
        <v>260</v>
      </c>
      <c r="B140" s="180">
        <v>271</v>
      </c>
      <c r="C140" s="180" t="s">
        <v>368</v>
      </c>
      <c r="D140" s="182" t="s">
        <v>369</v>
      </c>
      <c r="E140" s="207" t="str">
        <f t="shared" si="28"/>
        <v>--</v>
      </c>
      <c r="F140" s="210" t="str">
        <f t="shared" si="29"/>
        <v>--</v>
      </c>
      <c r="G140" s="207">
        <f t="shared" si="30"/>
        <v>1.1299999999999999</v>
      </c>
      <c r="H140" s="210">
        <f t="shared" si="31"/>
        <v>1.1000000000000001</v>
      </c>
      <c r="I140" s="207" t="str">
        <f t="shared" si="32"/>
        <v>--</v>
      </c>
      <c r="J140" s="210" t="str">
        <f t="shared" si="33"/>
        <v>--</v>
      </c>
      <c r="K140" s="207">
        <f t="shared" si="34"/>
        <v>4.9719999999999995</v>
      </c>
      <c r="L140" s="210">
        <f t="shared" si="35"/>
        <v>5</v>
      </c>
      <c r="M140" s="207" t="str">
        <f t="shared" si="36"/>
        <v>--</v>
      </c>
      <c r="N140" s="210" t="str">
        <f t="shared" si="37"/>
        <v>--</v>
      </c>
      <c r="O140" s="207">
        <f t="shared" si="38"/>
        <v>4.9719999999999995</v>
      </c>
      <c r="P140" s="210">
        <f t="shared" si="39"/>
        <v>5</v>
      </c>
      <c r="Q140" s="207">
        <f t="shared" si="40"/>
        <v>15.82</v>
      </c>
      <c r="R140" s="210">
        <f t="shared" si="41"/>
        <v>16</v>
      </c>
    </row>
    <row r="141" spans="1:18" x14ac:dyDescent="0.2">
      <c r="A141" s="46">
        <v>261</v>
      </c>
      <c r="B141" s="180">
        <v>273</v>
      </c>
      <c r="C141" s="180" t="s">
        <v>370</v>
      </c>
      <c r="D141" s="182" t="s">
        <v>371</v>
      </c>
      <c r="E141" s="207" t="str">
        <f t="shared" si="28"/>
        <v>--</v>
      </c>
      <c r="F141" s="210" t="str">
        <f t="shared" si="29"/>
        <v>--</v>
      </c>
      <c r="G141" s="207">
        <f t="shared" si="30"/>
        <v>7000</v>
      </c>
      <c r="H141" s="210">
        <f t="shared" si="31"/>
        <v>7000</v>
      </c>
      <c r="I141" s="207" t="str">
        <f t="shared" si="32"/>
        <v>--</v>
      </c>
      <c r="J141" s="210" t="str">
        <f t="shared" si="33"/>
        <v>--</v>
      </c>
      <c r="K141" s="207">
        <f t="shared" si="34"/>
        <v>30800.000000000004</v>
      </c>
      <c r="L141" s="210">
        <f t="shared" si="35"/>
        <v>31000</v>
      </c>
      <c r="M141" s="207" t="str">
        <f t="shared" si="36"/>
        <v>--</v>
      </c>
      <c r="N141" s="210" t="str">
        <f t="shared" si="37"/>
        <v>--</v>
      </c>
      <c r="O141" s="207">
        <f t="shared" si="38"/>
        <v>30800.000000000004</v>
      </c>
      <c r="P141" s="210">
        <f t="shared" si="39"/>
        <v>31000</v>
      </c>
      <c r="Q141" s="207" t="str">
        <f t="shared" si="40"/>
        <v>--</v>
      </c>
      <c r="R141" s="210" t="str">
        <f t="shared" si="41"/>
        <v>--</v>
      </c>
    </row>
    <row r="142" spans="1:18" x14ac:dyDescent="0.2">
      <c r="A142" s="46">
        <v>264</v>
      </c>
      <c r="B142" s="180">
        <v>278</v>
      </c>
      <c r="C142" s="180" t="s">
        <v>372</v>
      </c>
      <c r="D142" s="182" t="s">
        <v>373</v>
      </c>
      <c r="E142" s="207">
        <f t="shared" si="28"/>
        <v>7.6923076923076923E-4</v>
      </c>
      <c r="F142" s="210">
        <f t="shared" si="29"/>
        <v>7.6999999999999996E-4</v>
      </c>
      <c r="G142" s="207" t="str">
        <f t="shared" si="30"/>
        <v>--</v>
      </c>
      <c r="H142" s="210" t="str">
        <f t="shared" si="31"/>
        <v>--</v>
      </c>
      <c r="I142" s="207">
        <f t="shared" si="32"/>
        <v>0.02</v>
      </c>
      <c r="J142" s="210">
        <f t="shared" si="33"/>
        <v>0.02</v>
      </c>
      <c r="K142" s="207" t="str">
        <f t="shared" si="34"/>
        <v>--</v>
      </c>
      <c r="L142" s="210" t="str">
        <f t="shared" si="35"/>
        <v>--</v>
      </c>
      <c r="M142" s="207">
        <f t="shared" si="36"/>
        <v>9.2307692307692299E-3</v>
      </c>
      <c r="N142" s="210">
        <f t="shared" si="37"/>
        <v>9.1999999999999998E-3</v>
      </c>
      <c r="O142" s="207" t="str">
        <f t="shared" si="38"/>
        <v>--</v>
      </c>
      <c r="P142" s="210" t="str">
        <f t="shared" si="39"/>
        <v>--</v>
      </c>
      <c r="Q142" s="207" t="str">
        <f t="shared" si="40"/>
        <v>--</v>
      </c>
      <c r="R142" s="210" t="str">
        <f t="shared" si="41"/>
        <v>--</v>
      </c>
    </row>
    <row r="143" spans="1:18" x14ac:dyDescent="0.2">
      <c r="A143" s="46">
        <v>265</v>
      </c>
      <c r="B143" s="180">
        <v>279</v>
      </c>
      <c r="C143" s="180" t="s">
        <v>374</v>
      </c>
      <c r="D143" s="182" t="s">
        <v>375</v>
      </c>
      <c r="E143" s="207">
        <f t="shared" si="28"/>
        <v>3.8461538461538462E-4</v>
      </c>
      <c r="F143" s="210">
        <f t="shared" si="29"/>
        <v>3.8000000000000002E-4</v>
      </c>
      <c r="G143" s="207" t="str">
        <f t="shared" si="30"/>
        <v>--</v>
      </c>
      <c r="H143" s="210" t="str">
        <f t="shared" si="31"/>
        <v>--</v>
      </c>
      <c r="I143" s="207">
        <f t="shared" si="32"/>
        <v>0.01</v>
      </c>
      <c r="J143" s="210">
        <f t="shared" si="33"/>
        <v>0.01</v>
      </c>
      <c r="K143" s="207" t="str">
        <f t="shared" si="34"/>
        <v>--</v>
      </c>
      <c r="L143" s="210" t="str">
        <f t="shared" si="35"/>
        <v>--</v>
      </c>
      <c r="M143" s="207">
        <f t="shared" si="36"/>
        <v>4.6153846153846149E-3</v>
      </c>
      <c r="N143" s="210">
        <f t="shared" si="37"/>
        <v>4.5999999999999999E-3</v>
      </c>
      <c r="O143" s="207" t="str">
        <f t="shared" si="38"/>
        <v>--</v>
      </c>
      <c r="P143" s="210" t="str">
        <f t="shared" si="39"/>
        <v>--</v>
      </c>
      <c r="Q143" s="207" t="str">
        <f t="shared" si="40"/>
        <v>--</v>
      </c>
      <c r="R143" s="210" t="str">
        <f t="shared" si="41"/>
        <v>--</v>
      </c>
    </row>
    <row r="144" spans="1:18" x14ac:dyDescent="0.2">
      <c r="A144" s="46">
        <v>266</v>
      </c>
      <c r="B144" s="46" t="s">
        <v>376</v>
      </c>
      <c r="C144" s="46" t="s">
        <v>377</v>
      </c>
      <c r="D144" s="193" t="s">
        <v>378</v>
      </c>
      <c r="E144" s="207" t="str">
        <f t="shared" si="28"/>
        <v>--</v>
      </c>
      <c r="F144" s="210" t="str">
        <f t="shared" si="29"/>
        <v>--</v>
      </c>
      <c r="G144" s="207">
        <f t="shared" si="30"/>
        <v>400</v>
      </c>
      <c r="H144" s="210">
        <f t="shared" si="31"/>
        <v>400</v>
      </c>
      <c r="I144" s="207" t="str">
        <f t="shared" si="32"/>
        <v>--</v>
      </c>
      <c r="J144" s="210" t="str">
        <f t="shared" si="33"/>
        <v>--</v>
      </c>
      <c r="K144" s="207">
        <f t="shared" si="34"/>
        <v>1760.0000000000002</v>
      </c>
      <c r="L144" s="210">
        <f t="shared" si="35"/>
        <v>1800</v>
      </c>
      <c r="M144" s="207" t="str">
        <f t="shared" si="36"/>
        <v>--</v>
      </c>
      <c r="N144" s="210" t="str">
        <f t="shared" si="37"/>
        <v>--</v>
      </c>
      <c r="O144" s="207">
        <f t="shared" si="38"/>
        <v>1760.0000000000002</v>
      </c>
      <c r="P144" s="210">
        <f t="shared" si="39"/>
        <v>1800</v>
      </c>
      <c r="Q144" s="207">
        <f t="shared" si="40"/>
        <v>1397</v>
      </c>
      <c r="R144" s="210">
        <f t="shared" si="41"/>
        <v>1400</v>
      </c>
    </row>
    <row r="145" spans="1:18" x14ac:dyDescent="0.2">
      <c r="A145" s="46">
        <v>267</v>
      </c>
      <c r="B145" s="180">
        <v>280</v>
      </c>
      <c r="C145" s="180" t="s">
        <v>379</v>
      </c>
      <c r="D145" s="182" t="s">
        <v>380</v>
      </c>
      <c r="E145" s="207">
        <f t="shared" si="28"/>
        <v>1.9607843137254902E-3</v>
      </c>
      <c r="F145" s="210">
        <f t="shared" si="29"/>
        <v>2E-3</v>
      </c>
      <c r="G145" s="207" t="str">
        <f t="shared" si="30"/>
        <v>--</v>
      </c>
      <c r="H145" s="210" t="str">
        <f t="shared" si="31"/>
        <v>--</v>
      </c>
      <c r="I145" s="207">
        <f t="shared" si="32"/>
        <v>5.0980392156862744E-2</v>
      </c>
      <c r="J145" s="210">
        <f t="shared" si="33"/>
        <v>5.0999999999999997E-2</v>
      </c>
      <c r="K145" s="207" t="str">
        <f t="shared" si="34"/>
        <v>--</v>
      </c>
      <c r="L145" s="210" t="str">
        <f t="shared" si="35"/>
        <v>--</v>
      </c>
      <c r="M145" s="207">
        <f t="shared" si="36"/>
        <v>2.3529411764705882E-2</v>
      </c>
      <c r="N145" s="210">
        <f t="shared" si="37"/>
        <v>2.4E-2</v>
      </c>
      <c r="O145" s="207" t="str">
        <f t="shared" si="38"/>
        <v>--</v>
      </c>
      <c r="P145" s="210" t="str">
        <f t="shared" si="39"/>
        <v>--</v>
      </c>
      <c r="Q145" s="207" t="str">
        <f t="shared" si="40"/>
        <v>--</v>
      </c>
      <c r="R145" s="210" t="str">
        <f t="shared" si="41"/>
        <v>--</v>
      </c>
    </row>
    <row r="146" spans="1:18" x14ac:dyDescent="0.2">
      <c r="A146" s="46">
        <v>268</v>
      </c>
      <c r="B146" s="180">
        <v>281</v>
      </c>
      <c r="C146" s="180" t="s">
        <v>381</v>
      </c>
      <c r="D146" s="182" t="s">
        <v>382</v>
      </c>
      <c r="E146" s="207">
        <f t="shared" si="28"/>
        <v>4.5454545454545456E-2</v>
      </c>
      <c r="F146" s="210">
        <f t="shared" si="29"/>
        <v>4.4999999999999998E-2</v>
      </c>
      <c r="G146" s="207" t="str">
        <f t="shared" si="30"/>
        <v>--</v>
      </c>
      <c r="H146" s="210" t="str">
        <f t="shared" si="31"/>
        <v>--</v>
      </c>
      <c r="I146" s="207">
        <f t="shared" si="32"/>
        <v>1.1818181818181819</v>
      </c>
      <c r="J146" s="210">
        <f t="shared" si="33"/>
        <v>1.2</v>
      </c>
      <c r="K146" s="207" t="str">
        <f t="shared" si="34"/>
        <v>--</v>
      </c>
      <c r="L146" s="210" t="str">
        <f t="shared" si="35"/>
        <v>--</v>
      </c>
      <c r="M146" s="207">
        <f t="shared" si="36"/>
        <v>0.54545454545454541</v>
      </c>
      <c r="N146" s="210">
        <f t="shared" si="37"/>
        <v>0.55000000000000004</v>
      </c>
      <c r="O146" s="207" t="str">
        <f t="shared" si="38"/>
        <v>--</v>
      </c>
      <c r="P146" s="210" t="str">
        <f t="shared" si="39"/>
        <v>--</v>
      </c>
      <c r="Q146" s="207" t="str">
        <f t="shared" si="40"/>
        <v>--</v>
      </c>
      <c r="R146" s="210" t="str">
        <f t="shared" si="41"/>
        <v>--</v>
      </c>
    </row>
    <row r="147" spans="1:18" x14ac:dyDescent="0.2">
      <c r="A147" s="46">
        <v>269</v>
      </c>
      <c r="B147" s="180">
        <v>282</v>
      </c>
      <c r="C147" s="180" t="s">
        <v>383</v>
      </c>
      <c r="D147" s="182" t="s">
        <v>384</v>
      </c>
      <c r="E147" s="207">
        <f t="shared" si="28"/>
        <v>8.2644628099173541E-4</v>
      </c>
      <c r="F147" s="210">
        <f t="shared" si="29"/>
        <v>8.3000000000000001E-4</v>
      </c>
      <c r="G147" s="207" t="str">
        <f t="shared" si="30"/>
        <v>--</v>
      </c>
      <c r="H147" s="210" t="str">
        <f t="shared" si="31"/>
        <v>--</v>
      </c>
      <c r="I147" s="207">
        <f t="shared" si="32"/>
        <v>1.3131313131313129E-2</v>
      </c>
      <c r="J147" s="210">
        <f t="shared" si="33"/>
        <v>1.2999999999999999E-2</v>
      </c>
      <c r="K147" s="207" t="str">
        <f t="shared" si="34"/>
        <v>--</v>
      </c>
      <c r="L147" s="210" t="str">
        <f t="shared" si="35"/>
        <v>--</v>
      </c>
      <c r="M147" s="207">
        <f t="shared" si="36"/>
        <v>9.9173553719008253E-3</v>
      </c>
      <c r="N147" s="210">
        <f t="shared" si="37"/>
        <v>9.9000000000000008E-3</v>
      </c>
      <c r="O147" s="207" t="str">
        <f t="shared" si="38"/>
        <v>--</v>
      </c>
      <c r="P147" s="210" t="str">
        <f t="shared" si="39"/>
        <v>--</v>
      </c>
      <c r="Q147" s="207" t="str">
        <f t="shared" si="40"/>
        <v>--</v>
      </c>
      <c r="R147" s="210" t="str">
        <f t="shared" si="41"/>
        <v>--</v>
      </c>
    </row>
    <row r="148" spans="1:18" x14ac:dyDescent="0.2">
      <c r="A148" s="46">
        <v>270</v>
      </c>
      <c r="B148" s="180">
        <v>283</v>
      </c>
      <c r="C148" s="180" t="s">
        <v>386</v>
      </c>
      <c r="D148" s="182" t="s">
        <v>387</v>
      </c>
      <c r="E148" s="207">
        <f t="shared" si="28"/>
        <v>6.9930069930069919E-4</v>
      </c>
      <c r="F148" s="210">
        <f t="shared" si="29"/>
        <v>6.9999999999999999E-4</v>
      </c>
      <c r="G148" s="207" t="str">
        <f t="shared" si="30"/>
        <v>--</v>
      </c>
      <c r="H148" s="210" t="str">
        <f t="shared" si="31"/>
        <v>--</v>
      </c>
      <c r="I148" s="207">
        <f t="shared" si="32"/>
        <v>6.3882063882063867E-3</v>
      </c>
      <c r="J148" s="210">
        <f t="shared" si="33"/>
        <v>6.4000000000000003E-3</v>
      </c>
      <c r="K148" s="207" t="str">
        <f t="shared" si="34"/>
        <v>--</v>
      </c>
      <c r="L148" s="210" t="str">
        <f t="shared" si="35"/>
        <v>--</v>
      </c>
      <c r="M148" s="207">
        <f t="shared" si="36"/>
        <v>7.2727272727272719E-3</v>
      </c>
      <c r="N148" s="210">
        <f t="shared" si="37"/>
        <v>7.3000000000000001E-3</v>
      </c>
      <c r="O148" s="207" t="str">
        <f t="shared" si="38"/>
        <v>--</v>
      </c>
      <c r="P148" s="210" t="str">
        <f t="shared" si="39"/>
        <v>--</v>
      </c>
      <c r="Q148" s="207" t="str">
        <f t="shared" si="40"/>
        <v>--</v>
      </c>
      <c r="R148" s="210" t="str">
        <f t="shared" si="41"/>
        <v>--</v>
      </c>
    </row>
    <row r="149" spans="1:18" x14ac:dyDescent="0.2">
      <c r="A149" s="46">
        <v>271</v>
      </c>
      <c r="B149" s="180">
        <v>284</v>
      </c>
      <c r="C149" s="180" t="s">
        <v>388</v>
      </c>
      <c r="D149" s="182" t="s">
        <v>389</v>
      </c>
      <c r="E149" s="207">
        <f t="shared" si="28"/>
        <v>8.2644628099173541E-4</v>
      </c>
      <c r="F149" s="210">
        <f t="shared" si="29"/>
        <v>8.3000000000000001E-4</v>
      </c>
      <c r="G149" s="207" t="str">
        <f t="shared" si="30"/>
        <v>--</v>
      </c>
      <c r="H149" s="210" t="str">
        <f t="shared" si="31"/>
        <v>--</v>
      </c>
      <c r="I149" s="207">
        <f t="shared" si="32"/>
        <v>1.3131313131313129E-2</v>
      </c>
      <c r="J149" s="210">
        <f t="shared" si="33"/>
        <v>1.2999999999999999E-2</v>
      </c>
      <c r="K149" s="207" t="str">
        <f t="shared" si="34"/>
        <v>--</v>
      </c>
      <c r="L149" s="210" t="str">
        <f t="shared" si="35"/>
        <v>--</v>
      </c>
      <c r="M149" s="207">
        <f t="shared" si="36"/>
        <v>9.9173553719008253E-3</v>
      </c>
      <c r="N149" s="210">
        <f t="shared" si="37"/>
        <v>9.9000000000000008E-3</v>
      </c>
      <c r="O149" s="207" t="str">
        <f t="shared" si="38"/>
        <v>--</v>
      </c>
      <c r="P149" s="210" t="str">
        <f t="shared" si="39"/>
        <v>--</v>
      </c>
      <c r="Q149" s="207" t="str">
        <f t="shared" si="40"/>
        <v>--</v>
      </c>
      <c r="R149" s="210" t="str">
        <f t="shared" si="41"/>
        <v>--</v>
      </c>
    </row>
    <row r="150" spans="1:18" x14ac:dyDescent="0.2">
      <c r="A150" s="46">
        <v>272</v>
      </c>
      <c r="B150" s="180">
        <v>285</v>
      </c>
      <c r="C150" s="180" t="s">
        <v>390</v>
      </c>
      <c r="D150" s="182" t="s">
        <v>391</v>
      </c>
      <c r="E150" s="207">
        <f t="shared" si="28"/>
        <v>2.6881720430107529E-3</v>
      </c>
      <c r="F150" s="210">
        <f t="shared" si="29"/>
        <v>2.7000000000000001E-3</v>
      </c>
      <c r="G150" s="207" t="str">
        <f t="shared" si="30"/>
        <v>--</v>
      </c>
      <c r="H150" s="210" t="str">
        <f t="shared" si="31"/>
        <v>--</v>
      </c>
      <c r="I150" s="207">
        <f t="shared" si="32"/>
        <v>3.106332138590203E-2</v>
      </c>
      <c r="J150" s="210">
        <f t="shared" si="33"/>
        <v>3.1E-2</v>
      </c>
      <c r="K150" s="207" t="str">
        <f t="shared" si="34"/>
        <v>--</v>
      </c>
      <c r="L150" s="210" t="str">
        <f t="shared" si="35"/>
        <v>--</v>
      </c>
      <c r="M150" s="207">
        <f t="shared" si="36"/>
        <v>2.9776674937965261E-2</v>
      </c>
      <c r="N150" s="210">
        <f t="shared" si="37"/>
        <v>0.03</v>
      </c>
      <c r="O150" s="207" t="str">
        <f t="shared" si="38"/>
        <v>--</v>
      </c>
      <c r="P150" s="210" t="str">
        <f t="shared" si="39"/>
        <v>--</v>
      </c>
      <c r="Q150" s="207" t="str">
        <f t="shared" si="40"/>
        <v>--</v>
      </c>
      <c r="R150" s="210" t="str">
        <f t="shared" si="41"/>
        <v>--</v>
      </c>
    </row>
    <row r="151" spans="1:18" x14ac:dyDescent="0.2">
      <c r="A151" s="46">
        <v>273</v>
      </c>
      <c r="B151" s="180">
        <v>286</v>
      </c>
      <c r="C151" s="180" t="s">
        <v>392</v>
      </c>
      <c r="D151" s="182" t="s">
        <v>393</v>
      </c>
      <c r="E151" s="207" t="str">
        <f t="shared" si="28"/>
        <v>--</v>
      </c>
      <c r="F151" s="210" t="str">
        <f t="shared" si="29"/>
        <v>--</v>
      </c>
      <c r="G151" s="207">
        <f t="shared" si="30"/>
        <v>0.2</v>
      </c>
      <c r="H151" s="210">
        <f t="shared" si="31"/>
        <v>0.2</v>
      </c>
      <c r="I151" s="207" t="str">
        <f t="shared" si="32"/>
        <v>--</v>
      </c>
      <c r="J151" s="210" t="str">
        <f t="shared" si="33"/>
        <v>--</v>
      </c>
      <c r="K151" s="207">
        <f t="shared" si="34"/>
        <v>0.88000000000000012</v>
      </c>
      <c r="L151" s="210">
        <f t="shared" si="35"/>
        <v>0.88</v>
      </c>
      <c r="M151" s="207" t="str">
        <f t="shared" si="36"/>
        <v>--</v>
      </c>
      <c r="N151" s="210" t="str">
        <f t="shared" si="37"/>
        <v>--</v>
      </c>
      <c r="O151" s="207">
        <f t="shared" si="38"/>
        <v>0.88000000000000012</v>
      </c>
      <c r="P151" s="210">
        <f t="shared" si="39"/>
        <v>0.88</v>
      </c>
      <c r="Q151" s="207">
        <f t="shared" si="40"/>
        <v>110</v>
      </c>
      <c r="R151" s="210">
        <f t="shared" si="41"/>
        <v>110</v>
      </c>
    </row>
    <row r="152" spans="1:18" x14ac:dyDescent="0.2">
      <c r="A152" s="46">
        <v>274</v>
      </c>
      <c r="B152" s="180">
        <v>287</v>
      </c>
      <c r="C152" s="180" t="s">
        <v>394</v>
      </c>
      <c r="D152" s="182" t="s">
        <v>395</v>
      </c>
      <c r="E152" s="207">
        <f t="shared" si="28"/>
        <v>9.0909090909090912E-2</v>
      </c>
      <c r="F152" s="210">
        <f t="shared" si="29"/>
        <v>9.0999999999999998E-2</v>
      </c>
      <c r="G152" s="207">
        <f t="shared" si="30"/>
        <v>30</v>
      </c>
      <c r="H152" s="210">
        <f t="shared" si="31"/>
        <v>30</v>
      </c>
      <c r="I152" s="207">
        <f t="shared" si="32"/>
        <v>2.3636363636363638</v>
      </c>
      <c r="J152" s="210">
        <f t="shared" si="33"/>
        <v>2.4</v>
      </c>
      <c r="K152" s="207">
        <f t="shared" si="34"/>
        <v>132</v>
      </c>
      <c r="L152" s="210">
        <f t="shared" si="35"/>
        <v>130</v>
      </c>
      <c r="M152" s="207">
        <f t="shared" si="36"/>
        <v>1.0909090909090908</v>
      </c>
      <c r="N152" s="210">
        <f t="shared" si="37"/>
        <v>1.1000000000000001</v>
      </c>
      <c r="O152" s="207">
        <f t="shared" si="38"/>
        <v>132</v>
      </c>
      <c r="P152" s="210">
        <f t="shared" si="39"/>
        <v>130</v>
      </c>
      <c r="Q152" s="207">
        <f t="shared" si="40"/>
        <v>58000</v>
      </c>
      <c r="R152" s="210">
        <f t="shared" si="41"/>
        <v>58000</v>
      </c>
    </row>
    <row r="153" spans="1:18" x14ac:dyDescent="0.2">
      <c r="A153" s="46">
        <v>276</v>
      </c>
      <c r="B153" s="180">
        <v>289</v>
      </c>
      <c r="C153" s="180" t="s">
        <v>396</v>
      </c>
      <c r="D153" s="182" t="s">
        <v>397</v>
      </c>
      <c r="E153" s="207">
        <f t="shared" si="28"/>
        <v>4.9999999999999991</v>
      </c>
      <c r="F153" s="210">
        <f t="shared" si="29"/>
        <v>5</v>
      </c>
      <c r="G153" s="207">
        <f t="shared" si="30"/>
        <v>700</v>
      </c>
      <c r="H153" s="210">
        <f t="shared" si="31"/>
        <v>700</v>
      </c>
      <c r="I153" s="207">
        <f t="shared" si="32"/>
        <v>129.99999999999997</v>
      </c>
      <c r="J153" s="210">
        <f t="shared" si="33"/>
        <v>130</v>
      </c>
      <c r="K153" s="207">
        <f t="shared" si="34"/>
        <v>3080.0000000000005</v>
      </c>
      <c r="L153" s="210">
        <f t="shared" si="35"/>
        <v>3100</v>
      </c>
      <c r="M153" s="207">
        <f t="shared" si="36"/>
        <v>59.999999999999986</v>
      </c>
      <c r="N153" s="210">
        <f t="shared" si="37"/>
        <v>60</v>
      </c>
      <c r="O153" s="207">
        <f t="shared" si="38"/>
        <v>3080.0000000000005</v>
      </c>
      <c r="P153" s="210">
        <f t="shared" si="39"/>
        <v>3100</v>
      </c>
      <c r="Q153" s="207">
        <f t="shared" si="40"/>
        <v>21000</v>
      </c>
      <c r="R153" s="210">
        <f t="shared" si="41"/>
        <v>21000</v>
      </c>
    </row>
    <row r="154" spans="1:18" x14ac:dyDescent="0.2">
      <c r="A154" s="46">
        <v>277</v>
      </c>
      <c r="B154" s="180">
        <v>290</v>
      </c>
      <c r="C154" s="180" t="s">
        <v>398</v>
      </c>
      <c r="D154" s="182" t="s">
        <v>399</v>
      </c>
      <c r="E154" s="207">
        <f t="shared" si="28"/>
        <v>2.0408163265306123E-4</v>
      </c>
      <c r="F154" s="210">
        <f t="shared" si="29"/>
        <v>2.0000000000000001E-4</v>
      </c>
      <c r="G154" s="207">
        <f t="shared" si="30"/>
        <v>0.03</v>
      </c>
      <c r="H154" s="210">
        <f t="shared" si="31"/>
        <v>0.03</v>
      </c>
      <c r="I154" s="207">
        <f t="shared" si="32"/>
        <v>5.3061224489795921E-3</v>
      </c>
      <c r="J154" s="210">
        <f t="shared" si="33"/>
        <v>5.3E-3</v>
      </c>
      <c r="K154" s="207">
        <f t="shared" si="34"/>
        <v>0.13200000000000001</v>
      </c>
      <c r="L154" s="210">
        <f t="shared" si="35"/>
        <v>0.13</v>
      </c>
      <c r="M154" s="207">
        <f t="shared" si="36"/>
        <v>2.4489795918367346E-3</v>
      </c>
      <c r="N154" s="210">
        <f t="shared" si="37"/>
        <v>2.3999999999999998E-3</v>
      </c>
      <c r="O154" s="207">
        <f t="shared" si="38"/>
        <v>0.13200000000000001</v>
      </c>
      <c r="P154" s="210">
        <f t="shared" si="39"/>
        <v>0.13</v>
      </c>
      <c r="Q154" s="207">
        <f t="shared" si="40"/>
        <v>5.2</v>
      </c>
      <c r="R154" s="210">
        <f t="shared" si="41"/>
        <v>5.2</v>
      </c>
    </row>
    <row r="155" spans="1:18" x14ac:dyDescent="0.2">
      <c r="A155" s="46">
        <v>280</v>
      </c>
      <c r="B155" s="180">
        <v>292</v>
      </c>
      <c r="C155" s="180" t="s">
        <v>400</v>
      </c>
      <c r="D155" s="182" t="s">
        <v>401</v>
      </c>
      <c r="E155" s="207" t="str">
        <f t="shared" si="28"/>
        <v>--</v>
      </c>
      <c r="F155" s="210" t="str">
        <f t="shared" si="29"/>
        <v>--</v>
      </c>
      <c r="G155" s="207">
        <f t="shared" si="30"/>
        <v>9</v>
      </c>
      <c r="H155" s="210">
        <f t="shared" si="31"/>
        <v>9</v>
      </c>
      <c r="I155" s="207" t="str">
        <f t="shared" si="32"/>
        <v>--</v>
      </c>
      <c r="J155" s="210" t="str">
        <f t="shared" si="33"/>
        <v>--</v>
      </c>
      <c r="K155" s="207">
        <f t="shared" si="34"/>
        <v>39.6</v>
      </c>
      <c r="L155" s="210">
        <f t="shared" si="35"/>
        <v>40</v>
      </c>
      <c r="M155" s="207" t="str">
        <f t="shared" si="36"/>
        <v>--</v>
      </c>
      <c r="N155" s="210" t="str">
        <f t="shared" si="37"/>
        <v>--</v>
      </c>
      <c r="O155" s="207">
        <f t="shared" si="38"/>
        <v>39.6</v>
      </c>
      <c r="P155" s="210">
        <f t="shared" si="39"/>
        <v>40</v>
      </c>
      <c r="Q155" s="207">
        <f t="shared" si="40"/>
        <v>87.5</v>
      </c>
      <c r="R155" s="210">
        <f t="shared" si="41"/>
        <v>88</v>
      </c>
    </row>
    <row r="156" spans="1:18" x14ac:dyDescent="0.2">
      <c r="A156" s="46">
        <v>283</v>
      </c>
      <c r="B156" s="180">
        <v>293</v>
      </c>
      <c r="C156" s="59" t="s">
        <v>402</v>
      </c>
      <c r="D156" s="182" t="s">
        <v>403</v>
      </c>
      <c r="E156" s="207" t="str">
        <f t="shared" si="28"/>
        <v>--</v>
      </c>
      <c r="F156" s="210" t="str">
        <f t="shared" si="29"/>
        <v>--</v>
      </c>
      <c r="G156" s="207">
        <f t="shared" si="30"/>
        <v>2</v>
      </c>
      <c r="H156" s="210">
        <f t="shared" si="31"/>
        <v>2</v>
      </c>
      <c r="I156" s="207" t="str">
        <f t="shared" si="32"/>
        <v>--</v>
      </c>
      <c r="J156" s="210" t="str">
        <f t="shared" si="33"/>
        <v>--</v>
      </c>
      <c r="K156" s="207">
        <f t="shared" si="34"/>
        <v>8.8000000000000007</v>
      </c>
      <c r="L156" s="210">
        <f t="shared" si="35"/>
        <v>8.8000000000000007</v>
      </c>
      <c r="M156" s="207" t="str">
        <f t="shared" si="36"/>
        <v>--</v>
      </c>
      <c r="N156" s="210" t="str">
        <f t="shared" si="37"/>
        <v>--</v>
      </c>
      <c r="O156" s="207">
        <f t="shared" si="38"/>
        <v>8.8000000000000007</v>
      </c>
      <c r="P156" s="210">
        <f t="shared" si="39"/>
        <v>8.8000000000000007</v>
      </c>
      <c r="Q156" s="207">
        <f t="shared" si="40"/>
        <v>98</v>
      </c>
      <c r="R156" s="210">
        <f t="shared" si="41"/>
        <v>98</v>
      </c>
    </row>
    <row r="157" spans="1:18" x14ac:dyDescent="0.2">
      <c r="A157" s="46">
        <v>287</v>
      </c>
      <c r="B157" s="46" t="s">
        <v>404</v>
      </c>
      <c r="C157" s="46" t="s">
        <v>405</v>
      </c>
      <c r="D157" s="193" t="s">
        <v>406</v>
      </c>
      <c r="E157" s="207" t="str">
        <f t="shared" si="28"/>
        <v>--</v>
      </c>
      <c r="F157" s="210" t="str">
        <f t="shared" si="29"/>
        <v>--</v>
      </c>
      <c r="G157" s="207">
        <f t="shared" si="30"/>
        <v>400</v>
      </c>
      <c r="H157" s="210">
        <f t="shared" si="31"/>
        <v>400</v>
      </c>
      <c r="I157" s="207" t="str">
        <f t="shared" si="32"/>
        <v>--</v>
      </c>
      <c r="J157" s="210" t="str">
        <f t="shared" si="33"/>
        <v>--</v>
      </c>
      <c r="K157" s="207">
        <f t="shared" si="34"/>
        <v>1760.0000000000002</v>
      </c>
      <c r="L157" s="210">
        <f t="shared" si="35"/>
        <v>1800</v>
      </c>
      <c r="M157" s="207" t="str">
        <f t="shared" si="36"/>
        <v>--</v>
      </c>
      <c r="N157" s="210" t="str">
        <f t="shared" si="37"/>
        <v>--</v>
      </c>
      <c r="O157" s="207">
        <f t="shared" si="38"/>
        <v>1760.0000000000002</v>
      </c>
      <c r="P157" s="210">
        <f t="shared" si="39"/>
        <v>1800</v>
      </c>
      <c r="Q157" s="207" t="str">
        <f t="shared" si="40"/>
        <v>--</v>
      </c>
      <c r="R157" s="210" t="str">
        <f t="shared" si="41"/>
        <v>--</v>
      </c>
    </row>
    <row r="158" spans="1:18" x14ac:dyDescent="0.2">
      <c r="A158" s="46">
        <v>289</v>
      </c>
      <c r="B158" s="180">
        <v>297</v>
      </c>
      <c r="C158" s="180" t="s">
        <v>407</v>
      </c>
      <c r="D158" s="182" t="s">
        <v>408</v>
      </c>
      <c r="E158" s="207" t="str">
        <f t="shared" si="28"/>
        <v>--</v>
      </c>
      <c r="F158" s="210" t="str">
        <f t="shared" si="29"/>
        <v>--</v>
      </c>
      <c r="G158" s="207">
        <f t="shared" si="30"/>
        <v>0.03</v>
      </c>
      <c r="H158" s="210">
        <f t="shared" si="31"/>
        <v>0.03</v>
      </c>
      <c r="I158" s="207" t="str">
        <f t="shared" si="32"/>
        <v>--</v>
      </c>
      <c r="J158" s="210" t="str">
        <f t="shared" si="33"/>
        <v>--</v>
      </c>
      <c r="K158" s="207">
        <f t="shared" si="34"/>
        <v>0.13200000000000001</v>
      </c>
      <c r="L158" s="210">
        <f t="shared" si="35"/>
        <v>0.13</v>
      </c>
      <c r="M158" s="207" t="str">
        <f t="shared" si="36"/>
        <v>--</v>
      </c>
      <c r="N158" s="210" t="str">
        <f t="shared" si="37"/>
        <v>--</v>
      </c>
      <c r="O158" s="207">
        <f t="shared" si="38"/>
        <v>0.13200000000000001</v>
      </c>
      <c r="P158" s="210">
        <f t="shared" si="39"/>
        <v>0.13</v>
      </c>
      <c r="Q158" s="207">
        <f t="shared" si="40"/>
        <v>3.5000000000000003E-2</v>
      </c>
      <c r="R158" s="210">
        <f t="shared" si="41"/>
        <v>3.5000000000000003E-2</v>
      </c>
    </row>
    <row r="159" spans="1:18" x14ac:dyDescent="0.2">
      <c r="A159" s="46">
        <v>290</v>
      </c>
      <c r="B159" s="180">
        <v>298</v>
      </c>
      <c r="C159" s="180" t="s">
        <v>409</v>
      </c>
      <c r="D159" s="182" t="s">
        <v>410</v>
      </c>
      <c r="E159" s="207" t="str">
        <f t="shared" si="28"/>
        <v>--</v>
      </c>
      <c r="F159" s="210" t="str">
        <f t="shared" si="29"/>
        <v>--</v>
      </c>
      <c r="G159" s="207">
        <f t="shared" si="30"/>
        <v>0.08</v>
      </c>
      <c r="H159" s="210">
        <f t="shared" si="31"/>
        <v>0.08</v>
      </c>
      <c r="I159" s="207" t="str">
        <f t="shared" si="32"/>
        <v>--</v>
      </c>
      <c r="J159" s="210" t="str">
        <f t="shared" si="33"/>
        <v>--</v>
      </c>
      <c r="K159" s="207">
        <f t="shared" si="34"/>
        <v>0.35200000000000004</v>
      </c>
      <c r="L159" s="210">
        <f t="shared" si="35"/>
        <v>0.35</v>
      </c>
      <c r="M159" s="207" t="str">
        <f t="shared" si="36"/>
        <v>--</v>
      </c>
      <c r="N159" s="210" t="str">
        <f t="shared" si="37"/>
        <v>--</v>
      </c>
      <c r="O159" s="207">
        <f t="shared" si="38"/>
        <v>0.35200000000000004</v>
      </c>
      <c r="P159" s="210">
        <f t="shared" si="39"/>
        <v>0.35</v>
      </c>
      <c r="Q159" s="207">
        <f t="shared" si="40"/>
        <v>0.498</v>
      </c>
      <c r="R159" s="210">
        <f t="shared" si="41"/>
        <v>0.5</v>
      </c>
    </row>
    <row r="160" spans="1:18" x14ac:dyDescent="0.2">
      <c r="A160" s="46">
        <v>291</v>
      </c>
      <c r="B160" s="180">
        <v>299</v>
      </c>
      <c r="C160" s="180" t="s">
        <v>411</v>
      </c>
      <c r="D160" s="182" t="s">
        <v>412</v>
      </c>
      <c r="E160" s="207" t="str">
        <f t="shared" si="28"/>
        <v>--</v>
      </c>
      <c r="F160" s="210" t="str">
        <f t="shared" si="29"/>
        <v>--</v>
      </c>
      <c r="G160" s="207">
        <f t="shared" si="30"/>
        <v>1</v>
      </c>
      <c r="H160" s="210">
        <f t="shared" si="31"/>
        <v>1</v>
      </c>
      <c r="I160" s="207" t="str">
        <f t="shared" si="32"/>
        <v>--</v>
      </c>
      <c r="J160" s="210" t="str">
        <f t="shared" si="33"/>
        <v>--</v>
      </c>
      <c r="K160" s="207">
        <f t="shared" si="34"/>
        <v>4.4000000000000004</v>
      </c>
      <c r="L160" s="210">
        <f t="shared" si="35"/>
        <v>4.4000000000000004</v>
      </c>
      <c r="M160" s="207" t="str">
        <f t="shared" si="36"/>
        <v>--</v>
      </c>
      <c r="N160" s="210" t="str">
        <f t="shared" si="37"/>
        <v>--</v>
      </c>
      <c r="O160" s="207">
        <f t="shared" si="38"/>
        <v>4.4000000000000004</v>
      </c>
      <c r="P160" s="210">
        <f t="shared" si="39"/>
        <v>4.4000000000000004</v>
      </c>
      <c r="Q160" s="207" t="str">
        <f t="shared" si="40"/>
        <v>--</v>
      </c>
      <c r="R160" s="210" t="str">
        <f t="shared" si="41"/>
        <v>--</v>
      </c>
    </row>
    <row r="161" spans="1:18" x14ac:dyDescent="0.2">
      <c r="A161" s="46">
        <v>292</v>
      </c>
      <c r="B161" s="180">
        <v>601</v>
      </c>
      <c r="C161" s="180" t="s">
        <v>413</v>
      </c>
      <c r="D161" s="182" t="s">
        <v>414</v>
      </c>
      <c r="E161" s="207">
        <f t="shared" si="28"/>
        <v>9.0909090909090912E-2</v>
      </c>
      <c r="F161" s="210">
        <f t="shared" si="29"/>
        <v>9.0999999999999998E-2</v>
      </c>
      <c r="G161" s="207">
        <f t="shared" si="30"/>
        <v>2.1000000000000001E-2</v>
      </c>
      <c r="H161" s="210">
        <f t="shared" si="31"/>
        <v>2.1000000000000001E-2</v>
      </c>
      <c r="I161" s="207">
        <f t="shared" si="32"/>
        <v>2.3636363636363638</v>
      </c>
      <c r="J161" s="210">
        <f t="shared" si="33"/>
        <v>2.4</v>
      </c>
      <c r="K161" s="207">
        <f t="shared" si="34"/>
        <v>9.240000000000001E-2</v>
      </c>
      <c r="L161" s="210">
        <f t="shared" si="35"/>
        <v>9.1999999999999998E-2</v>
      </c>
      <c r="M161" s="207">
        <f t="shared" si="36"/>
        <v>1.0909090909090908</v>
      </c>
      <c r="N161" s="210">
        <f t="shared" si="37"/>
        <v>1.1000000000000001</v>
      </c>
      <c r="O161" s="207">
        <f t="shared" si="38"/>
        <v>9.240000000000001E-2</v>
      </c>
      <c r="P161" s="210">
        <f t="shared" si="39"/>
        <v>9.1999999999999998E-2</v>
      </c>
      <c r="Q161" s="207">
        <f t="shared" si="40"/>
        <v>7.0999999999999994E-2</v>
      </c>
      <c r="R161" s="210">
        <f t="shared" si="41"/>
        <v>7.0999999999999994E-2</v>
      </c>
    </row>
    <row r="162" spans="1:18" x14ac:dyDescent="0.2">
      <c r="A162" s="46">
        <v>295</v>
      </c>
      <c r="B162" s="180">
        <v>300</v>
      </c>
      <c r="C162" s="180" t="s">
        <v>415</v>
      </c>
      <c r="D162" s="182" t="s">
        <v>416</v>
      </c>
      <c r="E162" s="207" t="str">
        <f t="shared" si="28"/>
        <v>--</v>
      </c>
      <c r="F162" s="210" t="str">
        <f t="shared" si="29"/>
        <v>--</v>
      </c>
      <c r="G162" s="207">
        <f t="shared" si="30"/>
        <v>2000</v>
      </c>
      <c r="H162" s="210">
        <f t="shared" si="31"/>
        <v>2000</v>
      </c>
      <c r="I162" s="207" t="str">
        <f t="shared" si="32"/>
        <v>--</v>
      </c>
      <c r="J162" s="210" t="str">
        <f t="shared" si="33"/>
        <v>--</v>
      </c>
      <c r="K162" s="207">
        <f t="shared" si="34"/>
        <v>8800</v>
      </c>
      <c r="L162" s="210">
        <f t="shared" si="35"/>
        <v>8800</v>
      </c>
      <c r="M162" s="207" t="str">
        <f t="shared" si="36"/>
        <v>--</v>
      </c>
      <c r="N162" s="210" t="str">
        <f t="shared" si="37"/>
        <v>--</v>
      </c>
      <c r="O162" s="207">
        <f t="shared" si="38"/>
        <v>8800</v>
      </c>
      <c r="P162" s="210">
        <f t="shared" si="39"/>
        <v>8800</v>
      </c>
      <c r="Q162" s="207" t="str">
        <f t="shared" si="40"/>
        <v>--</v>
      </c>
      <c r="R162" s="210" t="str">
        <f t="shared" si="41"/>
        <v>--</v>
      </c>
    </row>
    <row r="163" spans="1:18" x14ac:dyDescent="0.2">
      <c r="A163" s="46">
        <v>296</v>
      </c>
      <c r="B163" s="46">
        <v>301</v>
      </c>
      <c r="C163" s="46" t="s">
        <v>417</v>
      </c>
      <c r="D163" s="193" t="s">
        <v>418</v>
      </c>
      <c r="E163" s="207">
        <f t="shared" si="28"/>
        <v>0.18518518518518517</v>
      </c>
      <c r="F163" s="210">
        <f t="shared" si="29"/>
        <v>0.19</v>
      </c>
      <c r="G163" s="207">
        <f t="shared" si="30"/>
        <v>390</v>
      </c>
      <c r="H163" s="210">
        <f t="shared" si="31"/>
        <v>390</v>
      </c>
      <c r="I163" s="207">
        <f t="shared" si="32"/>
        <v>4.8148148148148149</v>
      </c>
      <c r="J163" s="210">
        <f t="shared" si="33"/>
        <v>4.8</v>
      </c>
      <c r="K163" s="207">
        <f t="shared" si="34"/>
        <v>1716.0000000000002</v>
      </c>
      <c r="L163" s="210">
        <f t="shared" si="35"/>
        <v>1700</v>
      </c>
      <c r="M163" s="207">
        <f t="shared" si="36"/>
        <v>2.2222222222222223</v>
      </c>
      <c r="N163" s="210">
        <f t="shared" si="37"/>
        <v>2.2000000000000002</v>
      </c>
      <c r="O163" s="207">
        <f t="shared" si="38"/>
        <v>1716.0000000000002</v>
      </c>
      <c r="P163" s="210">
        <f t="shared" si="39"/>
        <v>1700</v>
      </c>
      <c r="Q163" s="207">
        <f t="shared" si="40"/>
        <v>3900</v>
      </c>
      <c r="R163" s="210">
        <f t="shared" si="41"/>
        <v>3900</v>
      </c>
    </row>
    <row r="164" spans="1:18" x14ac:dyDescent="0.2">
      <c r="A164" s="46">
        <v>297</v>
      </c>
      <c r="B164" s="180">
        <v>302</v>
      </c>
      <c r="C164" s="180" t="s">
        <v>419</v>
      </c>
      <c r="D164" s="182" t="s">
        <v>420</v>
      </c>
      <c r="E164" s="207" t="str">
        <f t="shared" si="28"/>
        <v>--</v>
      </c>
      <c r="F164" s="210" t="str">
        <f t="shared" si="29"/>
        <v>--</v>
      </c>
      <c r="G164" s="207">
        <f t="shared" si="30"/>
        <v>200</v>
      </c>
      <c r="H164" s="210">
        <f t="shared" si="31"/>
        <v>200</v>
      </c>
      <c r="I164" s="207" t="str">
        <f t="shared" si="32"/>
        <v>--</v>
      </c>
      <c r="J164" s="210" t="str">
        <f t="shared" si="33"/>
        <v>--</v>
      </c>
      <c r="K164" s="207">
        <f t="shared" si="34"/>
        <v>880.00000000000011</v>
      </c>
      <c r="L164" s="210">
        <f t="shared" si="35"/>
        <v>880</v>
      </c>
      <c r="M164" s="207" t="str">
        <f t="shared" si="36"/>
        <v>--</v>
      </c>
      <c r="N164" s="210" t="str">
        <f t="shared" si="37"/>
        <v>--</v>
      </c>
      <c r="O164" s="207">
        <f t="shared" si="38"/>
        <v>880.00000000000011</v>
      </c>
      <c r="P164" s="210">
        <f t="shared" si="39"/>
        <v>880</v>
      </c>
      <c r="Q164" s="207">
        <f t="shared" si="40"/>
        <v>3200</v>
      </c>
      <c r="R164" s="210">
        <f t="shared" si="41"/>
        <v>3200</v>
      </c>
    </row>
    <row r="165" spans="1:18" x14ac:dyDescent="0.2">
      <c r="A165" s="46">
        <v>298</v>
      </c>
      <c r="B165" s="180">
        <v>157</v>
      </c>
      <c r="C165" s="180" t="s">
        <v>421</v>
      </c>
      <c r="D165" s="182" t="s">
        <v>422</v>
      </c>
      <c r="E165" s="207" t="str">
        <f t="shared" si="28"/>
        <v>--</v>
      </c>
      <c r="F165" s="210" t="str">
        <f t="shared" si="29"/>
        <v>--</v>
      </c>
      <c r="G165" s="207">
        <f t="shared" si="30"/>
        <v>400</v>
      </c>
      <c r="H165" s="210">
        <f t="shared" si="31"/>
        <v>400</v>
      </c>
      <c r="I165" s="207" t="str">
        <f t="shared" si="32"/>
        <v>--</v>
      </c>
      <c r="J165" s="210" t="str">
        <f t="shared" si="33"/>
        <v>--</v>
      </c>
      <c r="K165" s="207">
        <f t="shared" si="34"/>
        <v>1760.0000000000002</v>
      </c>
      <c r="L165" s="210">
        <f t="shared" si="35"/>
        <v>1800</v>
      </c>
      <c r="M165" s="207" t="str">
        <f t="shared" si="36"/>
        <v>--</v>
      </c>
      <c r="N165" s="210" t="str">
        <f t="shared" si="37"/>
        <v>--</v>
      </c>
      <c r="O165" s="207">
        <f t="shared" si="38"/>
        <v>1760.0000000000002</v>
      </c>
      <c r="P165" s="210">
        <f t="shared" si="39"/>
        <v>1800</v>
      </c>
      <c r="Q165" s="207" t="str">
        <f t="shared" si="40"/>
        <v>--</v>
      </c>
      <c r="R165" s="210" t="str">
        <f t="shared" si="41"/>
        <v>--</v>
      </c>
    </row>
    <row r="166" spans="1:18" x14ac:dyDescent="0.2">
      <c r="A166" s="46">
        <v>300</v>
      </c>
      <c r="B166" s="46" t="s">
        <v>423</v>
      </c>
      <c r="C166" s="46" t="s">
        <v>424</v>
      </c>
      <c r="D166" s="193" t="s">
        <v>425</v>
      </c>
      <c r="E166" s="207" t="str">
        <f t="shared" si="28"/>
        <v>--</v>
      </c>
      <c r="F166" s="210" t="str">
        <f t="shared" si="29"/>
        <v>--</v>
      </c>
      <c r="G166" s="207" t="str">
        <f t="shared" si="30"/>
        <v>--</v>
      </c>
      <c r="H166" s="210" t="str">
        <f t="shared" si="31"/>
        <v>--</v>
      </c>
      <c r="I166" s="207" t="str">
        <f t="shared" si="32"/>
        <v>--</v>
      </c>
      <c r="J166" s="210" t="str">
        <f t="shared" si="33"/>
        <v>--</v>
      </c>
      <c r="K166" s="207" t="str">
        <f t="shared" si="34"/>
        <v>--</v>
      </c>
      <c r="L166" s="210" t="str">
        <f t="shared" si="35"/>
        <v>--</v>
      </c>
      <c r="M166" s="207" t="str">
        <f t="shared" si="36"/>
        <v>--</v>
      </c>
      <c r="N166" s="210" t="str">
        <f t="shared" si="37"/>
        <v>--</v>
      </c>
      <c r="O166" s="207" t="str">
        <f t="shared" si="38"/>
        <v>--</v>
      </c>
      <c r="P166" s="210" t="str">
        <f t="shared" si="39"/>
        <v>--</v>
      </c>
      <c r="Q166" s="207">
        <f t="shared" si="40"/>
        <v>9000</v>
      </c>
      <c r="R166" s="210">
        <f t="shared" si="41"/>
        <v>9000</v>
      </c>
    </row>
    <row r="167" spans="1:18" x14ac:dyDescent="0.2">
      <c r="A167" s="46">
        <v>301</v>
      </c>
      <c r="B167" s="46" t="s">
        <v>426</v>
      </c>
      <c r="C167" s="46" t="s">
        <v>426</v>
      </c>
      <c r="D167" s="193" t="s">
        <v>427</v>
      </c>
      <c r="E167" s="207" t="str">
        <f t="shared" si="28"/>
        <v>--</v>
      </c>
      <c r="F167" s="210" t="str">
        <f t="shared" si="29"/>
        <v>--</v>
      </c>
      <c r="G167" s="207" t="str">
        <f t="shared" si="30"/>
        <v>--</v>
      </c>
      <c r="H167" s="210" t="str">
        <f t="shared" si="31"/>
        <v>--</v>
      </c>
      <c r="I167" s="207" t="str">
        <f t="shared" si="32"/>
        <v>--</v>
      </c>
      <c r="J167" s="210" t="str">
        <f t="shared" si="33"/>
        <v>--</v>
      </c>
      <c r="K167" s="207" t="str">
        <f t="shared" si="34"/>
        <v>--</v>
      </c>
      <c r="L167" s="210" t="str">
        <f t="shared" si="35"/>
        <v>--</v>
      </c>
      <c r="M167" s="207" t="str">
        <f t="shared" si="36"/>
        <v>--</v>
      </c>
      <c r="N167" s="210" t="str">
        <f t="shared" si="37"/>
        <v>--</v>
      </c>
      <c r="O167" s="207" t="str">
        <f t="shared" si="38"/>
        <v>--</v>
      </c>
      <c r="P167" s="210" t="str">
        <f t="shared" si="39"/>
        <v>--</v>
      </c>
      <c r="Q167" s="207">
        <f t="shared" si="40"/>
        <v>2000</v>
      </c>
      <c r="R167" s="210">
        <f t="shared" si="41"/>
        <v>2000</v>
      </c>
    </row>
    <row r="168" spans="1:18" x14ac:dyDescent="0.2">
      <c r="A168" s="46">
        <v>302</v>
      </c>
      <c r="B168" s="46" t="s">
        <v>428</v>
      </c>
      <c r="C168" s="46" t="s">
        <v>428</v>
      </c>
      <c r="D168" s="193" t="s">
        <v>429</v>
      </c>
      <c r="E168" s="207" t="str">
        <f t="shared" si="28"/>
        <v>--</v>
      </c>
      <c r="F168" s="210" t="str">
        <f t="shared" si="29"/>
        <v>--</v>
      </c>
      <c r="G168" s="207">
        <f t="shared" si="30"/>
        <v>300</v>
      </c>
      <c r="H168" s="210">
        <f t="shared" si="31"/>
        <v>300</v>
      </c>
      <c r="I168" s="207" t="str">
        <f t="shared" si="32"/>
        <v>--</v>
      </c>
      <c r="J168" s="210" t="str">
        <f t="shared" si="33"/>
        <v>--</v>
      </c>
      <c r="K168" s="207">
        <f t="shared" si="34"/>
        <v>1320</v>
      </c>
      <c r="L168" s="210">
        <f t="shared" si="35"/>
        <v>1300</v>
      </c>
      <c r="M168" s="207" t="str">
        <f t="shared" si="36"/>
        <v>--</v>
      </c>
      <c r="N168" s="210" t="str">
        <f t="shared" si="37"/>
        <v>--</v>
      </c>
      <c r="O168" s="207">
        <f t="shared" si="38"/>
        <v>1320</v>
      </c>
      <c r="P168" s="210">
        <f t="shared" si="39"/>
        <v>1300</v>
      </c>
      <c r="Q168" s="207" t="str">
        <f t="shared" si="40"/>
        <v>--</v>
      </c>
      <c r="R168" s="210" t="str">
        <f t="shared" si="41"/>
        <v>--</v>
      </c>
    </row>
    <row r="169" spans="1:18" x14ac:dyDescent="0.2">
      <c r="A169" s="46">
        <v>303</v>
      </c>
      <c r="B169" s="46" t="s">
        <v>430</v>
      </c>
      <c r="C169" s="46" t="s">
        <v>430</v>
      </c>
      <c r="D169" s="193" t="s">
        <v>431</v>
      </c>
      <c r="E169" s="207" t="str">
        <f t="shared" si="28"/>
        <v>--</v>
      </c>
      <c r="F169" s="210" t="str">
        <f t="shared" si="29"/>
        <v>--</v>
      </c>
      <c r="G169" s="207" t="str">
        <f t="shared" si="30"/>
        <v>--</v>
      </c>
      <c r="H169" s="210" t="str">
        <f t="shared" si="31"/>
        <v>--</v>
      </c>
      <c r="I169" s="207" t="str">
        <f t="shared" si="32"/>
        <v>--</v>
      </c>
      <c r="J169" s="210" t="str">
        <f t="shared" si="33"/>
        <v>--</v>
      </c>
      <c r="K169" s="207" t="str">
        <f t="shared" si="34"/>
        <v>--</v>
      </c>
      <c r="L169" s="210" t="str">
        <f t="shared" si="35"/>
        <v>--</v>
      </c>
      <c r="M169" s="207" t="str">
        <f t="shared" si="36"/>
        <v>--</v>
      </c>
      <c r="N169" s="210" t="str">
        <f t="shared" si="37"/>
        <v>--</v>
      </c>
      <c r="O169" s="207" t="str">
        <f t="shared" si="38"/>
        <v>--</v>
      </c>
      <c r="P169" s="210" t="str">
        <f t="shared" si="39"/>
        <v>--</v>
      </c>
      <c r="Q169" s="207">
        <f t="shared" si="40"/>
        <v>3000</v>
      </c>
      <c r="R169" s="210">
        <f t="shared" si="41"/>
        <v>3000</v>
      </c>
    </row>
    <row r="170" spans="1:18" x14ac:dyDescent="0.2">
      <c r="A170" s="46">
        <v>304</v>
      </c>
      <c r="B170" s="46" t="s">
        <v>432</v>
      </c>
      <c r="C170" s="46" t="s">
        <v>433</v>
      </c>
      <c r="D170" s="193" t="s">
        <v>434</v>
      </c>
      <c r="E170" s="207" t="str">
        <f t="shared" si="28"/>
        <v>--</v>
      </c>
      <c r="F170" s="210" t="str">
        <f t="shared" si="29"/>
        <v>--</v>
      </c>
      <c r="G170" s="207" t="str">
        <f t="shared" si="30"/>
        <v>--</v>
      </c>
      <c r="H170" s="210" t="str">
        <f t="shared" si="31"/>
        <v>--</v>
      </c>
      <c r="I170" s="207" t="str">
        <f t="shared" si="32"/>
        <v>--</v>
      </c>
      <c r="J170" s="210" t="str">
        <f t="shared" si="33"/>
        <v>--</v>
      </c>
      <c r="K170" s="207" t="str">
        <f t="shared" si="34"/>
        <v>--</v>
      </c>
      <c r="L170" s="210" t="str">
        <f t="shared" si="35"/>
        <v>--</v>
      </c>
      <c r="M170" s="207" t="str">
        <f t="shared" si="36"/>
        <v>--</v>
      </c>
      <c r="N170" s="210" t="str">
        <f t="shared" si="37"/>
        <v>--</v>
      </c>
      <c r="O170" s="207" t="str">
        <f t="shared" si="38"/>
        <v>--</v>
      </c>
      <c r="P170" s="210" t="str">
        <f t="shared" si="39"/>
        <v>--</v>
      </c>
      <c r="Q170" s="207">
        <f t="shared" si="40"/>
        <v>10</v>
      </c>
      <c r="R170" s="210">
        <f t="shared" si="41"/>
        <v>10</v>
      </c>
    </row>
    <row r="171" spans="1:18" x14ac:dyDescent="0.2">
      <c r="A171" s="46">
        <v>306</v>
      </c>
      <c r="B171" s="180">
        <v>305</v>
      </c>
      <c r="C171" s="180" t="s">
        <v>435</v>
      </c>
      <c r="D171" s="182" t="s">
        <v>436</v>
      </c>
      <c r="E171" s="207">
        <f t="shared" si="28"/>
        <v>6.9444444444444436E-4</v>
      </c>
      <c r="F171" s="210">
        <f t="shared" si="29"/>
        <v>6.8999999999999997E-4</v>
      </c>
      <c r="G171" s="207">
        <f t="shared" si="30"/>
        <v>0.15</v>
      </c>
      <c r="H171" s="210">
        <f t="shared" si="31"/>
        <v>0.15</v>
      </c>
      <c r="I171" s="207">
        <f t="shared" si="32"/>
        <v>2.742616033755274E-3</v>
      </c>
      <c r="J171" s="210">
        <f t="shared" si="33"/>
        <v>2.7000000000000001E-3</v>
      </c>
      <c r="K171" s="207">
        <f t="shared" si="34"/>
        <v>0.66</v>
      </c>
      <c r="L171" s="210">
        <f t="shared" si="35"/>
        <v>0.66</v>
      </c>
      <c r="M171" s="207">
        <f t="shared" si="36"/>
        <v>6.6666666666666671E-3</v>
      </c>
      <c r="N171" s="210">
        <f t="shared" si="37"/>
        <v>6.7000000000000002E-3</v>
      </c>
      <c r="O171" s="207">
        <f t="shared" si="38"/>
        <v>0.66</v>
      </c>
      <c r="P171" s="210">
        <f t="shared" si="39"/>
        <v>0.66</v>
      </c>
      <c r="Q171" s="207">
        <f t="shared" si="40"/>
        <v>0.15</v>
      </c>
      <c r="R171" s="210">
        <f t="shared" si="41"/>
        <v>0.15</v>
      </c>
    </row>
    <row r="172" spans="1:18" x14ac:dyDescent="0.2">
      <c r="A172" s="46">
        <v>308</v>
      </c>
      <c r="B172" s="46" t="s">
        <v>437</v>
      </c>
      <c r="C172" s="46" t="s">
        <v>438</v>
      </c>
      <c r="D172" s="193" t="s">
        <v>439</v>
      </c>
      <c r="E172" s="207" t="str">
        <f t="shared" si="28"/>
        <v>--</v>
      </c>
      <c r="F172" s="210" t="str">
        <f t="shared" si="29"/>
        <v>--</v>
      </c>
      <c r="G172" s="207" t="str">
        <f t="shared" si="30"/>
        <v>--</v>
      </c>
      <c r="H172" s="210" t="str">
        <f t="shared" si="31"/>
        <v>--</v>
      </c>
      <c r="I172" s="207" t="str">
        <f t="shared" si="32"/>
        <v>--</v>
      </c>
      <c r="J172" s="210" t="str">
        <f t="shared" si="33"/>
        <v>--</v>
      </c>
      <c r="K172" s="207" t="str">
        <f t="shared" si="34"/>
        <v>--</v>
      </c>
      <c r="L172" s="210" t="str">
        <f t="shared" si="35"/>
        <v>--</v>
      </c>
      <c r="M172" s="207" t="str">
        <f t="shared" si="36"/>
        <v>--</v>
      </c>
      <c r="N172" s="210" t="str">
        <f t="shared" si="37"/>
        <v>--</v>
      </c>
      <c r="O172" s="207" t="str">
        <f t="shared" si="38"/>
        <v>--</v>
      </c>
      <c r="P172" s="210" t="str">
        <f t="shared" si="39"/>
        <v>--</v>
      </c>
      <c r="Q172" s="207">
        <f t="shared" si="40"/>
        <v>200</v>
      </c>
      <c r="R172" s="210">
        <f t="shared" si="41"/>
        <v>200</v>
      </c>
    </row>
    <row r="173" spans="1:18" x14ac:dyDescent="0.2">
      <c r="A173" s="46">
        <v>309</v>
      </c>
      <c r="B173" s="180">
        <v>311</v>
      </c>
      <c r="C173" s="180" t="s">
        <v>440</v>
      </c>
      <c r="D173" s="182" t="s">
        <v>441</v>
      </c>
      <c r="E173" s="207" t="str">
        <f t="shared" si="28"/>
        <v>--</v>
      </c>
      <c r="F173" s="210" t="str">
        <f t="shared" si="29"/>
        <v>--</v>
      </c>
      <c r="G173" s="207">
        <f t="shared" si="30"/>
        <v>0.7</v>
      </c>
      <c r="H173" s="210">
        <f t="shared" si="31"/>
        <v>0.7</v>
      </c>
      <c r="I173" s="207" t="str">
        <f t="shared" si="32"/>
        <v>--</v>
      </c>
      <c r="J173" s="210" t="str">
        <f t="shared" si="33"/>
        <v>--</v>
      </c>
      <c r="K173" s="207">
        <f t="shared" si="34"/>
        <v>3.08</v>
      </c>
      <c r="L173" s="210">
        <f t="shared" si="35"/>
        <v>3.1</v>
      </c>
      <c r="M173" s="207" t="str">
        <f t="shared" si="36"/>
        <v>--</v>
      </c>
      <c r="N173" s="210" t="str">
        <f t="shared" si="37"/>
        <v>--</v>
      </c>
      <c r="O173" s="207">
        <f t="shared" si="38"/>
        <v>3.08</v>
      </c>
      <c r="P173" s="210">
        <f t="shared" si="39"/>
        <v>3.1</v>
      </c>
      <c r="Q173" s="207" t="str">
        <f t="shared" si="40"/>
        <v>--</v>
      </c>
      <c r="R173" s="210" t="str">
        <f t="shared" si="41"/>
        <v>--</v>
      </c>
    </row>
    <row r="174" spans="1:18" x14ac:dyDescent="0.2">
      <c r="A174" s="46">
        <v>310</v>
      </c>
      <c r="B174" s="180">
        <v>312</v>
      </c>
      <c r="C174" s="180" t="s">
        <v>442</v>
      </c>
      <c r="D174" s="182" t="s">
        <v>443</v>
      </c>
      <c r="E174" s="207" t="str">
        <f t="shared" si="28"/>
        <v>--</v>
      </c>
      <c r="F174" s="210" t="str">
        <f t="shared" si="29"/>
        <v>--</v>
      </c>
      <c r="G174" s="207">
        <f t="shared" si="30"/>
        <v>0.09</v>
      </c>
      <c r="H174" s="210">
        <f t="shared" si="31"/>
        <v>0.09</v>
      </c>
      <c r="I174" s="207" t="str">
        <f t="shared" si="32"/>
        <v>--</v>
      </c>
      <c r="J174" s="210" t="str">
        <f t="shared" si="33"/>
        <v>--</v>
      </c>
      <c r="K174" s="207">
        <f t="shared" si="34"/>
        <v>0.39600000000000002</v>
      </c>
      <c r="L174" s="210">
        <f t="shared" si="35"/>
        <v>0.4</v>
      </c>
      <c r="M174" s="207" t="str">
        <f t="shared" si="36"/>
        <v>--</v>
      </c>
      <c r="N174" s="210" t="str">
        <f t="shared" si="37"/>
        <v>--</v>
      </c>
      <c r="O174" s="207">
        <f t="shared" si="38"/>
        <v>0.39600000000000002</v>
      </c>
      <c r="P174" s="210">
        <f t="shared" si="39"/>
        <v>0.4</v>
      </c>
      <c r="Q174" s="207">
        <f t="shared" si="40"/>
        <v>1.25</v>
      </c>
      <c r="R174" s="210">
        <f t="shared" si="41"/>
        <v>1.3</v>
      </c>
    </row>
    <row r="175" spans="1:18" x14ac:dyDescent="0.2">
      <c r="A175" s="46">
        <v>313</v>
      </c>
      <c r="B175" s="180">
        <v>316</v>
      </c>
      <c r="C175" s="180" t="s">
        <v>444</v>
      </c>
      <c r="D175" s="182" t="s">
        <v>445</v>
      </c>
      <c r="E175" s="207" t="str">
        <f t="shared" si="28"/>
        <v>--</v>
      </c>
      <c r="F175" s="210" t="str">
        <f t="shared" si="29"/>
        <v>--</v>
      </c>
      <c r="G175" s="207">
        <f t="shared" si="30"/>
        <v>8.1081081081081086E-3</v>
      </c>
      <c r="H175" s="210">
        <f t="shared" si="31"/>
        <v>8.0999999999999996E-3</v>
      </c>
      <c r="I175" s="207" t="str">
        <f t="shared" si="32"/>
        <v>--</v>
      </c>
      <c r="J175" s="210" t="str">
        <f t="shared" si="33"/>
        <v>--</v>
      </c>
      <c r="K175" s="207">
        <f t="shared" si="34"/>
        <v>1.2E-2</v>
      </c>
      <c r="L175" s="210">
        <f t="shared" si="35"/>
        <v>1.2E-2</v>
      </c>
      <c r="M175" s="207" t="str">
        <f t="shared" si="36"/>
        <v>--</v>
      </c>
      <c r="N175" s="210" t="str">
        <f t="shared" si="37"/>
        <v>--</v>
      </c>
      <c r="O175" s="207">
        <f t="shared" si="38"/>
        <v>0.10153846153846155</v>
      </c>
      <c r="P175" s="210">
        <f t="shared" si="39"/>
        <v>0.1</v>
      </c>
      <c r="Q175" s="207">
        <f t="shared" si="40"/>
        <v>0.6</v>
      </c>
      <c r="R175" s="210">
        <f t="shared" si="41"/>
        <v>0.6</v>
      </c>
    </row>
    <row r="176" spans="1:18" x14ac:dyDescent="0.2">
      <c r="A176" s="46">
        <v>314</v>
      </c>
      <c r="B176" s="180">
        <v>321</v>
      </c>
      <c r="C176" s="180" t="s">
        <v>446</v>
      </c>
      <c r="D176" s="182" t="s">
        <v>447</v>
      </c>
      <c r="E176" s="207" t="str">
        <f t="shared" si="28"/>
        <v>--</v>
      </c>
      <c r="F176" s="210" t="str">
        <f t="shared" si="29"/>
        <v>--</v>
      </c>
      <c r="G176" s="207">
        <f t="shared" si="30"/>
        <v>4000</v>
      </c>
      <c r="H176" s="210">
        <f t="shared" si="31"/>
        <v>4000</v>
      </c>
      <c r="I176" s="207" t="str">
        <f t="shared" si="32"/>
        <v>--</v>
      </c>
      <c r="J176" s="210" t="str">
        <f t="shared" si="33"/>
        <v>--</v>
      </c>
      <c r="K176" s="207">
        <f t="shared" si="34"/>
        <v>17600</v>
      </c>
      <c r="L176" s="210">
        <f t="shared" si="35"/>
        <v>18000</v>
      </c>
      <c r="M176" s="207" t="str">
        <f t="shared" si="36"/>
        <v>--</v>
      </c>
      <c r="N176" s="210" t="str">
        <f t="shared" si="37"/>
        <v>--</v>
      </c>
      <c r="O176" s="207">
        <f t="shared" si="38"/>
        <v>17600</v>
      </c>
      <c r="P176" s="210">
        <f t="shared" si="39"/>
        <v>18000</v>
      </c>
      <c r="Q176" s="207">
        <f t="shared" si="40"/>
        <v>28000</v>
      </c>
      <c r="R176" s="210">
        <f t="shared" si="41"/>
        <v>28000</v>
      </c>
    </row>
    <row r="177" spans="1:18" x14ac:dyDescent="0.2">
      <c r="A177" s="46">
        <v>316</v>
      </c>
      <c r="B177" s="46" t="s">
        <v>448</v>
      </c>
      <c r="C177" s="46" t="s">
        <v>449</v>
      </c>
      <c r="D177" s="193" t="s">
        <v>450</v>
      </c>
      <c r="E177" s="207" t="str">
        <f t="shared" si="28"/>
        <v>--</v>
      </c>
      <c r="F177" s="210" t="str">
        <f t="shared" si="29"/>
        <v>--</v>
      </c>
      <c r="G177" s="207">
        <f t="shared" si="30"/>
        <v>20</v>
      </c>
      <c r="H177" s="210">
        <f t="shared" si="31"/>
        <v>20</v>
      </c>
      <c r="I177" s="207" t="str">
        <f t="shared" si="32"/>
        <v>--</v>
      </c>
      <c r="J177" s="210" t="str">
        <f t="shared" si="33"/>
        <v>--</v>
      </c>
      <c r="K177" s="207">
        <f t="shared" si="34"/>
        <v>88</v>
      </c>
      <c r="L177" s="210">
        <f t="shared" si="35"/>
        <v>88</v>
      </c>
      <c r="M177" s="207" t="str">
        <f t="shared" si="36"/>
        <v>--</v>
      </c>
      <c r="N177" s="210" t="str">
        <f t="shared" si="37"/>
        <v>--</v>
      </c>
      <c r="O177" s="207">
        <f t="shared" si="38"/>
        <v>88</v>
      </c>
      <c r="P177" s="210">
        <f t="shared" si="39"/>
        <v>88</v>
      </c>
      <c r="Q177" s="207" t="str">
        <f t="shared" si="40"/>
        <v>--</v>
      </c>
      <c r="R177" s="210" t="str">
        <f t="shared" si="41"/>
        <v>--</v>
      </c>
    </row>
    <row r="178" spans="1:18" x14ac:dyDescent="0.2">
      <c r="A178" s="46">
        <v>317</v>
      </c>
      <c r="B178" s="46" t="s">
        <v>451</v>
      </c>
      <c r="C178" s="46" t="s">
        <v>452</v>
      </c>
      <c r="D178" s="193" t="s">
        <v>453</v>
      </c>
      <c r="E178" s="207" t="str">
        <f t="shared" si="28"/>
        <v>--</v>
      </c>
      <c r="F178" s="210" t="str">
        <f t="shared" si="29"/>
        <v>--</v>
      </c>
      <c r="G178" s="207">
        <f t="shared" si="30"/>
        <v>30</v>
      </c>
      <c r="H178" s="210">
        <f t="shared" si="31"/>
        <v>30</v>
      </c>
      <c r="I178" s="207" t="str">
        <f t="shared" si="32"/>
        <v>--</v>
      </c>
      <c r="J178" s="210" t="str">
        <f t="shared" si="33"/>
        <v>--</v>
      </c>
      <c r="K178" s="207">
        <f t="shared" si="34"/>
        <v>132</v>
      </c>
      <c r="L178" s="210">
        <f t="shared" si="35"/>
        <v>130</v>
      </c>
      <c r="M178" s="207" t="str">
        <f t="shared" si="36"/>
        <v>--</v>
      </c>
      <c r="N178" s="210" t="str">
        <f t="shared" si="37"/>
        <v>--</v>
      </c>
      <c r="O178" s="207">
        <f t="shared" si="38"/>
        <v>132</v>
      </c>
      <c r="P178" s="210">
        <f t="shared" si="39"/>
        <v>130</v>
      </c>
      <c r="Q178" s="207" t="str">
        <f t="shared" si="40"/>
        <v>--</v>
      </c>
      <c r="R178" s="210" t="str">
        <f t="shared" si="41"/>
        <v>--</v>
      </c>
    </row>
    <row r="179" spans="1:18" x14ac:dyDescent="0.2">
      <c r="A179" s="46">
        <v>318</v>
      </c>
      <c r="B179" s="46" t="s">
        <v>454</v>
      </c>
      <c r="C179" s="46" t="s">
        <v>455</v>
      </c>
      <c r="D179" s="193" t="s">
        <v>456</v>
      </c>
      <c r="E179" s="207" t="str">
        <f t="shared" si="28"/>
        <v>--</v>
      </c>
      <c r="F179" s="210" t="str">
        <f t="shared" si="29"/>
        <v>--</v>
      </c>
      <c r="G179" s="207">
        <f t="shared" si="30"/>
        <v>2800</v>
      </c>
      <c r="H179" s="210">
        <f t="shared" si="31"/>
        <v>2800</v>
      </c>
      <c r="I179" s="207" t="str">
        <f t="shared" si="32"/>
        <v>--</v>
      </c>
      <c r="J179" s="210" t="str">
        <f t="shared" si="33"/>
        <v>--</v>
      </c>
      <c r="K179" s="207">
        <f t="shared" si="34"/>
        <v>12320.000000000002</v>
      </c>
      <c r="L179" s="210">
        <f t="shared" si="35"/>
        <v>12000</v>
      </c>
      <c r="M179" s="207" t="str">
        <f t="shared" si="36"/>
        <v>--</v>
      </c>
      <c r="N179" s="210" t="str">
        <f t="shared" si="37"/>
        <v>--</v>
      </c>
      <c r="O179" s="207">
        <f t="shared" si="38"/>
        <v>12320.000000000002</v>
      </c>
      <c r="P179" s="210">
        <f t="shared" si="39"/>
        <v>12000</v>
      </c>
      <c r="Q179" s="207">
        <f t="shared" si="40"/>
        <v>15000</v>
      </c>
      <c r="R179" s="210">
        <f t="shared" si="41"/>
        <v>15000</v>
      </c>
    </row>
    <row r="180" spans="1:18" x14ac:dyDescent="0.2">
      <c r="A180" s="46">
        <v>319</v>
      </c>
      <c r="B180" s="180">
        <v>346</v>
      </c>
      <c r="C180" s="180" t="s">
        <v>457</v>
      </c>
      <c r="D180" s="182" t="s">
        <v>458</v>
      </c>
      <c r="E180" s="207">
        <f t="shared" si="28"/>
        <v>3.8461538461538458</v>
      </c>
      <c r="F180" s="210">
        <f t="shared" si="29"/>
        <v>3.8</v>
      </c>
      <c r="G180" s="207">
        <f t="shared" si="30"/>
        <v>3600</v>
      </c>
      <c r="H180" s="210">
        <f t="shared" si="31"/>
        <v>3600</v>
      </c>
      <c r="I180" s="207">
        <f t="shared" si="32"/>
        <v>99.999999999999986</v>
      </c>
      <c r="J180" s="210">
        <f t="shared" si="33"/>
        <v>100</v>
      </c>
      <c r="K180" s="207">
        <f t="shared" si="34"/>
        <v>15840.000000000002</v>
      </c>
      <c r="L180" s="210">
        <f t="shared" si="35"/>
        <v>16000</v>
      </c>
      <c r="M180" s="207">
        <f t="shared" si="36"/>
        <v>46.153846153846146</v>
      </c>
      <c r="N180" s="210">
        <f t="shared" si="37"/>
        <v>46</v>
      </c>
      <c r="O180" s="207">
        <f t="shared" si="38"/>
        <v>15840.000000000002</v>
      </c>
      <c r="P180" s="210">
        <f t="shared" si="39"/>
        <v>16000</v>
      </c>
      <c r="Q180" s="207">
        <f t="shared" si="40"/>
        <v>7200</v>
      </c>
      <c r="R180" s="210">
        <f t="shared" si="41"/>
        <v>7200</v>
      </c>
    </row>
    <row r="181" spans="1:18" x14ac:dyDescent="0.2">
      <c r="A181" s="46">
        <v>320</v>
      </c>
      <c r="B181" s="46" t="s">
        <v>459</v>
      </c>
      <c r="C181" s="46" t="s">
        <v>460</v>
      </c>
      <c r="D181" s="193" t="s">
        <v>461</v>
      </c>
      <c r="E181" s="207" t="str">
        <f t="shared" si="28"/>
        <v>--</v>
      </c>
      <c r="F181" s="210" t="str">
        <f t="shared" si="29"/>
        <v>--</v>
      </c>
      <c r="G181" s="207">
        <f t="shared" si="30"/>
        <v>30</v>
      </c>
      <c r="H181" s="210">
        <f t="shared" si="31"/>
        <v>30</v>
      </c>
      <c r="I181" s="207" t="str">
        <f t="shared" si="32"/>
        <v>--</v>
      </c>
      <c r="J181" s="210" t="str">
        <f t="shared" si="33"/>
        <v>--</v>
      </c>
      <c r="K181" s="207">
        <f t="shared" si="34"/>
        <v>132</v>
      </c>
      <c r="L181" s="210">
        <f t="shared" si="35"/>
        <v>130</v>
      </c>
      <c r="M181" s="207" t="str">
        <f t="shared" si="36"/>
        <v>--</v>
      </c>
      <c r="N181" s="210" t="str">
        <f t="shared" si="37"/>
        <v>--</v>
      </c>
      <c r="O181" s="207">
        <f t="shared" si="38"/>
        <v>132</v>
      </c>
      <c r="P181" s="210">
        <f t="shared" si="39"/>
        <v>130</v>
      </c>
      <c r="Q181" s="207" t="str">
        <f t="shared" si="40"/>
        <v>--</v>
      </c>
      <c r="R181" s="210" t="str">
        <f t="shared" si="41"/>
        <v>--</v>
      </c>
    </row>
    <row r="182" spans="1:18" x14ac:dyDescent="0.2">
      <c r="A182" s="46">
        <v>321</v>
      </c>
      <c r="B182" s="46" t="s">
        <v>462</v>
      </c>
      <c r="C182" s="46" t="s">
        <v>463</v>
      </c>
      <c r="D182" s="193" t="s">
        <v>464</v>
      </c>
      <c r="E182" s="207" t="str">
        <f t="shared" si="28"/>
        <v>--</v>
      </c>
      <c r="F182" s="210" t="str">
        <f t="shared" si="29"/>
        <v>--</v>
      </c>
      <c r="G182" s="207">
        <f t="shared" si="30"/>
        <v>100</v>
      </c>
      <c r="H182" s="210">
        <f t="shared" si="31"/>
        <v>100</v>
      </c>
      <c r="I182" s="207" t="str">
        <f t="shared" si="32"/>
        <v>--</v>
      </c>
      <c r="J182" s="210" t="str">
        <f t="shared" si="33"/>
        <v>--</v>
      </c>
      <c r="K182" s="207">
        <f t="shared" si="34"/>
        <v>440.00000000000006</v>
      </c>
      <c r="L182" s="210">
        <f t="shared" si="35"/>
        <v>440</v>
      </c>
      <c r="M182" s="207" t="str">
        <f t="shared" si="36"/>
        <v>--</v>
      </c>
      <c r="N182" s="210" t="str">
        <f t="shared" si="37"/>
        <v>--</v>
      </c>
      <c r="O182" s="207">
        <f t="shared" si="38"/>
        <v>440.00000000000006</v>
      </c>
      <c r="P182" s="210">
        <f t="shared" si="39"/>
        <v>440</v>
      </c>
      <c r="Q182" s="207" t="str">
        <f t="shared" si="40"/>
        <v>--</v>
      </c>
      <c r="R182" s="210" t="str">
        <f t="shared" si="41"/>
        <v>--</v>
      </c>
    </row>
    <row r="183" spans="1:18" x14ac:dyDescent="0.2">
      <c r="A183" s="46">
        <v>322</v>
      </c>
      <c r="B183" s="180">
        <v>327</v>
      </c>
      <c r="C183" s="180" t="s">
        <v>465</v>
      </c>
      <c r="D183" s="182" t="s">
        <v>466</v>
      </c>
      <c r="E183" s="207">
        <f t="shared" si="28"/>
        <v>2.3255813953488372E-3</v>
      </c>
      <c r="F183" s="210">
        <f t="shared" si="29"/>
        <v>2.3E-3</v>
      </c>
      <c r="G183" s="207" t="str">
        <f t="shared" si="30"/>
        <v>--</v>
      </c>
      <c r="H183" s="210" t="str">
        <f t="shared" si="31"/>
        <v>--</v>
      </c>
      <c r="I183" s="207">
        <f t="shared" si="32"/>
        <v>6.0465116279069767E-2</v>
      </c>
      <c r="J183" s="210">
        <f t="shared" si="33"/>
        <v>0.06</v>
      </c>
      <c r="K183" s="207" t="str">
        <f t="shared" si="34"/>
        <v>--</v>
      </c>
      <c r="L183" s="210" t="str">
        <f t="shared" si="35"/>
        <v>--</v>
      </c>
      <c r="M183" s="207">
        <f t="shared" si="36"/>
        <v>2.7906976744186046E-2</v>
      </c>
      <c r="N183" s="210">
        <f t="shared" si="37"/>
        <v>2.8000000000000001E-2</v>
      </c>
      <c r="O183" s="207" t="str">
        <f t="shared" si="38"/>
        <v>--</v>
      </c>
      <c r="P183" s="210" t="str">
        <f t="shared" si="39"/>
        <v>--</v>
      </c>
      <c r="Q183" s="207" t="str">
        <f t="shared" si="40"/>
        <v>--</v>
      </c>
      <c r="R183" s="210" t="str">
        <f t="shared" si="41"/>
        <v>--</v>
      </c>
    </row>
    <row r="184" spans="1:18" x14ac:dyDescent="0.2">
      <c r="A184" s="46">
        <v>325</v>
      </c>
      <c r="B184" s="180">
        <v>329</v>
      </c>
      <c r="C184" s="180" t="s">
        <v>467</v>
      </c>
      <c r="D184" s="182" t="s">
        <v>468</v>
      </c>
      <c r="E184" s="207">
        <f t="shared" si="28"/>
        <v>1.0869565217391304E-3</v>
      </c>
      <c r="F184" s="210">
        <f t="shared" si="29"/>
        <v>1.1000000000000001E-3</v>
      </c>
      <c r="G184" s="207">
        <f t="shared" si="30"/>
        <v>20</v>
      </c>
      <c r="H184" s="210">
        <f t="shared" si="31"/>
        <v>20</v>
      </c>
      <c r="I184" s="207">
        <f t="shared" si="32"/>
        <v>5.1383399209486164E-3</v>
      </c>
      <c r="J184" s="210">
        <f t="shared" si="33"/>
        <v>5.1000000000000004E-3</v>
      </c>
      <c r="K184" s="207">
        <f t="shared" si="34"/>
        <v>88</v>
      </c>
      <c r="L184" s="210">
        <f t="shared" si="35"/>
        <v>88</v>
      </c>
      <c r="M184" s="207">
        <f t="shared" si="36"/>
        <v>8.4151472650771386E-3</v>
      </c>
      <c r="N184" s="210">
        <f t="shared" si="37"/>
        <v>8.3999999999999995E-3</v>
      </c>
      <c r="O184" s="207">
        <f t="shared" si="38"/>
        <v>88</v>
      </c>
      <c r="P184" s="210">
        <f t="shared" si="39"/>
        <v>88</v>
      </c>
      <c r="Q184" s="207" t="str">
        <f t="shared" si="40"/>
        <v>--</v>
      </c>
      <c r="R184" s="210" t="str">
        <f t="shared" si="41"/>
        <v>--</v>
      </c>
    </row>
    <row r="185" spans="1:18" x14ac:dyDescent="0.2">
      <c r="A185" s="46">
        <v>327</v>
      </c>
      <c r="B185" s="46">
        <v>334</v>
      </c>
      <c r="C185" s="46" t="s">
        <v>469</v>
      </c>
      <c r="D185" s="193" t="s">
        <v>470</v>
      </c>
      <c r="E185" s="207">
        <f t="shared" si="28"/>
        <v>1E-3</v>
      </c>
      <c r="F185" s="210">
        <f t="shared" si="29"/>
        <v>1E-3</v>
      </c>
      <c r="G185" s="207">
        <f t="shared" si="30"/>
        <v>0.02</v>
      </c>
      <c r="H185" s="210">
        <f t="shared" si="31"/>
        <v>0.02</v>
      </c>
      <c r="I185" s="207">
        <f t="shared" si="32"/>
        <v>2.6000000000000002E-2</v>
      </c>
      <c r="J185" s="210">
        <f t="shared" si="33"/>
        <v>2.5999999999999999E-2</v>
      </c>
      <c r="K185" s="207">
        <f t="shared" si="34"/>
        <v>8.8000000000000009E-2</v>
      </c>
      <c r="L185" s="210">
        <f t="shared" si="35"/>
        <v>8.7999999999999995E-2</v>
      </c>
      <c r="M185" s="207">
        <f t="shared" si="36"/>
        <v>1.2E-2</v>
      </c>
      <c r="N185" s="210">
        <f t="shared" si="37"/>
        <v>1.2E-2</v>
      </c>
      <c r="O185" s="207">
        <f t="shared" si="38"/>
        <v>8.8000000000000009E-2</v>
      </c>
      <c r="P185" s="210">
        <f t="shared" si="39"/>
        <v>8.7999999999999995E-2</v>
      </c>
      <c r="Q185" s="207" t="str">
        <f t="shared" si="40"/>
        <v>--</v>
      </c>
      <c r="R185" s="210" t="str">
        <f t="shared" si="41"/>
        <v>--</v>
      </c>
    </row>
    <row r="186" spans="1:18" x14ac:dyDescent="0.2">
      <c r="A186" s="46">
        <v>329</v>
      </c>
      <c r="B186" s="180">
        <v>337</v>
      </c>
      <c r="C186" s="180" t="s">
        <v>471</v>
      </c>
      <c r="D186" s="182" t="s">
        <v>472</v>
      </c>
      <c r="E186" s="207" t="str">
        <f t="shared" si="28"/>
        <v>--</v>
      </c>
      <c r="F186" s="210" t="str">
        <f t="shared" si="29"/>
        <v>--</v>
      </c>
      <c r="G186" s="207">
        <f t="shared" si="30"/>
        <v>3000</v>
      </c>
      <c r="H186" s="210">
        <f t="shared" si="31"/>
        <v>3000</v>
      </c>
      <c r="I186" s="207" t="str">
        <f t="shared" si="32"/>
        <v>--</v>
      </c>
      <c r="J186" s="210" t="str">
        <f t="shared" si="33"/>
        <v>--</v>
      </c>
      <c r="K186" s="207">
        <f t="shared" si="34"/>
        <v>13200.000000000002</v>
      </c>
      <c r="L186" s="210">
        <f t="shared" si="35"/>
        <v>13000</v>
      </c>
      <c r="M186" s="207" t="str">
        <f t="shared" si="36"/>
        <v>--</v>
      </c>
      <c r="N186" s="210" t="str">
        <f t="shared" si="37"/>
        <v>--</v>
      </c>
      <c r="O186" s="207">
        <f t="shared" si="38"/>
        <v>13200.000000000002</v>
      </c>
      <c r="P186" s="210">
        <f t="shared" si="39"/>
        <v>13000</v>
      </c>
      <c r="Q186" s="207" t="str">
        <f t="shared" si="40"/>
        <v>--</v>
      </c>
      <c r="R186" s="210" t="str">
        <f t="shared" si="41"/>
        <v>--</v>
      </c>
    </row>
    <row r="187" spans="1:18" x14ac:dyDescent="0.2">
      <c r="A187" s="46">
        <v>330</v>
      </c>
      <c r="B187" s="46">
        <v>338</v>
      </c>
      <c r="C187" s="46" t="s">
        <v>473</v>
      </c>
      <c r="D187" s="193" t="s">
        <v>474</v>
      </c>
      <c r="E187" s="207" t="str">
        <f t="shared" si="28"/>
        <v>--</v>
      </c>
      <c r="F187" s="210" t="str">
        <f t="shared" si="29"/>
        <v>--</v>
      </c>
      <c r="G187" s="207">
        <f t="shared" si="30"/>
        <v>2</v>
      </c>
      <c r="H187" s="210">
        <f t="shared" si="31"/>
        <v>2</v>
      </c>
      <c r="I187" s="207" t="str">
        <f t="shared" si="32"/>
        <v>--</v>
      </c>
      <c r="J187" s="210" t="str">
        <f t="shared" si="33"/>
        <v>--</v>
      </c>
      <c r="K187" s="207">
        <f t="shared" si="34"/>
        <v>8.8000000000000007</v>
      </c>
      <c r="L187" s="210">
        <f t="shared" si="35"/>
        <v>8.8000000000000007</v>
      </c>
      <c r="M187" s="207" t="str">
        <f t="shared" si="36"/>
        <v>--</v>
      </c>
      <c r="N187" s="210" t="str">
        <f t="shared" si="37"/>
        <v>--</v>
      </c>
      <c r="O187" s="207">
        <f t="shared" si="38"/>
        <v>8.8000000000000007</v>
      </c>
      <c r="P187" s="210">
        <f t="shared" si="39"/>
        <v>8.8000000000000007</v>
      </c>
      <c r="Q187" s="207" t="str">
        <f t="shared" si="40"/>
        <v>--</v>
      </c>
      <c r="R187" s="210" t="str">
        <f t="shared" si="41"/>
        <v>--</v>
      </c>
    </row>
    <row r="188" spans="1:18" x14ac:dyDescent="0.2">
      <c r="A188" s="46">
        <v>332</v>
      </c>
      <c r="B188" s="180">
        <v>339</v>
      </c>
      <c r="C188" s="180" t="s">
        <v>475</v>
      </c>
      <c r="D188" s="182" t="s">
        <v>476</v>
      </c>
      <c r="E188" s="207" t="str">
        <f t="shared" si="28"/>
        <v>--</v>
      </c>
      <c r="F188" s="210" t="str">
        <f t="shared" si="29"/>
        <v>--</v>
      </c>
      <c r="G188" s="207">
        <f t="shared" si="30"/>
        <v>700</v>
      </c>
      <c r="H188" s="210">
        <f t="shared" si="31"/>
        <v>700</v>
      </c>
      <c r="I188" s="207" t="str">
        <f t="shared" si="32"/>
        <v>--</v>
      </c>
      <c r="J188" s="210" t="str">
        <f t="shared" si="33"/>
        <v>--</v>
      </c>
      <c r="K188" s="207">
        <f t="shared" si="34"/>
        <v>3080.0000000000005</v>
      </c>
      <c r="L188" s="210">
        <f t="shared" si="35"/>
        <v>3100</v>
      </c>
      <c r="M188" s="207" t="str">
        <f t="shared" si="36"/>
        <v>--</v>
      </c>
      <c r="N188" s="210" t="str">
        <f t="shared" si="37"/>
        <v>--</v>
      </c>
      <c r="O188" s="207">
        <f t="shared" si="38"/>
        <v>3080.0000000000005</v>
      </c>
      <c r="P188" s="210">
        <f t="shared" si="39"/>
        <v>3100</v>
      </c>
      <c r="Q188" s="207" t="str">
        <f t="shared" si="40"/>
        <v>--</v>
      </c>
      <c r="R188" s="210" t="str">
        <f t="shared" si="41"/>
        <v>--</v>
      </c>
    </row>
    <row r="189" spans="1:18" x14ac:dyDescent="0.2">
      <c r="A189" s="46">
        <v>339</v>
      </c>
      <c r="B189" s="180">
        <v>348</v>
      </c>
      <c r="C189" s="180" t="s">
        <v>477</v>
      </c>
      <c r="D189" s="182" t="s">
        <v>478</v>
      </c>
      <c r="E189" s="207">
        <f t="shared" si="28"/>
        <v>4.0000000000000001E-3</v>
      </c>
      <c r="F189" s="210">
        <f t="shared" si="29"/>
        <v>4.0000000000000001E-3</v>
      </c>
      <c r="G189" s="207" t="str">
        <f t="shared" si="30"/>
        <v>--</v>
      </c>
      <c r="H189" s="210" t="str">
        <f t="shared" si="31"/>
        <v>--</v>
      </c>
      <c r="I189" s="207">
        <f t="shared" si="32"/>
        <v>0.10400000000000001</v>
      </c>
      <c r="J189" s="210">
        <f t="shared" si="33"/>
        <v>0.1</v>
      </c>
      <c r="K189" s="207" t="str">
        <f t="shared" si="34"/>
        <v>--</v>
      </c>
      <c r="L189" s="210" t="str">
        <f t="shared" si="35"/>
        <v>--</v>
      </c>
      <c r="M189" s="207">
        <f t="shared" si="36"/>
        <v>4.8000000000000001E-2</v>
      </c>
      <c r="N189" s="210">
        <f t="shared" si="37"/>
        <v>4.8000000000000001E-2</v>
      </c>
      <c r="O189" s="207" t="str">
        <f t="shared" si="38"/>
        <v>--</v>
      </c>
      <c r="P189" s="210" t="str">
        <f t="shared" si="39"/>
        <v>--</v>
      </c>
      <c r="Q189" s="207" t="str">
        <f t="shared" si="40"/>
        <v>--</v>
      </c>
      <c r="R189" s="210" t="str">
        <f t="shared" si="41"/>
        <v>--</v>
      </c>
    </row>
    <row r="190" spans="1:18" x14ac:dyDescent="0.2">
      <c r="A190" s="46">
        <v>347</v>
      </c>
      <c r="B190" s="180">
        <v>572</v>
      </c>
      <c r="C190" s="180">
        <v>572</v>
      </c>
      <c r="D190" s="182" t="s">
        <v>479</v>
      </c>
      <c r="E190" s="207" t="str">
        <f t="shared" si="28"/>
        <v>--</v>
      </c>
      <c r="F190" s="210" t="str">
        <f t="shared" si="29"/>
        <v>--</v>
      </c>
      <c r="G190" s="207">
        <f t="shared" si="30"/>
        <v>0.03</v>
      </c>
      <c r="H190" s="210">
        <f t="shared" si="31"/>
        <v>0.03</v>
      </c>
      <c r="I190" s="207" t="str">
        <f t="shared" si="32"/>
        <v>--</v>
      </c>
      <c r="J190" s="210" t="str">
        <f t="shared" si="33"/>
        <v>--</v>
      </c>
      <c r="K190" s="207">
        <f t="shared" si="34"/>
        <v>0.13200000000000001</v>
      </c>
      <c r="L190" s="210">
        <f t="shared" si="35"/>
        <v>0.13</v>
      </c>
      <c r="M190" s="207" t="str">
        <f t="shared" si="36"/>
        <v>--</v>
      </c>
      <c r="N190" s="210" t="str">
        <f t="shared" si="37"/>
        <v>--</v>
      </c>
      <c r="O190" s="207">
        <f t="shared" si="38"/>
        <v>0.13200000000000001</v>
      </c>
      <c r="P190" s="210">
        <f t="shared" si="39"/>
        <v>0.13</v>
      </c>
      <c r="Q190" s="207" t="str">
        <f t="shared" si="40"/>
        <v>--</v>
      </c>
      <c r="R190" s="210" t="str">
        <f t="shared" si="41"/>
        <v>--</v>
      </c>
    </row>
    <row r="191" spans="1:18" x14ac:dyDescent="0.2">
      <c r="A191" s="46">
        <v>348</v>
      </c>
      <c r="B191" s="46">
        <v>359</v>
      </c>
      <c r="C191" s="46" t="s">
        <v>480</v>
      </c>
      <c r="D191" s="193" t="s">
        <v>481</v>
      </c>
      <c r="E191" s="207">
        <f t="shared" si="28"/>
        <v>1.9607843137254898E-4</v>
      </c>
      <c r="F191" s="210">
        <f t="shared" si="29"/>
        <v>2.0000000000000001E-4</v>
      </c>
      <c r="G191" s="207" t="str">
        <f t="shared" si="30"/>
        <v>--</v>
      </c>
      <c r="H191" s="210" t="str">
        <f t="shared" si="31"/>
        <v>--</v>
      </c>
      <c r="I191" s="207">
        <f t="shared" si="32"/>
        <v>5.0980392156862739E-3</v>
      </c>
      <c r="J191" s="210">
        <f t="shared" si="33"/>
        <v>5.1000000000000004E-3</v>
      </c>
      <c r="K191" s="207" t="str">
        <f t="shared" si="34"/>
        <v>--</v>
      </c>
      <c r="L191" s="210" t="str">
        <f t="shared" si="35"/>
        <v>--</v>
      </c>
      <c r="M191" s="207">
        <f t="shared" si="36"/>
        <v>2.352941176470588E-3</v>
      </c>
      <c r="N191" s="210">
        <f t="shared" si="37"/>
        <v>2.3999999999999998E-3</v>
      </c>
      <c r="O191" s="207" t="str">
        <f t="shared" si="38"/>
        <v>--</v>
      </c>
      <c r="P191" s="210" t="str">
        <f t="shared" si="39"/>
        <v>--</v>
      </c>
      <c r="Q191" s="207" t="str">
        <f t="shared" si="40"/>
        <v>--</v>
      </c>
      <c r="R191" s="210" t="str">
        <f t="shared" si="41"/>
        <v>--</v>
      </c>
    </row>
    <row r="192" spans="1:18" x14ac:dyDescent="0.2">
      <c r="A192" s="46">
        <v>352</v>
      </c>
      <c r="B192" s="180">
        <v>365</v>
      </c>
      <c r="C192" s="180" t="s">
        <v>482</v>
      </c>
      <c r="D192" s="182" t="s">
        <v>483</v>
      </c>
      <c r="E192" s="207">
        <f t="shared" si="28"/>
        <v>3.8461538461538464E-3</v>
      </c>
      <c r="F192" s="210">
        <f t="shared" si="29"/>
        <v>3.8E-3</v>
      </c>
      <c r="G192" s="207">
        <f t="shared" si="30"/>
        <v>1.4E-2</v>
      </c>
      <c r="H192" s="210">
        <f t="shared" si="31"/>
        <v>1.4E-2</v>
      </c>
      <c r="I192" s="207">
        <f t="shared" si="32"/>
        <v>0.1</v>
      </c>
      <c r="J192" s="210">
        <f t="shared" si="33"/>
        <v>0.1</v>
      </c>
      <c r="K192" s="207">
        <f t="shared" si="34"/>
        <v>6.1600000000000009E-2</v>
      </c>
      <c r="L192" s="210">
        <f t="shared" si="35"/>
        <v>6.2E-2</v>
      </c>
      <c r="M192" s="207">
        <f t="shared" si="36"/>
        <v>4.6153846153846156E-2</v>
      </c>
      <c r="N192" s="210">
        <f t="shared" si="37"/>
        <v>4.5999999999999999E-2</v>
      </c>
      <c r="O192" s="207">
        <f t="shared" si="38"/>
        <v>6.1600000000000009E-2</v>
      </c>
      <c r="P192" s="210">
        <f t="shared" si="39"/>
        <v>6.2E-2</v>
      </c>
      <c r="Q192" s="207">
        <f t="shared" si="40"/>
        <v>0.1</v>
      </c>
      <c r="R192" s="210">
        <f t="shared" si="41"/>
        <v>0.1</v>
      </c>
    </row>
    <row r="193" spans="1:18" x14ac:dyDescent="0.2">
      <c r="A193" s="46">
        <v>353</v>
      </c>
      <c r="B193" s="180">
        <v>366</v>
      </c>
      <c r="C193" s="180" t="s">
        <v>484</v>
      </c>
      <c r="D193" s="182" t="s">
        <v>485</v>
      </c>
      <c r="E193" s="207">
        <f t="shared" si="28"/>
        <v>3.8461538461538464E-3</v>
      </c>
      <c r="F193" s="210">
        <f t="shared" si="29"/>
        <v>3.8E-3</v>
      </c>
      <c r="G193" s="207">
        <f t="shared" si="30"/>
        <v>0.02</v>
      </c>
      <c r="H193" s="210">
        <f t="shared" si="31"/>
        <v>0.02</v>
      </c>
      <c r="I193" s="207">
        <f t="shared" si="32"/>
        <v>0.1</v>
      </c>
      <c r="J193" s="210">
        <f t="shared" si="33"/>
        <v>0.1</v>
      </c>
      <c r="K193" s="207">
        <f t="shared" si="34"/>
        <v>8.8000000000000009E-2</v>
      </c>
      <c r="L193" s="210">
        <f t="shared" si="35"/>
        <v>8.7999999999999995E-2</v>
      </c>
      <c r="M193" s="207">
        <f t="shared" si="36"/>
        <v>4.6153846153846156E-2</v>
      </c>
      <c r="N193" s="210">
        <f t="shared" si="37"/>
        <v>4.5999999999999999E-2</v>
      </c>
      <c r="O193" s="207">
        <f t="shared" si="38"/>
        <v>8.8000000000000009E-2</v>
      </c>
      <c r="P193" s="210">
        <f t="shared" si="39"/>
        <v>8.7999999999999995E-2</v>
      </c>
      <c r="Q193" s="207">
        <f t="shared" si="40"/>
        <v>0.1</v>
      </c>
      <c r="R193" s="210">
        <f t="shared" si="41"/>
        <v>0.1</v>
      </c>
    </row>
    <row r="194" spans="1:18" x14ac:dyDescent="0.2">
      <c r="A194" s="46">
        <v>355</v>
      </c>
      <c r="B194" s="180">
        <v>377</v>
      </c>
      <c r="C194" s="180" t="s">
        <v>486</v>
      </c>
      <c r="D194" s="182" t="s">
        <v>487</v>
      </c>
      <c r="E194" s="207" t="str">
        <f t="shared" ref="E194:E257" si="42">IFERROR((VLOOKUP($B194,TRVs,5,FALSE)/VLOOKUP($B194,AFs,13,FALSE)/VLOOKUP($B194,AFs,6,FALSE)),"--")</f>
        <v>--</v>
      </c>
      <c r="F194" s="210" t="str">
        <f t="shared" ref="F194:F257" si="43">IF(E194="--","--",ROUND(E194,2-(1+INT(LOG10(ABS(E194))))))</f>
        <v>--</v>
      </c>
      <c r="G194" s="207" t="str">
        <f t="shared" ref="G194:G257" si="44">IFERROR((VLOOKUP($B194,TRVs,7,FALSE)/VLOOKUP($B194,AFs,7,FALSE)),"--")</f>
        <v>--</v>
      </c>
      <c r="H194" s="210" t="str">
        <f t="shared" ref="H194:H257" si="45">IF(G194="--","--",ROUND(G194,2-(1+INT(LOG10(ABS(G194))))))</f>
        <v>--</v>
      </c>
      <c r="I194" s="207" t="str">
        <f t="shared" ref="I194:I257" si="46">IFERROR(((VLOOKUP($B194,TRVs,5,FALSE)*childNRAFc)/(VLOOKUP($B194,AFs,14,FALSE)*VLOOKUP($B194,AFs,8,FALSE))),"--")</f>
        <v>--</v>
      </c>
      <c r="J194" s="210" t="str">
        <f t="shared" ref="J194:J257" si="47">IF(I194="--","--",ROUND(I194,2-(1+INT(LOG10(ABS(I194))))))</f>
        <v>--</v>
      </c>
      <c r="K194" s="207" t="str">
        <f t="shared" ref="K194:K257" si="48">IFERROR(((VLOOKUP($B194,TRVs,7,FALSE)*childNRAFnc)/(VLOOKUP($B194,AFs,9,FALSE))),"--")</f>
        <v>--</v>
      </c>
      <c r="L194" s="210" t="str">
        <f t="shared" ref="L194:L257" si="49">IF(K194="--","--",ROUND(K194,2-(1+INT(LOG10(ABS(K194))))))</f>
        <v>--</v>
      </c>
      <c r="M194" s="207" t="str">
        <f t="shared" ref="M194:M257" si="50">IFERROR(((VLOOKUP($B194,TRVs,5,FALSE)*workNRAFc)/(VLOOKUP($B194,AFs,10,FALSE))),"--")</f>
        <v>--</v>
      </c>
      <c r="N194" s="210" t="str">
        <f t="shared" ref="N194:N257" si="51">IF(M194="--","--",ROUND(M194,2-(1+INT(LOG10(ABS(M194))))))</f>
        <v>--</v>
      </c>
      <c r="O194" s="207" t="str">
        <f t="shared" ref="O194:O257" si="52">IFERROR(((VLOOKUP($B194,TRVs,7,FALSE)*workNRAFnc)/(VLOOKUP($B194,AFs,11,FALSE))),"--")</f>
        <v>--</v>
      </c>
      <c r="P194" s="210" t="str">
        <f t="shared" ref="P194:P257" si="53">IF(O194="--","--",ROUND(O194,2-(1+INT(LOG10(ABS(O194))))))</f>
        <v>--</v>
      </c>
      <c r="Q194" s="207">
        <f t="shared" ref="Q194:Q257" si="54">IFERROR(VLOOKUP($B194,TRVs,9,FALSE),"--")</f>
        <v>86</v>
      </c>
      <c r="R194" s="210">
        <f t="shared" ref="R194:R257" si="55">IF(Q194="--","--",ROUND(Q194,2-(1+INT(LOG10(ABS(Q194))))))</f>
        <v>86</v>
      </c>
    </row>
    <row r="195" spans="1:18" x14ac:dyDescent="0.2">
      <c r="A195" s="46">
        <v>358</v>
      </c>
      <c r="B195" s="46" t="s">
        <v>488</v>
      </c>
      <c r="C195" s="46" t="s">
        <v>489</v>
      </c>
      <c r="D195" s="193" t="s">
        <v>490</v>
      </c>
      <c r="E195" s="207" t="str">
        <f t="shared" si="42"/>
        <v>--</v>
      </c>
      <c r="F195" s="210" t="str">
        <f t="shared" si="43"/>
        <v>--</v>
      </c>
      <c r="G195" s="207">
        <f t="shared" si="44"/>
        <v>6</v>
      </c>
      <c r="H195" s="210">
        <f t="shared" si="45"/>
        <v>6</v>
      </c>
      <c r="I195" s="207" t="str">
        <f t="shared" si="46"/>
        <v>--</v>
      </c>
      <c r="J195" s="210" t="str">
        <f t="shared" si="47"/>
        <v>--</v>
      </c>
      <c r="K195" s="207">
        <f t="shared" si="48"/>
        <v>26.400000000000002</v>
      </c>
      <c r="L195" s="210">
        <f t="shared" si="49"/>
        <v>26</v>
      </c>
      <c r="M195" s="207" t="str">
        <f t="shared" si="50"/>
        <v>--</v>
      </c>
      <c r="N195" s="210" t="str">
        <f t="shared" si="51"/>
        <v>--</v>
      </c>
      <c r="O195" s="207">
        <f t="shared" si="52"/>
        <v>26.400000000000002</v>
      </c>
      <c r="P195" s="210">
        <f t="shared" si="53"/>
        <v>26</v>
      </c>
      <c r="Q195" s="207" t="str">
        <f t="shared" si="54"/>
        <v>--</v>
      </c>
      <c r="R195" s="210" t="str">
        <f t="shared" si="55"/>
        <v>--</v>
      </c>
    </row>
    <row r="196" spans="1:18" x14ac:dyDescent="0.2">
      <c r="A196" s="46">
        <v>360</v>
      </c>
      <c r="B196" s="180">
        <v>381</v>
      </c>
      <c r="C196" s="180" t="s">
        <v>491</v>
      </c>
      <c r="D196" s="182" t="s">
        <v>492</v>
      </c>
      <c r="E196" s="207">
        <f t="shared" si="42"/>
        <v>2.4999999999999998E-2</v>
      </c>
      <c r="F196" s="210">
        <f t="shared" si="43"/>
        <v>2.5000000000000001E-2</v>
      </c>
      <c r="G196" s="207">
        <f t="shared" si="44"/>
        <v>1</v>
      </c>
      <c r="H196" s="210">
        <f t="shared" si="45"/>
        <v>1</v>
      </c>
      <c r="I196" s="207">
        <f t="shared" si="46"/>
        <v>0.64999999999999991</v>
      </c>
      <c r="J196" s="210">
        <f t="shared" si="47"/>
        <v>0.65</v>
      </c>
      <c r="K196" s="207">
        <f t="shared" si="48"/>
        <v>4.4000000000000004</v>
      </c>
      <c r="L196" s="210">
        <f t="shared" si="49"/>
        <v>4.4000000000000004</v>
      </c>
      <c r="M196" s="207">
        <f t="shared" si="50"/>
        <v>0.3</v>
      </c>
      <c r="N196" s="210">
        <f t="shared" si="51"/>
        <v>0.3</v>
      </c>
      <c r="O196" s="207">
        <f t="shared" si="52"/>
        <v>4.4000000000000004</v>
      </c>
      <c r="P196" s="210">
        <f t="shared" si="53"/>
        <v>4.4000000000000004</v>
      </c>
      <c r="Q196" s="207">
        <f t="shared" si="54"/>
        <v>500</v>
      </c>
      <c r="R196" s="210">
        <f t="shared" si="55"/>
        <v>500</v>
      </c>
    </row>
    <row r="197" spans="1:18" x14ac:dyDescent="0.2">
      <c r="A197" s="46">
        <v>367</v>
      </c>
      <c r="B197" s="46" t="s">
        <v>493</v>
      </c>
      <c r="C197" s="46" t="s">
        <v>494</v>
      </c>
      <c r="D197" s="193" t="s">
        <v>495</v>
      </c>
      <c r="E197" s="207">
        <f t="shared" si="42"/>
        <v>0.11363636363636362</v>
      </c>
      <c r="F197" s="210">
        <f t="shared" si="43"/>
        <v>0.11</v>
      </c>
      <c r="G197" s="207">
        <f t="shared" si="44"/>
        <v>5</v>
      </c>
      <c r="H197" s="210">
        <f t="shared" si="45"/>
        <v>5</v>
      </c>
      <c r="I197" s="207">
        <f t="shared" si="46"/>
        <v>2.9545454545454541</v>
      </c>
      <c r="J197" s="210">
        <f t="shared" si="47"/>
        <v>3</v>
      </c>
      <c r="K197" s="207">
        <f t="shared" si="48"/>
        <v>22</v>
      </c>
      <c r="L197" s="210">
        <f t="shared" si="49"/>
        <v>22</v>
      </c>
      <c r="M197" s="207">
        <f t="shared" si="50"/>
        <v>1.3636363636363633</v>
      </c>
      <c r="N197" s="210">
        <f t="shared" si="51"/>
        <v>1.4</v>
      </c>
      <c r="O197" s="207">
        <f t="shared" si="52"/>
        <v>22</v>
      </c>
      <c r="P197" s="210">
        <f t="shared" si="53"/>
        <v>22</v>
      </c>
      <c r="Q197" s="207" t="str">
        <f t="shared" si="54"/>
        <v>--</v>
      </c>
      <c r="R197" s="210" t="str">
        <f t="shared" si="55"/>
        <v>--</v>
      </c>
    </row>
    <row r="198" spans="1:18" x14ac:dyDescent="0.2">
      <c r="A198" s="46">
        <v>369</v>
      </c>
      <c r="B198" s="180">
        <v>389</v>
      </c>
      <c r="C198" s="180" t="s">
        <v>496</v>
      </c>
      <c r="D198" s="182" t="s">
        <v>497</v>
      </c>
      <c r="E198" s="207">
        <f t="shared" si="42"/>
        <v>1.7241379310344827E-3</v>
      </c>
      <c r="F198" s="210">
        <f t="shared" si="43"/>
        <v>1.6999999999999999E-3</v>
      </c>
      <c r="G198" s="207">
        <f t="shared" si="44"/>
        <v>20</v>
      </c>
      <c r="H198" s="210">
        <f t="shared" si="45"/>
        <v>20</v>
      </c>
      <c r="I198" s="207">
        <f t="shared" si="46"/>
        <v>4.4827586206896551E-2</v>
      </c>
      <c r="J198" s="210">
        <f t="shared" si="47"/>
        <v>4.4999999999999998E-2</v>
      </c>
      <c r="K198" s="207">
        <f t="shared" si="48"/>
        <v>88</v>
      </c>
      <c r="L198" s="210">
        <f t="shared" si="49"/>
        <v>88</v>
      </c>
      <c r="M198" s="207">
        <f t="shared" si="50"/>
        <v>2.0689655172413793E-2</v>
      </c>
      <c r="N198" s="210">
        <f t="shared" si="51"/>
        <v>2.1000000000000001E-2</v>
      </c>
      <c r="O198" s="207">
        <f t="shared" si="52"/>
        <v>88</v>
      </c>
      <c r="P198" s="210">
        <f t="shared" si="53"/>
        <v>88</v>
      </c>
      <c r="Q198" s="207">
        <f t="shared" si="54"/>
        <v>93.337999999999994</v>
      </c>
      <c r="R198" s="210">
        <f t="shared" si="55"/>
        <v>93</v>
      </c>
    </row>
    <row r="199" spans="1:18" x14ac:dyDescent="0.2">
      <c r="A199" s="46">
        <v>370</v>
      </c>
      <c r="B199" s="180">
        <v>177</v>
      </c>
      <c r="C199" s="180" t="s">
        <v>498</v>
      </c>
      <c r="D199" s="182" t="s">
        <v>499</v>
      </c>
      <c r="E199" s="207">
        <f t="shared" si="42"/>
        <v>3.2258064516129032E-4</v>
      </c>
      <c r="F199" s="210">
        <f t="shared" si="43"/>
        <v>3.2000000000000003E-4</v>
      </c>
      <c r="G199" s="207" t="str">
        <f t="shared" si="44"/>
        <v>--</v>
      </c>
      <c r="H199" s="210" t="str">
        <f t="shared" si="45"/>
        <v>--</v>
      </c>
      <c r="I199" s="207">
        <f t="shared" si="46"/>
        <v>8.3870967741935479E-3</v>
      </c>
      <c r="J199" s="210">
        <f t="shared" si="47"/>
        <v>8.3999999999999995E-3</v>
      </c>
      <c r="K199" s="207" t="str">
        <f t="shared" si="48"/>
        <v>--</v>
      </c>
      <c r="L199" s="210" t="str">
        <f t="shared" si="49"/>
        <v>--</v>
      </c>
      <c r="M199" s="207">
        <f t="shared" si="50"/>
        <v>3.8709677419354839E-3</v>
      </c>
      <c r="N199" s="210">
        <f t="shared" si="51"/>
        <v>3.8999999999999998E-3</v>
      </c>
      <c r="O199" s="207" t="str">
        <f t="shared" si="52"/>
        <v>--</v>
      </c>
      <c r="P199" s="210" t="str">
        <f t="shared" si="53"/>
        <v>--</v>
      </c>
      <c r="Q199" s="207" t="str">
        <f t="shared" si="54"/>
        <v>--</v>
      </c>
      <c r="R199" s="210" t="str">
        <f t="shared" si="55"/>
        <v>--</v>
      </c>
    </row>
    <row r="200" spans="1:18" x14ac:dyDescent="0.2">
      <c r="A200" s="46">
        <v>372</v>
      </c>
      <c r="B200" s="180">
        <v>179</v>
      </c>
      <c r="C200" s="180" t="s">
        <v>500</v>
      </c>
      <c r="D200" s="182" t="s">
        <v>501</v>
      </c>
      <c r="E200" s="207">
        <f t="shared" si="42"/>
        <v>5.8823529411764701E-5</v>
      </c>
      <c r="F200" s="210">
        <f t="shared" si="43"/>
        <v>5.8999999999999998E-5</v>
      </c>
      <c r="G200" s="207" t="str">
        <f t="shared" si="44"/>
        <v>--</v>
      </c>
      <c r="H200" s="210" t="str">
        <f t="shared" si="45"/>
        <v>--</v>
      </c>
      <c r="I200" s="207">
        <f t="shared" si="46"/>
        <v>6.19047619047619E-4</v>
      </c>
      <c r="J200" s="210">
        <f t="shared" si="47"/>
        <v>6.2E-4</v>
      </c>
      <c r="K200" s="207" t="str">
        <f t="shared" si="48"/>
        <v>--</v>
      </c>
      <c r="L200" s="210" t="str">
        <f t="shared" si="49"/>
        <v>--</v>
      </c>
      <c r="M200" s="207">
        <f t="shared" si="50"/>
        <v>1.1999999999999999E-3</v>
      </c>
      <c r="N200" s="210">
        <f t="shared" si="51"/>
        <v>1.1999999999999999E-3</v>
      </c>
      <c r="O200" s="207" t="str">
        <f t="shared" si="52"/>
        <v>--</v>
      </c>
      <c r="P200" s="210" t="str">
        <f t="shared" si="53"/>
        <v>--</v>
      </c>
      <c r="Q200" s="207" t="str">
        <f t="shared" si="54"/>
        <v>--</v>
      </c>
      <c r="R200" s="210" t="str">
        <f t="shared" si="55"/>
        <v>--</v>
      </c>
    </row>
    <row r="201" spans="1:18" x14ac:dyDescent="0.2">
      <c r="A201" s="46">
        <v>373</v>
      </c>
      <c r="B201" s="180">
        <v>180</v>
      </c>
      <c r="C201" s="180" t="s">
        <v>502</v>
      </c>
      <c r="D201" s="182" t="s">
        <v>503</v>
      </c>
      <c r="E201" s="207">
        <f t="shared" si="42"/>
        <v>1.2787723785166239E-4</v>
      </c>
      <c r="F201" s="210">
        <f t="shared" si="43"/>
        <v>1.2999999999999999E-4</v>
      </c>
      <c r="G201" s="207">
        <f t="shared" si="44"/>
        <v>0.04</v>
      </c>
      <c r="H201" s="210">
        <f t="shared" si="45"/>
        <v>0.04</v>
      </c>
      <c r="I201" s="207">
        <f t="shared" si="46"/>
        <v>1.3457556935817802E-3</v>
      </c>
      <c r="J201" s="210">
        <f t="shared" si="47"/>
        <v>1.2999999999999999E-3</v>
      </c>
      <c r="K201" s="207">
        <f t="shared" si="48"/>
        <v>0.17600000000000002</v>
      </c>
      <c r="L201" s="210">
        <f t="shared" si="49"/>
        <v>0.18</v>
      </c>
      <c r="M201" s="207">
        <f t="shared" si="50"/>
        <v>2.6086956521739128E-3</v>
      </c>
      <c r="N201" s="210">
        <f t="shared" si="51"/>
        <v>2.5999999999999999E-3</v>
      </c>
      <c r="O201" s="207">
        <f t="shared" si="52"/>
        <v>0.17600000000000002</v>
      </c>
      <c r="P201" s="210">
        <f t="shared" si="53"/>
        <v>0.18</v>
      </c>
      <c r="Q201" s="207" t="str">
        <f t="shared" si="54"/>
        <v>--</v>
      </c>
      <c r="R201" s="210" t="str">
        <f t="shared" si="55"/>
        <v>--</v>
      </c>
    </row>
    <row r="202" spans="1:18" x14ac:dyDescent="0.2">
      <c r="A202" s="46">
        <v>374</v>
      </c>
      <c r="B202" s="180">
        <v>390</v>
      </c>
      <c r="C202" s="180" t="s">
        <v>504</v>
      </c>
      <c r="D202" s="182" t="s">
        <v>505</v>
      </c>
      <c r="E202" s="207">
        <f t="shared" si="42"/>
        <v>0.38461538461538458</v>
      </c>
      <c r="F202" s="210">
        <f t="shared" si="43"/>
        <v>0.38</v>
      </c>
      <c r="G202" s="207" t="str">
        <f t="shared" si="44"/>
        <v>--</v>
      </c>
      <c r="H202" s="210" t="str">
        <f t="shared" si="45"/>
        <v>--</v>
      </c>
      <c r="I202" s="207">
        <f t="shared" si="46"/>
        <v>10</v>
      </c>
      <c r="J202" s="210">
        <f t="shared" si="47"/>
        <v>10</v>
      </c>
      <c r="K202" s="207" t="str">
        <f t="shared" si="48"/>
        <v>--</v>
      </c>
      <c r="L202" s="210" t="str">
        <f t="shared" si="49"/>
        <v>--</v>
      </c>
      <c r="M202" s="207">
        <f t="shared" si="50"/>
        <v>4.615384615384615</v>
      </c>
      <c r="N202" s="210">
        <f t="shared" si="51"/>
        <v>4.5999999999999996</v>
      </c>
      <c r="O202" s="207" t="str">
        <f t="shared" si="52"/>
        <v>--</v>
      </c>
      <c r="P202" s="210" t="str">
        <f t="shared" si="53"/>
        <v>--</v>
      </c>
      <c r="Q202" s="207" t="str">
        <f t="shared" si="54"/>
        <v>--</v>
      </c>
      <c r="R202" s="210" t="str">
        <f t="shared" si="55"/>
        <v>--</v>
      </c>
    </row>
    <row r="203" spans="1:18" x14ac:dyDescent="0.2">
      <c r="A203" s="46">
        <v>375</v>
      </c>
      <c r="B203" s="180">
        <v>391</v>
      </c>
      <c r="C203" s="180" t="s">
        <v>506</v>
      </c>
      <c r="D203" s="182" t="s">
        <v>507</v>
      </c>
      <c r="E203" s="207">
        <f t="shared" si="42"/>
        <v>0.15873015873015872</v>
      </c>
      <c r="F203" s="210">
        <f t="shared" si="43"/>
        <v>0.16</v>
      </c>
      <c r="G203" s="207" t="str">
        <f t="shared" si="44"/>
        <v>--</v>
      </c>
      <c r="H203" s="210" t="str">
        <f t="shared" si="45"/>
        <v>--</v>
      </c>
      <c r="I203" s="207">
        <f t="shared" si="46"/>
        <v>4.1269841269841265</v>
      </c>
      <c r="J203" s="210">
        <f t="shared" si="47"/>
        <v>4.0999999999999996</v>
      </c>
      <c r="K203" s="207" t="str">
        <f t="shared" si="48"/>
        <v>--</v>
      </c>
      <c r="L203" s="210" t="str">
        <f t="shared" si="49"/>
        <v>--</v>
      </c>
      <c r="M203" s="207">
        <f t="shared" si="50"/>
        <v>1.9047619047619047</v>
      </c>
      <c r="N203" s="210">
        <f t="shared" si="51"/>
        <v>1.9</v>
      </c>
      <c r="O203" s="207" t="str">
        <f t="shared" si="52"/>
        <v>--</v>
      </c>
      <c r="P203" s="210" t="str">
        <f t="shared" si="53"/>
        <v>--</v>
      </c>
      <c r="Q203" s="207" t="str">
        <f t="shared" si="54"/>
        <v>--</v>
      </c>
      <c r="R203" s="210" t="str">
        <f t="shared" si="55"/>
        <v>--</v>
      </c>
    </row>
    <row r="204" spans="1:18" x14ac:dyDescent="0.2">
      <c r="A204" s="46">
        <v>376</v>
      </c>
      <c r="B204" s="180">
        <v>181</v>
      </c>
      <c r="C204" s="180" t="s">
        <v>508</v>
      </c>
      <c r="D204" s="182" t="s">
        <v>509</v>
      </c>
      <c r="E204" s="207">
        <f t="shared" si="42"/>
        <v>5.0000000000000001E-4</v>
      </c>
      <c r="F204" s="210">
        <f t="shared" si="43"/>
        <v>5.0000000000000001E-4</v>
      </c>
      <c r="G204" s="207" t="str">
        <f t="shared" si="44"/>
        <v>--</v>
      </c>
      <c r="H204" s="210" t="str">
        <f t="shared" si="45"/>
        <v>--</v>
      </c>
      <c r="I204" s="207">
        <f t="shared" si="46"/>
        <v>1.3000000000000001E-2</v>
      </c>
      <c r="J204" s="210">
        <f t="shared" si="47"/>
        <v>1.2999999999999999E-2</v>
      </c>
      <c r="K204" s="207" t="str">
        <f t="shared" si="48"/>
        <v>--</v>
      </c>
      <c r="L204" s="210" t="str">
        <f t="shared" si="49"/>
        <v>--</v>
      </c>
      <c r="M204" s="207">
        <f t="shared" si="50"/>
        <v>6.0000000000000001E-3</v>
      </c>
      <c r="N204" s="210">
        <f t="shared" si="51"/>
        <v>6.0000000000000001E-3</v>
      </c>
      <c r="O204" s="207" t="str">
        <f t="shared" si="52"/>
        <v>--</v>
      </c>
      <c r="P204" s="210" t="str">
        <f t="shared" si="53"/>
        <v>--</v>
      </c>
      <c r="Q204" s="207" t="str">
        <f t="shared" si="54"/>
        <v>--</v>
      </c>
      <c r="R204" s="210" t="str">
        <f t="shared" si="55"/>
        <v>--</v>
      </c>
    </row>
    <row r="205" spans="1:18" x14ac:dyDescent="0.2">
      <c r="A205" s="46">
        <v>378</v>
      </c>
      <c r="B205" s="180">
        <v>182</v>
      </c>
      <c r="C205" s="180" t="s">
        <v>510</v>
      </c>
      <c r="D205" s="182" t="s">
        <v>511</v>
      </c>
      <c r="E205" s="207">
        <f t="shared" si="42"/>
        <v>1.5873015873015873E-4</v>
      </c>
      <c r="F205" s="210">
        <f t="shared" si="43"/>
        <v>1.6000000000000001E-4</v>
      </c>
      <c r="G205" s="207" t="str">
        <f t="shared" si="44"/>
        <v>--</v>
      </c>
      <c r="H205" s="210" t="str">
        <f t="shared" si="45"/>
        <v>--</v>
      </c>
      <c r="I205" s="207">
        <f t="shared" si="46"/>
        <v>4.1269841269841265E-3</v>
      </c>
      <c r="J205" s="210">
        <f t="shared" si="47"/>
        <v>4.1000000000000003E-3</v>
      </c>
      <c r="K205" s="207" t="str">
        <f t="shared" si="48"/>
        <v>--</v>
      </c>
      <c r="L205" s="210" t="str">
        <f t="shared" si="49"/>
        <v>--</v>
      </c>
      <c r="M205" s="207">
        <f t="shared" si="50"/>
        <v>1.9047619047619048E-3</v>
      </c>
      <c r="N205" s="210">
        <f t="shared" si="51"/>
        <v>1.9E-3</v>
      </c>
      <c r="O205" s="207" t="str">
        <f t="shared" si="52"/>
        <v>--</v>
      </c>
      <c r="P205" s="210" t="str">
        <f t="shared" si="53"/>
        <v>--</v>
      </c>
      <c r="Q205" s="207" t="str">
        <f t="shared" si="54"/>
        <v>--</v>
      </c>
      <c r="R205" s="210" t="str">
        <f t="shared" si="55"/>
        <v>--</v>
      </c>
    </row>
    <row r="206" spans="1:18" x14ac:dyDescent="0.2">
      <c r="A206" s="46">
        <v>381</v>
      </c>
      <c r="B206" s="180">
        <v>395</v>
      </c>
      <c r="C206" s="180" t="s">
        <v>512</v>
      </c>
      <c r="D206" s="182" t="s">
        <v>513</v>
      </c>
      <c r="E206" s="207">
        <f t="shared" si="42"/>
        <v>5.263157894736842E-4</v>
      </c>
      <c r="F206" s="210">
        <f t="shared" si="43"/>
        <v>5.2999999999999998E-4</v>
      </c>
      <c r="G206" s="207" t="str">
        <f t="shared" si="44"/>
        <v>--</v>
      </c>
      <c r="H206" s="210" t="str">
        <f t="shared" si="45"/>
        <v>--</v>
      </c>
      <c r="I206" s="207">
        <f t="shared" si="46"/>
        <v>1.3684210526315788E-2</v>
      </c>
      <c r="J206" s="210">
        <f t="shared" si="47"/>
        <v>1.4E-2</v>
      </c>
      <c r="K206" s="207" t="str">
        <f t="shared" si="48"/>
        <v>--</v>
      </c>
      <c r="L206" s="210" t="str">
        <f t="shared" si="49"/>
        <v>--</v>
      </c>
      <c r="M206" s="207">
        <f t="shared" si="50"/>
        <v>6.3157894736842104E-3</v>
      </c>
      <c r="N206" s="210">
        <f t="shared" si="51"/>
        <v>6.3E-3</v>
      </c>
      <c r="O206" s="207" t="str">
        <f t="shared" si="52"/>
        <v>--</v>
      </c>
      <c r="P206" s="210" t="str">
        <f t="shared" si="53"/>
        <v>--</v>
      </c>
      <c r="Q206" s="207" t="str">
        <f t="shared" si="54"/>
        <v>--</v>
      </c>
      <c r="R206" s="210" t="str">
        <f t="shared" si="55"/>
        <v>--</v>
      </c>
    </row>
    <row r="207" spans="1:18" x14ac:dyDescent="0.2">
      <c r="A207" s="46">
        <v>383</v>
      </c>
      <c r="B207" s="180">
        <v>397</v>
      </c>
      <c r="C207" s="180" t="s">
        <v>514</v>
      </c>
      <c r="D207" s="182" t="s">
        <v>515</v>
      </c>
      <c r="E207" s="207">
        <f t="shared" si="42"/>
        <v>3.7037037037037035E-4</v>
      </c>
      <c r="F207" s="210">
        <f t="shared" si="43"/>
        <v>3.6999999999999999E-4</v>
      </c>
      <c r="G207" s="207" t="str">
        <f t="shared" si="44"/>
        <v>--</v>
      </c>
      <c r="H207" s="210" t="str">
        <f t="shared" si="45"/>
        <v>--</v>
      </c>
      <c r="I207" s="207">
        <f t="shared" si="46"/>
        <v>9.6296296296296286E-3</v>
      </c>
      <c r="J207" s="210">
        <f t="shared" si="47"/>
        <v>9.5999999999999992E-3</v>
      </c>
      <c r="K207" s="207" t="str">
        <f t="shared" si="48"/>
        <v>--</v>
      </c>
      <c r="L207" s="210" t="str">
        <f t="shared" si="49"/>
        <v>--</v>
      </c>
      <c r="M207" s="207">
        <f t="shared" si="50"/>
        <v>4.4444444444444444E-3</v>
      </c>
      <c r="N207" s="210">
        <f t="shared" si="51"/>
        <v>4.4000000000000003E-3</v>
      </c>
      <c r="O207" s="207" t="str">
        <f t="shared" si="52"/>
        <v>--</v>
      </c>
      <c r="P207" s="210" t="str">
        <f t="shared" si="53"/>
        <v>--</v>
      </c>
      <c r="Q207" s="207" t="str">
        <f t="shared" si="54"/>
        <v>--</v>
      </c>
      <c r="R207" s="210" t="str">
        <f t="shared" si="55"/>
        <v>--</v>
      </c>
    </row>
    <row r="208" spans="1:18" x14ac:dyDescent="0.2">
      <c r="A208" s="46">
        <v>384</v>
      </c>
      <c r="B208" s="180">
        <v>398</v>
      </c>
      <c r="C208" s="180" t="s">
        <v>516</v>
      </c>
      <c r="D208" s="182" t="s">
        <v>517</v>
      </c>
      <c r="E208" s="207">
        <f t="shared" si="42"/>
        <v>1.6666666666666668E-3</v>
      </c>
      <c r="F208" s="210">
        <f t="shared" si="43"/>
        <v>1.6999999999999999E-3</v>
      </c>
      <c r="G208" s="207" t="str">
        <f t="shared" si="44"/>
        <v>--</v>
      </c>
      <c r="H208" s="210" t="str">
        <f t="shared" si="45"/>
        <v>--</v>
      </c>
      <c r="I208" s="207">
        <f t="shared" si="46"/>
        <v>4.3333333333333335E-2</v>
      </c>
      <c r="J208" s="210">
        <f t="shared" si="47"/>
        <v>4.2999999999999997E-2</v>
      </c>
      <c r="K208" s="207" t="str">
        <f t="shared" si="48"/>
        <v>--</v>
      </c>
      <c r="L208" s="210" t="str">
        <f t="shared" si="49"/>
        <v>--</v>
      </c>
      <c r="M208" s="207">
        <f t="shared" si="50"/>
        <v>0.02</v>
      </c>
      <c r="N208" s="210">
        <f t="shared" si="51"/>
        <v>0.02</v>
      </c>
      <c r="O208" s="207" t="str">
        <f t="shared" si="52"/>
        <v>--</v>
      </c>
      <c r="P208" s="210" t="str">
        <f t="shared" si="53"/>
        <v>--</v>
      </c>
      <c r="Q208" s="207" t="str">
        <f t="shared" si="54"/>
        <v>--</v>
      </c>
      <c r="R208" s="210" t="str">
        <f t="shared" si="55"/>
        <v>--</v>
      </c>
    </row>
    <row r="209" spans="1:18" x14ac:dyDescent="0.2">
      <c r="A209" s="46">
        <v>387</v>
      </c>
      <c r="B209" s="180">
        <v>589</v>
      </c>
      <c r="C209" s="180" t="s">
        <v>518</v>
      </c>
      <c r="D209" s="182" t="s">
        <v>519</v>
      </c>
      <c r="E209" s="207" t="str">
        <f t="shared" si="42"/>
        <v>--</v>
      </c>
      <c r="F209" s="210" t="str">
        <f t="shared" si="43"/>
        <v>--</v>
      </c>
      <c r="G209" s="207" t="str">
        <f t="shared" si="44"/>
        <v>--</v>
      </c>
      <c r="H209" s="210" t="str">
        <f t="shared" si="45"/>
        <v>--</v>
      </c>
      <c r="I209" s="207" t="str">
        <f t="shared" si="46"/>
        <v>--</v>
      </c>
      <c r="J209" s="210" t="str">
        <f t="shared" si="47"/>
        <v>--</v>
      </c>
      <c r="K209" s="207" t="str">
        <f t="shared" si="48"/>
        <v>--</v>
      </c>
      <c r="L209" s="210" t="str">
        <f t="shared" si="49"/>
        <v>--</v>
      </c>
      <c r="M209" s="207" t="str">
        <f t="shared" si="50"/>
        <v>--</v>
      </c>
      <c r="N209" s="210" t="str">
        <f t="shared" si="51"/>
        <v>--</v>
      </c>
      <c r="O209" s="207" t="str">
        <f t="shared" si="52"/>
        <v>--</v>
      </c>
      <c r="P209" s="210" t="str">
        <f t="shared" si="53"/>
        <v>--</v>
      </c>
      <c r="Q209" s="207">
        <f t="shared" si="54"/>
        <v>120</v>
      </c>
      <c r="R209" s="210">
        <f t="shared" si="55"/>
        <v>120</v>
      </c>
    </row>
    <row r="210" spans="1:18" x14ac:dyDescent="0.2">
      <c r="A210" s="46">
        <v>388</v>
      </c>
      <c r="B210" s="180">
        <v>446</v>
      </c>
      <c r="C210" s="180" t="s">
        <v>520</v>
      </c>
      <c r="D210" s="182" t="s">
        <v>521</v>
      </c>
      <c r="E210" s="207" t="str">
        <f t="shared" si="42"/>
        <v>--</v>
      </c>
      <c r="F210" s="210" t="str">
        <f t="shared" si="43"/>
        <v>--</v>
      </c>
      <c r="G210" s="207" t="str">
        <f t="shared" si="44"/>
        <v>--</v>
      </c>
      <c r="H210" s="210" t="str">
        <f t="shared" si="45"/>
        <v>--</v>
      </c>
      <c r="I210" s="207" t="str">
        <f t="shared" si="46"/>
        <v>--</v>
      </c>
      <c r="J210" s="210" t="str">
        <f t="shared" si="47"/>
        <v>--</v>
      </c>
      <c r="K210" s="207" t="str">
        <f t="shared" si="48"/>
        <v>--</v>
      </c>
      <c r="L210" s="210" t="str">
        <f t="shared" si="49"/>
        <v>--</v>
      </c>
      <c r="M210" s="207" t="str">
        <f t="shared" si="50"/>
        <v>--</v>
      </c>
      <c r="N210" s="210" t="str">
        <f t="shared" si="51"/>
        <v>--</v>
      </c>
      <c r="O210" s="207" t="str">
        <f t="shared" si="52"/>
        <v>--</v>
      </c>
      <c r="P210" s="210" t="str">
        <f t="shared" si="53"/>
        <v>--</v>
      </c>
      <c r="Q210" s="207">
        <f t="shared" si="54"/>
        <v>2.8000000000000001E-2</v>
      </c>
      <c r="R210" s="210">
        <f t="shared" si="55"/>
        <v>2.8000000000000001E-2</v>
      </c>
    </row>
    <row r="211" spans="1:18" x14ac:dyDescent="0.2">
      <c r="A211" s="46">
        <v>389</v>
      </c>
      <c r="B211" s="180">
        <v>124</v>
      </c>
      <c r="C211" s="180" t="s">
        <v>522</v>
      </c>
      <c r="D211" s="182" t="s">
        <v>523</v>
      </c>
      <c r="E211" s="207">
        <f t="shared" si="42"/>
        <v>0.19607843137254899</v>
      </c>
      <c r="F211" s="210">
        <f t="shared" si="43"/>
        <v>0.2</v>
      </c>
      <c r="G211" s="207" t="str">
        <f t="shared" si="44"/>
        <v>--</v>
      </c>
      <c r="H211" s="210" t="str">
        <f t="shared" si="45"/>
        <v>--</v>
      </c>
      <c r="I211" s="207">
        <f t="shared" si="46"/>
        <v>5.0980392156862742</v>
      </c>
      <c r="J211" s="210">
        <f t="shared" si="47"/>
        <v>5.0999999999999996</v>
      </c>
      <c r="K211" s="207" t="str">
        <f t="shared" si="48"/>
        <v>--</v>
      </c>
      <c r="L211" s="210" t="str">
        <f t="shared" si="49"/>
        <v>--</v>
      </c>
      <c r="M211" s="207">
        <f t="shared" si="50"/>
        <v>2.3529411764705879</v>
      </c>
      <c r="N211" s="210">
        <f t="shared" si="51"/>
        <v>2.4</v>
      </c>
      <c r="O211" s="207" t="str">
        <f t="shared" si="52"/>
        <v>--</v>
      </c>
      <c r="P211" s="210" t="str">
        <f t="shared" si="53"/>
        <v>--</v>
      </c>
      <c r="Q211" s="207" t="str">
        <f t="shared" si="54"/>
        <v>--</v>
      </c>
      <c r="R211" s="210" t="str">
        <f t="shared" si="55"/>
        <v>--</v>
      </c>
    </row>
    <row r="212" spans="1:18" x14ac:dyDescent="0.2">
      <c r="A212" s="46">
        <v>393</v>
      </c>
      <c r="B212" s="46" t="s">
        <v>524</v>
      </c>
      <c r="C212" s="46" t="s">
        <v>525</v>
      </c>
      <c r="D212" s="193" t="s">
        <v>526</v>
      </c>
      <c r="E212" s="207" t="str">
        <f t="shared" si="42"/>
        <v>--</v>
      </c>
      <c r="F212" s="210" t="str">
        <f t="shared" si="43"/>
        <v>--</v>
      </c>
      <c r="G212" s="207">
        <f t="shared" si="44"/>
        <v>1</v>
      </c>
      <c r="H212" s="210">
        <f t="shared" si="45"/>
        <v>1</v>
      </c>
      <c r="I212" s="207" t="str">
        <f t="shared" si="46"/>
        <v>--</v>
      </c>
      <c r="J212" s="210" t="str">
        <f t="shared" si="47"/>
        <v>--</v>
      </c>
      <c r="K212" s="207">
        <f t="shared" si="48"/>
        <v>4.4000000000000004</v>
      </c>
      <c r="L212" s="210">
        <f t="shared" si="49"/>
        <v>4.4000000000000004</v>
      </c>
      <c r="M212" s="207" t="str">
        <f t="shared" si="50"/>
        <v>--</v>
      </c>
      <c r="N212" s="210" t="str">
        <f t="shared" si="51"/>
        <v>--</v>
      </c>
      <c r="O212" s="207">
        <f t="shared" si="52"/>
        <v>4.4000000000000004</v>
      </c>
      <c r="P212" s="210">
        <f t="shared" si="53"/>
        <v>4.4000000000000004</v>
      </c>
      <c r="Q212" s="207" t="str">
        <f t="shared" si="54"/>
        <v>--</v>
      </c>
      <c r="R212" s="210" t="str">
        <f t="shared" si="55"/>
        <v>--</v>
      </c>
    </row>
    <row r="213" spans="1:18" x14ac:dyDescent="0.2">
      <c r="A213" s="46">
        <v>394</v>
      </c>
      <c r="B213" s="46" t="s">
        <v>528</v>
      </c>
      <c r="C213" s="46" t="s">
        <v>529</v>
      </c>
      <c r="D213" s="193" t="s">
        <v>530</v>
      </c>
      <c r="E213" s="207" t="str">
        <f t="shared" si="42"/>
        <v>--</v>
      </c>
      <c r="F213" s="210" t="str">
        <f t="shared" si="43"/>
        <v>--</v>
      </c>
      <c r="G213" s="207">
        <f t="shared" si="44"/>
        <v>1.1764705882352942E-4</v>
      </c>
      <c r="H213" s="210">
        <f t="shared" si="45"/>
        <v>1.2E-4</v>
      </c>
      <c r="I213" s="207" t="str">
        <f t="shared" si="46"/>
        <v>--</v>
      </c>
      <c r="J213" s="210" t="str">
        <f t="shared" si="47"/>
        <v>--</v>
      </c>
      <c r="K213" s="207">
        <f t="shared" si="48"/>
        <v>1.1891891891891893E-4</v>
      </c>
      <c r="L213" s="210">
        <f t="shared" si="49"/>
        <v>1.2E-4</v>
      </c>
      <c r="M213" s="207" t="str">
        <f t="shared" si="50"/>
        <v>--</v>
      </c>
      <c r="N213" s="210" t="str">
        <f t="shared" si="51"/>
        <v>--</v>
      </c>
      <c r="O213" s="207">
        <f t="shared" si="52"/>
        <v>1.2571428571428573E-3</v>
      </c>
      <c r="P213" s="210">
        <f t="shared" si="53"/>
        <v>1.2999999999999999E-3</v>
      </c>
      <c r="Q213" s="207" t="str">
        <f t="shared" si="54"/>
        <v>--</v>
      </c>
      <c r="R213" s="210" t="str">
        <f t="shared" si="55"/>
        <v>--</v>
      </c>
    </row>
    <row r="214" spans="1:18" x14ac:dyDescent="0.2">
      <c r="A214" s="46">
        <v>395</v>
      </c>
      <c r="B214" s="46" t="s">
        <v>531</v>
      </c>
      <c r="C214" s="46" t="s">
        <v>532</v>
      </c>
      <c r="D214" s="193" t="s">
        <v>533</v>
      </c>
      <c r="E214" s="207" t="str">
        <f t="shared" si="42"/>
        <v>--</v>
      </c>
      <c r="F214" s="210" t="str">
        <f t="shared" si="43"/>
        <v>--</v>
      </c>
      <c r="G214" s="207" t="str">
        <f t="shared" si="44"/>
        <v>--</v>
      </c>
      <c r="H214" s="210" t="str">
        <f t="shared" si="45"/>
        <v>--</v>
      </c>
      <c r="I214" s="207" t="str">
        <f t="shared" si="46"/>
        <v>--</v>
      </c>
      <c r="J214" s="210" t="str">
        <f t="shared" si="47"/>
        <v>--</v>
      </c>
      <c r="K214" s="207" t="str">
        <f t="shared" si="48"/>
        <v>--</v>
      </c>
      <c r="L214" s="210" t="str">
        <f t="shared" si="49"/>
        <v>--</v>
      </c>
      <c r="M214" s="207" t="str">
        <f t="shared" si="50"/>
        <v>--</v>
      </c>
      <c r="N214" s="210" t="str">
        <f t="shared" si="51"/>
        <v>--</v>
      </c>
      <c r="O214" s="207" t="str">
        <f t="shared" si="52"/>
        <v>--</v>
      </c>
      <c r="P214" s="210" t="str">
        <f t="shared" si="53"/>
        <v>--</v>
      </c>
      <c r="Q214" s="207">
        <f t="shared" si="54"/>
        <v>0.3</v>
      </c>
      <c r="R214" s="210">
        <f t="shared" si="55"/>
        <v>0.3</v>
      </c>
    </row>
    <row r="215" spans="1:18" x14ac:dyDescent="0.2">
      <c r="A215" s="46">
        <v>396</v>
      </c>
      <c r="B215" s="46" t="s">
        <v>534</v>
      </c>
      <c r="C215" s="46" t="s">
        <v>535</v>
      </c>
      <c r="D215" s="193" t="s">
        <v>536</v>
      </c>
      <c r="E215" s="207" t="str">
        <f t="shared" si="42"/>
        <v>--</v>
      </c>
      <c r="F215" s="210" t="str">
        <f t="shared" si="43"/>
        <v>--</v>
      </c>
      <c r="G215" s="207">
        <f t="shared" si="44"/>
        <v>5.4687500000000005E-4</v>
      </c>
      <c r="H215" s="210">
        <f t="shared" si="45"/>
        <v>5.5000000000000003E-4</v>
      </c>
      <c r="I215" s="207" t="str">
        <f t="shared" si="46"/>
        <v>--</v>
      </c>
      <c r="J215" s="210" t="str">
        <f t="shared" si="47"/>
        <v>--</v>
      </c>
      <c r="K215" s="207">
        <f t="shared" si="48"/>
        <v>3.7560975609756103E-2</v>
      </c>
      <c r="L215" s="210">
        <f t="shared" si="49"/>
        <v>3.7999999999999999E-2</v>
      </c>
      <c r="M215" s="207" t="str">
        <f t="shared" si="50"/>
        <v>--</v>
      </c>
      <c r="N215" s="210" t="str">
        <f t="shared" si="51"/>
        <v>--</v>
      </c>
      <c r="O215" s="207">
        <f t="shared" si="52"/>
        <v>0.28000000000000003</v>
      </c>
      <c r="P215" s="210">
        <f t="shared" si="53"/>
        <v>0.28000000000000003</v>
      </c>
      <c r="Q215" s="207">
        <f t="shared" si="54"/>
        <v>10</v>
      </c>
      <c r="R215" s="210">
        <f t="shared" si="55"/>
        <v>10</v>
      </c>
    </row>
    <row r="216" spans="1:18" x14ac:dyDescent="0.2">
      <c r="A216" s="46">
        <v>397</v>
      </c>
      <c r="B216" s="46" t="s">
        <v>537</v>
      </c>
      <c r="C216" s="46" t="s">
        <v>538</v>
      </c>
      <c r="D216" s="193" t="s">
        <v>539</v>
      </c>
      <c r="E216" s="207" t="str">
        <f t="shared" si="42"/>
        <v>--</v>
      </c>
      <c r="F216" s="210" t="str">
        <f t="shared" si="43"/>
        <v>--</v>
      </c>
      <c r="G216" s="207">
        <f t="shared" si="44"/>
        <v>2600</v>
      </c>
      <c r="H216" s="210">
        <f t="shared" si="45"/>
        <v>2600</v>
      </c>
      <c r="I216" s="207" t="str">
        <f t="shared" si="46"/>
        <v>--</v>
      </c>
      <c r="J216" s="210" t="str">
        <f t="shared" si="47"/>
        <v>--</v>
      </c>
      <c r="K216" s="207">
        <f t="shared" si="48"/>
        <v>11440.000000000002</v>
      </c>
      <c r="L216" s="210">
        <f t="shared" si="49"/>
        <v>11000</v>
      </c>
      <c r="M216" s="207" t="str">
        <f t="shared" si="50"/>
        <v>--</v>
      </c>
      <c r="N216" s="210" t="str">
        <f t="shared" si="51"/>
        <v>--</v>
      </c>
      <c r="O216" s="207">
        <f t="shared" si="52"/>
        <v>11440.000000000002</v>
      </c>
      <c r="P216" s="210">
        <f t="shared" si="53"/>
        <v>11000</v>
      </c>
      <c r="Q216" s="207" t="str">
        <f t="shared" si="54"/>
        <v>--</v>
      </c>
      <c r="R216" s="210" t="str">
        <f t="shared" si="55"/>
        <v>--</v>
      </c>
    </row>
    <row r="217" spans="1:18" x14ac:dyDescent="0.2">
      <c r="A217" s="46">
        <v>398</v>
      </c>
      <c r="B217" s="46" t="s">
        <v>540</v>
      </c>
      <c r="C217" s="46" t="s">
        <v>541</v>
      </c>
      <c r="D217" s="193" t="s">
        <v>542</v>
      </c>
      <c r="E217" s="207" t="str">
        <f t="shared" si="42"/>
        <v>--</v>
      </c>
      <c r="F217" s="210" t="str">
        <f t="shared" si="43"/>
        <v>--</v>
      </c>
      <c r="G217" s="207">
        <f t="shared" si="44"/>
        <v>4.3749999999999998E-8</v>
      </c>
      <c r="H217" s="210">
        <f t="shared" si="45"/>
        <v>4.3999999999999997E-8</v>
      </c>
      <c r="I217" s="207" t="str">
        <f t="shared" si="46"/>
        <v>--</v>
      </c>
      <c r="J217" s="210" t="str">
        <f t="shared" si="47"/>
        <v>--</v>
      </c>
      <c r="K217" s="207">
        <f t="shared" si="48"/>
        <v>7.5121951219512198E-8</v>
      </c>
      <c r="L217" s="210">
        <f t="shared" si="49"/>
        <v>7.4999999999999997E-8</v>
      </c>
      <c r="M217" s="207" t="str">
        <f t="shared" si="50"/>
        <v>--</v>
      </c>
      <c r="N217" s="210" t="str">
        <f t="shared" si="51"/>
        <v>--</v>
      </c>
      <c r="O217" s="207">
        <f t="shared" si="52"/>
        <v>5.6000000000000004E-7</v>
      </c>
      <c r="P217" s="210">
        <f t="shared" si="53"/>
        <v>5.6000000000000004E-7</v>
      </c>
      <c r="Q217" s="207" t="str">
        <f t="shared" si="54"/>
        <v>--</v>
      </c>
      <c r="R217" s="210" t="str">
        <f t="shared" si="55"/>
        <v>--</v>
      </c>
    </row>
    <row r="218" spans="1:18" x14ac:dyDescent="0.2">
      <c r="A218" s="46">
        <v>399</v>
      </c>
      <c r="B218" s="46" t="s">
        <v>543</v>
      </c>
      <c r="C218" s="46" t="s">
        <v>544</v>
      </c>
      <c r="D218" s="193" t="s">
        <v>545</v>
      </c>
      <c r="E218" s="207" t="str">
        <f t="shared" si="42"/>
        <v>--</v>
      </c>
      <c r="F218" s="210" t="str">
        <f t="shared" si="43"/>
        <v>--</v>
      </c>
      <c r="G218" s="207">
        <f t="shared" si="44"/>
        <v>1.75E-3</v>
      </c>
      <c r="H218" s="210">
        <f t="shared" si="45"/>
        <v>1.8E-3</v>
      </c>
      <c r="I218" s="207" t="str">
        <f t="shared" si="46"/>
        <v>--</v>
      </c>
      <c r="J218" s="210" t="str">
        <f t="shared" si="47"/>
        <v>--</v>
      </c>
      <c r="K218" s="207">
        <f t="shared" si="48"/>
        <v>1.8480000000000003E-3</v>
      </c>
      <c r="L218" s="210">
        <f t="shared" si="49"/>
        <v>1.8E-3</v>
      </c>
      <c r="M218" s="207" t="str">
        <f t="shared" si="50"/>
        <v>--</v>
      </c>
      <c r="N218" s="210" t="str">
        <f t="shared" si="51"/>
        <v>--</v>
      </c>
      <c r="O218" s="207">
        <f t="shared" si="52"/>
        <v>1.3200000000000002E-2</v>
      </c>
      <c r="P218" s="210">
        <f t="shared" si="53"/>
        <v>1.2999999999999999E-2</v>
      </c>
      <c r="Q218" s="207" t="str">
        <f t="shared" si="54"/>
        <v>--</v>
      </c>
      <c r="R218" s="210" t="str">
        <f t="shared" si="55"/>
        <v>--</v>
      </c>
    </row>
    <row r="219" spans="1:18" x14ac:dyDescent="0.2">
      <c r="A219" s="46">
        <v>400</v>
      </c>
      <c r="B219" s="46" t="s">
        <v>546</v>
      </c>
      <c r="C219" s="46" t="s">
        <v>547</v>
      </c>
      <c r="D219" s="193" t="s">
        <v>548</v>
      </c>
      <c r="E219" s="207" t="str">
        <f t="shared" si="42"/>
        <v>--</v>
      </c>
      <c r="F219" s="210" t="str">
        <f t="shared" si="43"/>
        <v>--</v>
      </c>
      <c r="G219" s="207" t="str">
        <f t="shared" si="44"/>
        <v>--</v>
      </c>
      <c r="H219" s="210" t="str">
        <f t="shared" si="45"/>
        <v>--</v>
      </c>
      <c r="I219" s="207" t="str">
        <f t="shared" si="46"/>
        <v>--</v>
      </c>
      <c r="J219" s="210" t="str">
        <f t="shared" si="47"/>
        <v>--</v>
      </c>
      <c r="K219" s="207" t="str">
        <f t="shared" si="48"/>
        <v>--</v>
      </c>
      <c r="L219" s="210" t="str">
        <f t="shared" si="49"/>
        <v>--</v>
      </c>
      <c r="M219" s="207" t="str">
        <f t="shared" si="50"/>
        <v>--</v>
      </c>
      <c r="N219" s="210" t="str">
        <f t="shared" si="51"/>
        <v>--</v>
      </c>
      <c r="O219" s="207" t="str">
        <f t="shared" si="52"/>
        <v>--</v>
      </c>
      <c r="P219" s="210" t="str">
        <f t="shared" si="53"/>
        <v>--</v>
      </c>
      <c r="Q219" s="207">
        <f t="shared" si="54"/>
        <v>3.4000000000000002E-2</v>
      </c>
      <c r="R219" s="210">
        <f t="shared" si="55"/>
        <v>3.4000000000000002E-2</v>
      </c>
    </row>
    <row r="220" spans="1:18" x14ac:dyDescent="0.2">
      <c r="A220" s="46">
        <v>401</v>
      </c>
      <c r="B220" s="46" t="s">
        <v>549</v>
      </c>
      <c r="C220" s="46" t="s">
        <v>550</v>
      </c>
      <c r="D220" s="193" t="s">
        <v>551</v>
      </c>
      <c r="E220" s="207" t="str">
        <f t="shared" si="42"/>
        <v>--</v>
      </c>
      <c r="F220" s="210" t="str">
        <f t="shared" si="43"/>
        <v>--</v>
      </c>
      <c r="G220" s="207">
        <f t="shared" si="44"/>
        <v>1.7241379310344827E-3</v>
      </c>
      <c r="H220" s="210">
        <f t="shared" si="45"/>
        <v>1.6999999999999999E-3</v>
      </c>
      <c r="I220" s="207" t="str">
        <f t="shared" si="46"/>
        <v>--</v>
      </c>
      <c r="J220" s="210" t="str">
        <f t="shared" si="47"/>
        <v>--</v>
      </c>
      <c r="K220" s="207">
        <f t="shared" si="48"/>
        <v>1.8333333333333333E-2</v>
      </c>
      <c r="L220" s="210">
        <f t="shared" si="49"/>
        <v>1.7999999999999999E-2</v>
      </c>
      <c r="M220" s="207" t="str">
        <f t="shared" si="50"/>
        <v>--</v>
      </c>
      <c r="N220" s="210" t="str">
        <f t="shared" si="51"/>
        <v>--</v>
      </c>
      <c r="O220" s="207">
        <f t="shared" si="52"/>
        <v>0.12941176470588237</v>
      </c>
      <c r="P220" s="210">
        <f t="shared" si="53"/>
        <v>0.13</v>
      </c>
      <c r="Q220" s="207">
        <f t="shared" si="54"/>
        <v>1</v>
      </c>
      <c r="R220" s="210">
        <f t="shared" si="55"/>
        <v>1</v>
      </c>
    </row>
    <row r="221" spans="1:18" x14ac:dyDescent="0.2">
      <c r="A221" s="46">
        <v>402</v>
      </c>
      <c r="B221" s="46" t="s">
        <v>552</v>
      </c>
      <c r="C221" s="46" t="s">
        <v>553</v>
      </c>
      <c r="D221" s="193" t="s">
        <v>554</v>
      </c>
      <c r="E221" s="207" t="str">
        <f t="shared" si="42"/>
        <v>--</v>
      </c>
      <c r="F221" s="210" t="str">
        <f t="shared" si="43"/>
        <v>--</v>
      </c>
      <c r="G221" s="207" t="str">
        <f t="shared" si="44"/>
        <v>--</v>
      </c>
      <c r="H221" s="210" t="str">
        <f t="shared" si="45"/>
        <v>--</v>
      </c>
      <c r="I221" s="207" t="str">
        <f t="shared" si="46"/>
        <v>--</v>
      </c>
      <c r="J221" s="210" t="str">
        <f t="shared" si="47"/>
        <v>--</v>
      </c>
      <c r="K221" s="207" t="str">
        <f t="shared" si="48"/>
        <v>--</v>
      </c>
      <c r="L221" s="210" t="str">
        <f t="shared" si="49"/>
        <v>--</v>
      </c>
      <c r="M221" s="207" t="str">
        <f t="shared" si="50"/>
        <v>--</v>
      </c>
      <c r="N221" s="210" t="str">
        <f t="shared" si="51"/>
        <v>--</v>
      </c>
      <c r="O221" s="207" t="str">
        <f t="shared" si="52"/>
        <v>--</v>
      </c>
      <c r="P221" s="210" t="str">
        <f t="shared" si="53"/>
        <v>--</v>
      </c>
      <c r="Q221" s="207">
        <f t="shared" si="54"/>
        <v>4.7E-2</v>
      </c>
      <c r="R221" s="210">
        <f t="shared" si="55"/>
        <v>4.7E-2</v>
      </c>
    </row>
    <row r="222" spans="1:18" x14ac:dyDescent="0.2">
      <c r="A222" s="46">
        <v>403</v>
      </c>
      <c r="B222" s="46" t="s">
        <v>555</v>
      </c>
      <c r="C222" s="46" t="s">
        <v>556</v>
      </c>
      <c r="D222" s="193" t="s">
        <v>557</v>
      </c>
      <c r="E222" s="207" t="str">
        <f t="shared" si="42"/>
        <v>--</v>
      </c>
      <c r="F222" s="210" t="str">
        <f t="shared" si="43"/>
        <v>--</v>
      </c>
      <c r="G222" s="207">
        <f t="shared" si="44"/>
        <v>1E-4</v>
      </c>
      <c r="H222" s="210">
        <f t="shared" si="45"/>
        <v>1E-4</v>
      </c>
      <c r="I222" s="207" t="str">
        <f t="shared" si="46"/>
        <v>--</v>
      </c>
      <c r="J222" s="210" t="str">
        <f t="shared" si="47"/>
        <v>--</v>
      </c>
      <c r="K222" s="207">
        <f t="shared" si="48"/>
        <v>4.4000000000000007E-4</v>
      </c>
      <c r="L222" s="210">
        <f t="shared" si="49"/>
        <v>4.4000000000000002E-4</v>
      </c>
      <c r="M222" s="207" t="str">
        <f t="shared" si="50"/>
        <v>--</v>
      </c>
      <c r="N222" s="210" t="str">
        <f t="shared" si="51"/>
        <v>--</v>
      </c>
      <c r="O222" s="207">
        <f t="shared" si="52"/>
        <v>4.4000000000000007E-4</v>
      </c>
      <c r="P222" s="210">
        <f t="shared" si="53"/>
        <v>4.4000000000000002E-4</v>
      </c>
      <c r="Q222" s="207">
        <f t="shared" si="54"/>
        <v>6.3E-2</v>
      </c>
      <c r="R222" s="210">
        <f t="shared" si="55"/>
        <v>6.3E-2</v>
      </c>
    </row>
    <row r="223" spans="1:18" x14ac:dyDescent="0.2">
      <c r="A223" s="46">
        <v>404</v>
      </c>
      <c r="B223" s="46">
        <v>491</v>
      </c>
      <c r="C223" s="46" t="s">
        <v>558</v>
      </c>
      <c r="D223" s="193" t="s">
        <v>559</v>
      </c>
      <c r="E223" s="207" t="str">
        <f t="shared" si="42"/>
        <v>--</v>
      </c>
      <c r="F223" s="210" t="str">
        <f t="shared" si="43"/>
        <v>--</v>
      </c>
      <c r="G223" s="207">
        <f t="shared" si="44"/>
        <v>1.9047619047619049E-6</v>
      </c>
      <c r="H223" s="210">
        <f t="shared" si="45"/>
        <v>1.9E-6</v>
      </c>
      <c r="I223" s="207" t="str">
        <f t="shared" si="46"/>
        <v>--</v>
      </c>
      <c r="J223" s="210" t="str">
        <f t="shared" si="47"/>
        <v>--</v>
      </c>
      <c r="K223" s="207">
        <f t="shared" si="48"/>
        <v>3.7446808510638303E-6</v>
      </c>
      <c r="L223" s="210">
        <f t="shared" si="49"/>
        <v>3.7000000000000002E-6</v>
      </c>
      <c r="M223" s="207" t="str">
        <f t="shared" si="50"/>
        <v>--</v>
      </c>
      <c r="N223" s="210" t="str">
        <f t="shared" si="51"/>
        <v>--</v>
      </c>
      <c r="O223" s="207">
        <f t="shared" si="52"/>
        <v>2.7936507936507939E-5</v>
      </c>
      <c r="P223" s="210">
        <f t="shared" si="53"/>
        <v>2.8E-5</v>
      </c>
      <c r="Q223" s="207">
        <f t="shared" si="54"/>
        <v>1.0999999999999999E-2</v>
      </c>
      <c r="R223" s="210">
        <f t="shared" si="55"/>
        <v>1.0999999999999999E-2</v>
      </c>
    </row>
    <row r="224" spans="1:18" x14ac:dyDescent="0.2">
      <c r="A224" s="46">
        <v>405</v>
      </c>
      <c r="B224" s="46">
        <v>490</v>
      </c>
      <c r="C224" s="46" t="s">
        <v>560</v>
      </c>
      <c r="D224" s="193" t="s">
        <v>561</v>
      </c>
      <c r="E224" s="207" t="str">
        <f t="shared" si="42"/>
        <v>--</v>
      </c>
      <c r="F224" s="210" t="str">
        <f t="shared" si="43"/>
        <v>--</v>
      </c>
      <c r="G224" s="207">
        <f t="shared" si="44"/>
        <v>4.5454545454545457E-7</v>
      </c>
      <c r="H224" s="210">
        <f t="shared" si="45"/>
        <v>4.4999999999999998E-7</v>
      </c>
      <c r="I224" s="207" t="str">
        <f t="shared" si="46"/>
        <v>--</v>
      </c>
      <c r="J224" s="210" t="str">
        <f t="shared" si="47"/>
        <v>--</v>
      </c>
      <c r="K224" s="207">
        <f t="shared" si="48"/>
        <v>1.1282051282051283E-6</v>
      </c>
      <c r="L224" s="210">
        <f t="shared" si="49"/>
        <v>1.1000000000000001E-6</v>
      </c>
      <c r="M224" s="207" t="str">
        <f t="shared" si="50"/>
        <v>--</v>
      </c>
      <c r="N224" s="210" t="str">
        <f t="shared" si="51"/>
        <v>--</v>
      </c>
      <c r="O224" s="207">
        <f t="shared" si="52"/>
        <v>8.3018867924528319E-6</v>
      </c>
      <c r="P224" s="210">
        <f t="shared" si="53"/>
        <v>8.3000000000000002E-6</v>
      </c>
      <c r="Q224" s="207">
        <f t="shared" si="54"/>
        <v>6.3E-2</v>
      </c>
      <c r="R224" s="210">
        <f t="shared" si="55"/>
        <v>6.3E-2</v>
      </c>
    </row>
    <row r="225" spans="1:18" x14ac:dyDescent="0.2">
      <c r="A225" s="46">
        <v>410</v>
      </c>
      <c r="B225" s="180">
        <v>497</v>
      </c>
      <c r="C225" s="180" t="s">
        <v>562</v>
      </c>
      <c r="D225" s="182" t="s">
        <v>563</v>
      </c>
      <c r="E225" s="207" t="str">
        <f t="shared" si="42"/>
        <v>--</v>
      </c>
      <c r="F225" s="210" t="str">
        <f t="shared" si="43"/>
        <v>--</v>
      </c>
      <c r="G225" s="207">
        <f t="shared" si="44"/>
        <v>200</v>
      </c>
      <c r="H225" s="210">
        <f t="shared" si="45"/>
        <v>200</v>
      </c>
      <c r="I225" s="207" t="str">
        <f t="shared" si="46"/>
        <v>--</v>
      </c>
      <c r="J225" s="210" t="str">
        <f t="shared" si="47"/>
        <v>--</v>
      </c>
      <c r="K225" s="207">
        <f t="shared" si="48"/>
        <v>880.00000000000011</v>
      </c>
      <c r="L225" s="210">
        <f t="shared" si="49"/>
        <v>880</v>
      </c>
      <c r="M225" s="207" t="str">
        <f t="shared" si="50"/>
        <v>--</v>
      </c>
      <c r="N225" s="210" t="str">
        <f t="shared" si="51"/>
        <v>--</v>
      </c>
      <c r="O225" s="207">
        <f t="shared" si="52"/>
        <v>880.00000000000011</v>
      </c>
      <c r="P225" s="210">
        <f t="shared" si="53"/>
        <v>880</v>
      </c>
      <c r="Q225" s="207">
        <f t="shared" si="54"/>
        <v>667</v>
      </c>
      <c r="R225" s="210">
        <f t="shared" si="55"/>
        <v>670</v>
      </c>
    </row>
    <row r="226" spans="1:18" x14ac:dyDescent="0.2">
      <c r="A226" s="46">
        <v>417</v>
      </c>
      <c r="B226" s="180">
        <v>503</v>
      </c>
      <c r="C226" s="180" t="s">
        <v>564</v>
      </c>
      <c r="D226" s="182" t="s">
        <v>565</v>
      </c>
      <c r="E226" s="207" t="str">
        <f t="shared" si="42"/>
        <v>--</v>
      </c>
      <c r="F226" s="210" t="str">
        <f t="shared" si="43"/>
        <v>--</v>
      </c>
      <c r="G226" s="207">
        <f t="shared" si="44"/>
        <v>0.3</v>
      </c>
      <c r="H226" s="210">
        <f t="shared" si="45"/>
        <v>0.3</v>
      </c>
      <c r="I226" s="207" t="str">
        <f t="shared" si="46"/>
        <v>--</v>
      </c>
      <c r="J226" s="210" t="str">
        <f t="shared" si="47"/>
        <v>--</v>
      </c>
      <c r="K226" s="207">
        <f t="shared" si="48"/>
        <v>1.32</v>
      </c>
      <c r="L226" s="210">
        <f t="shared" si="49"/>
        <v>1.3</v>
      </c>
      <c r="M226" s="207" t="str">
        <f t="shared" si="50"/>
        <v>--</v>
      </c>
      <c r="N226" s="210" t="str">
        <f t="shared" si="51"/>
        <v>--</v>
      </c>
      <c r="O226" s="207">
        <f t="shared" si="52"/>
        <v>1.32</v>
      </c>
      <c r="P226" s="210">
        <f t="shared" si="53"/>
        <v>1.3</v>
      </c>
      <c r="Q226" s="207">
        <f t="shared" si="54"/>
        <v>0.16669999999999999</v>
      </c>
      <c r="R226" s="210">
        <f t="shared" si="55"/>
        <v>0.17</v>
      </c>
    </row>
    <row r="227" spans="1:18" x14ac:dyDescent="0.2">
      <c r="A227" s="46">
        <v>418</v>
      </c>
      <c r="B227" s="180">
        <v>506</v>
      </c>
      <c r="C227" s="180" t="s">
        <v>566</v>
      </c>
      <c r="D227" s="182" t="s">
        <v>567</v>
      </c>
      <c r="E227" s="207" t="str">
        <f t="shared" si="42"/>
        <v>--</v>
      </c>
      <c r="F227" s="210" t="str">
        <f t="shared" si="43"/>
        <v>--</v>
      </c>
      <c r="G227" s="207">
        <f t="shared" si="44"/>
        <v>0.8</v>
      </c>
      <c r="H227" s="210">
        <f t="shared" si="45"/>
        <v>0.8</v>
      </c>
      <c r="I227" s="207" t="str">
        <f t="shared" si="46"/>
        <v>--</v>
      </c>
      <c r="J227" s="210" t="str">
        <f t="shared" si="47"/>
        <v>--</v>
      </c>
      <c r="K227" s="207">
        <f t="shared" si="48"/>
        <v>3.5200000000000005</v>
      </c>
      <c r="L227" s="210">
        <f t="shared" si="49"/>
        <v>3.5</v>
      </c>
      <c r="M227" s="207" t="str">
        <f t="shared" si="50"/>
        <v>--</v>
      </c>
      <c r="N227" s="210" t="str">
        <f t="shared" si="51"/>
        <v>--</v>
      </c>
      <c r="O227" s="207">
        <f t="shared" si="52"/>
        <v>3.5200000000000005</v>
      </c>
      <c r="P227" s="210">
        <f t="shared" si="53"/>
        <v>3.5</v>
      </c>
      <c r="Q227" s="207" t="str">
        <f t="shared" si="54"/>
        <v>--</v>
      </c>
      <c r="R227" s="210" t="str">
        <f t="shared" si="55"/>
        <v>--</v>
      </c>
    </row>
    <row r="228" spans="1:18" x14ac:dyDescent="0.2">
      <c r="A228" s="46">
        <v>419</v>
      </c>
      <c r="B228" s="180">
        <v>507</v>
      </c>
      <c r="C228" s="180" t="s">
        <v>568</v>
      </c>
      <c r="D228" s="182" t="s">
        <v>569</v>
      </c>
      <c r="E228" s="207" t="str">
        <f t="shared" si="42"/>
        <v>--</v>
      </c>
      <c r="F228" s="210" t="str">
        <f t="shared" si="43"/>
        <v>--</v>
      </c>
      <c r="G228" s="207">
        <f t="shared" si="44"/>
        <v>7</v>
      </c>
      <c r="H228" s="210">
        <f t="shared" si="45"/>
        <v>7</v>
      </c>
      <c r="I228" s="207" t="str">
        <f t="shared" si="46"/>
        <v>--</v>
      </c>
      <c r="J228" s="210" t="str">
        <f t="shared" si="47"/>
        <v>--</v>
      </c>
      <c r="K228" s="207">
        <f t="shared" si="48"/>
        <v>30.800000000000004</v>
      </c>
      <c r="L228" s="210">
        <f t="shared" si="49"/>
        <v>31</v>
      </c>
      <c r="M228" s="207" t="str">
        <f t="shared" si="50"/>
        <v>--</v>
      </c>
      <c r="N228" s="210" t="str">
        <f t="shared" si="51"/>
        <v>--</v>
      </c>
      <c r="O228" s="207">
        <f t="shared" si="52"/>
        <v>30.800000000000004</v>
      </c>
      <c r="P228" s="210">
        <f t="shared" si="53"/>
        <v>31</v>
      </c>
      <c r="Q228" s="207" t="str">
        <f t="shared" si="54"/>
        <v>--</v>
      </c>
      <c r="R228" s="210" t="str">
        <f t="shared" si="55"/>
        <v>--</v>
      </c>
    </row>
    <row r="229" spans="1:18" x14ac:dyDescent="0.2">
      <c r="A229" s="46">
        <v>424</v>
      </c>
      <c r="B229" s="180">
        <v>636</v>
      </c>
      <c r="C229" s="180" t="s">
        <v>570</v>
      </c>
      <c r="D229" s="182" t="s">
        <v>571</v>
      </c>
      <c r="E229" s="207" t="str">
        <f t="shared" si="42"/>
        <v>--</v>
      </c>
      <c r="F229" s="210" t="str">
        <f t="shared" si="43"/>
        <v>--</v>
      </c>
      <c r="G229" s="207" t="str">
        <f t="shared" si="44"/>
        <v>--</v>
      </c>
      <c r="H229" s="210" t="str">
        <f t="shared" si="45"/>
        <v>--</v>
      </c>
      <c r="I229" s="207" t="str">
        <f t="shared" si="46"/>
        <v>--</v>
      </c>
      <c r="J229" s="210" t="str">
        <f t="shared" si="47"/>
        <v>--</v>
      </c>
      <c r="K229" s="207" t="str">
        <f t="shared" si="48"/>
        <v>--</v>
      </c>
      <c r="L229" s="210" t="str">
        <f t="shared" si="49"/>
        <v>--</v>
      </c>
      <c r="M229" s="207" t="str">
        <f t="shared" si="50"/>
        <v>--</v>
      </c>
      <c r="N229" s="210" t="str">
        <f t="shared" si="51"/>
        <v>--</v>
      </c>
      <c r="O229" s="207" t="str">
        <f t="shared" si="52"/>
        <v>--</v>
      </c>
      <c r="P229" s="210" t="str">
        <f t="shared" si="53"/>
        <v>--</v>
      </c>
      <c r="Q229" s="207">
        <f t="shared" si="54"/>
        <v>20</v>
      </c>
      <c r="R229" s="210">
        <f t="shared" si="55"/>
        <v>20</v>
      </c>
    </row>
    <row r="230" spans="1:18" x14ac:dyDescent="0.2">
      <c r="A230" s="46">
        <v>426</v>
      </c>
      <c r="B230" s="180">
        <v>525</v>
      </c>
      <c r="C230" s="180" t="s">
        <v>572</v>
      </c>
      <c r="D230" s="182" t="s">
        <v>573</v>
      </c>
      <c r="E230" s="207" t="str">
        <f t="shared" si="42"/>
        <v>--</v>
      </c>
      <c r="F230" s="210" t="str">
        <f t="shared" si="43"/>
        <v>--</v>
      </c>
      <c r="G230" s="207">
        <f t="shared" si="44"/>
        <v>20</v>
      </c>
      <c r="H230" s="210">
        <f t="shared" si="45"/>
        <v>20</v>
      </c>
      <c r="I230" s="207" t="str">
        <f t="shared" si="46"/>
        <v>--</v>
      </c>
      <c r="J230" s="210" t="str">
        <f t="shared" si="47"/>
        <v>--</v>
      </c>
      <c r="K230" s="207">
        <f t="shared" si="48"/>
        <v>88</v>
      </c>
      <c r="L230" s="210">
        <f t="shared" si="49"/>
        <v>88</v>
      </c>
      <c r="M230" s="207" t="str">
        <f t="shared" si="50"/>
        <v>--</v>
      </c>
      <c r="N230" s="210" t="str">
        <f t="shared" si="51"/>
        <v>--</v>
      </c>
      <c r="O230" s="207">
        <f t="shared" si="52"/>
        <v>88</v>
      </c>
      <c r="P230" s="210">
        <f t="shared" si="53"/>
        <v>88</v>
      </c>
      <c r="Q230" s="207" t="str">
        <f t="shared" si="54"/>
        <v>--</v>
      </c>
      <c r="R230" s="210" t="str">
        <f t="shared" si="55"/>
        <v>--</v>
      </c>
    </row>
    <row r="231" spans="1:18" x14ac:dyDescent="0.2">
      <c r="A231" s="46">
        <v>428</v>
      </c>
      <c r="B231" s="46" t="s">
        <v>574</v>
      </c>
      <c r="C231" s="46" t="s">
        <v>575</v>
      </c>
      <c r="D231" s="193" t="s">
        <v>576</v>
      </c>
      <c r="E231" s="207">
        <f t="shared" si="42"/>
        <v>1.1246063877642827E-5</v>
      </c>
      <c r="F231" s="210">
        <f t="shared" si="43"/>
        <v>1.1E-5</v>
      </c>
      <c r="G231" s="207">
        <f t="shared" si="44"/>
        <v>1.3333333333333337E-4</v>
      </c>
      <c r="H231" s="210">
        <f t="shared" si="45"/>
        <v>1.2999999999999999E-4</v>
      </c>
      <c r="I231" s="207">
        <f t="shared" si="46"/>
        <v>3.8655961938745172E-5</v>
      </c>
      <c r="J231" s="210">
        <f t="shared" si="47"/>
        <v>3.8999999999999999E-5</v>
      </c>
      <c r="K231" s="207">
        <f t="shared" si="48"/>
        <v>2.793650793650794E-4</v>
      </c>
      <c r="L231" s="210">
        <f t="shared" si="49"/>
        <v>2.7999999999999998E-4</v>
      </c>
      <c r="M231" s="207">
        <f t="shared" si="50"/>
        <v>7.0175438596491223E-5</v>
      </c>
      <c r="N231" s="210">
        <f t="shared" si="51"/>
        <v>6.9999999999999994E-5</v>
      </c>
      <c r="O231" s="207">
        <f t="shared" si="52"/>
        <v>1.9555555555555559E-3</v>
      </c>
      <c r="P231" s="210">
        <f t="shared" si="53"/>
        <v>2E-3</v>
      </c>
      <c r="Q231" s="207" t="str">
        <f t="shared" si="54"/>
        <v>--</v>
      </c>
      <c r="R231" s="210" t="str">
        <f t="shared" si="55"/>
        <v>--</v>
      </c>
    </row>
    <row r="232" spans="1:18" x14ac:dyDescent="0.2">
      <c r="A232" s="46">
        <v>429</v>
      </c>
      <c r="B232" s="46" t="s">
        <v>578</v>
      </c>
      <c r="C232" s="46" t="s">
        <v>579</v>
      </c>
      <c r="D232" s="193" t="s">
        <v>580</v>
      </c>
      <c r="E232" s="207">
        <f t="shared" si="42"/>
        <v>5.6230319388214123E-7</v>
      </c>
      <c r="F232" s="210">
        <f t="shared" si="43"/>
        <v>5.6000000000000004E-7</v>
      </c>
      <c r="G232" s="207">
        <f t="shared" si="44"/>
        <v>6.6666666666666675E-6</v>
      </c>
      <c r="H232" s="210">
        <f t="shared" si="45"/>
        <v>6.7000000000000002E-6</v>
      </c>
      <c r="I232" s="207">
        <f t="shared" si="46"/>
        <v>1.9327980969372583E-6</v>
      </c>
      <c r="J232" s="210">
        <f t="shared" si="47"/>
        <v>1.9E-6</v>
      </c>
      <c r="K232" s="207">
        <f t="shared" si="48"/>
        <v>1.396825396825397E-5</v>
      </c>
      <c r="L232" s="210">
        <f t="shared" si="49"/>
        <v>1.4E-5</v>
      </c>
      <c r="M232" s="207">
        <f t="shared" si="50"/>
        <v>3.5087719298245611E-6</v>
      </c>
      <c r="N232" s="210">
        <f t="shared" si="51"/>
        <v>3.4999999999999999E-6</v>
      </c>
      <c r="O232" s="207">
        <f t="shared" si="52"/>
        <v>9.7777777777777793E-5</v>
      </c>
      <c r="P232" s="210">
        <f t="shared" si="53"/>
        <v>9.7999999999999997E-5</v>
      </c>
      <c r="Q232" s="207" t="str">
        <f t="shared" si="54"/>
        <v>--</v>
      </c>
      <c r="R232" s="210" t="str">
        <f t="shared" si="55"/>
        <v>--</v>
      </c>
    </row>
    <row r="233" spans="1:18" x14ac:dyDescent="0.2">
      <c r="A233" s="46">
        <v>430</v>
      </c>
      <c r="B233" s="46" t="s">
        <v>581</v>
      </c>
      <c r="C233" s="46" t="s">
        <v>582</v>
      </c>
      <c r="D233" s="193" t="s">
        <v>583</v>
      </c>
      <c r="E233" s="207">
        <f t="shared" si="42"/>
        <v>1.1246063877642825E-4</v>
      </c>
      <c r="F233" s="210">
        <f t="shared" si="43"/>
        <v>1.1E-4</v>
      </c>
      <c r="G233" s="207">
        <f t="shared" si="44"/>
        <v>1.3333333333333335E-3</v>
      </c>
      <c r="H233" s="210">
        <f t="shared" si="45"/>
        <v>1.2999999999999999E-3</v>
      </c>
      <c r="I233" s="207">
        <f t="shared" si="46"/>
        <v>3.8655961938745172E-4</v>
      </c>
      <c r="J233" s="210">
        <f t="shared" si="47"/>
        <v>3.8999999999999999E-4</v>
      </c>
      <c r="K233" s="207">
        <f t="shared" si="48"/>
        <v>2.7936507936507943E-3</v>
      </c>
      <c r="L233" s="210">
        <f t="shared" si="49"/>
        <v>2.8E-3</v>
      </c>
      <c r="M233" s="207">
        <f t="shared" si="50"/>
        <v>7.0175438596491223E-4</v>
      </c>
      <c r="N233" s="210">
        <f t="shared" si="51"/>
        <v>6.9999999999999999E-4</v>
      </c>
      <c r="O233" s="207">
        <f t="shared" si="52"/>
        <v>1.9555555555555559E-2</v>
      </c>
      <c r="P233" s="210">
        <f t="shared" si="53"/>
        <v>0.02</v>
      </c>
      <c r="Q233" s="207" t="str">
        <f t="shared" si="54"/>
        <v>--</v>
      </c>
      <c r="R233" s="210" t="str">
        <f t="shared" si="55"/>
        <v>--</v>
      </c>
    </row>
    <row r="234" spans="1:18" x14ac:dyDescent="0.2">
      <c r="A234" s="46">
        <v>431</v>
      </c>
      <c r="B234" s="46" t="s">
        <v>584</v>
      </c>
      <c r="C234" s="46" t="s">
        <v>585</v>
      </c>
      <c r="D234" s="193" t="s">
        <v>586</v>
      </c>
      <c r="E234" s="207">
        <f t="shared" si="42"/>
        <v>1.1246063877642825E-4</v>
      </c>
      <c r="F234" s="210">
        <f t="shared" si="43"/>
        <v>1.1E-4</v>
      </c>
      <c r="G234" s="207">
        <f t="shared" si="44"/>
        <v>1.3333333333333335E-3</v>
      </c>
      <c r="H234" s="210">
        <f t="shared" si="45"/>
        <v>1.2999999999999999E-3</v>
      </c>
      <c r="I234" s="207">
        <f t="shared" si="46"/>
        <v>3.8655961938745172E-4</v>
      </c>
      <c r="J234" s="210">
        <f t="shared" si="47"/>
        <v>3.8999999999999999E-4</v>
      </c>
      <c r="K234" s="207">
        <f t="shared" si="48"/>
        <v>2.7936507936507943E-3</v>
      </c>
      <c r="L234" s="210">
        <f t="shared" si="49"/>
        <v>2.8E-3</v>
      </c>
      <c r="M234" s="207">
        <f t="shared" si="50"/>
        <v>7.0175438596491223E-4</v>
      </c>
      <c r="N234" s="210">
        <f t="shared" si="51"/>
        <v>6.9999999999999999E-4</v>
      </c>
      <c r="O234" s="207">
        <f t="shared" si="52"/>
        <v>1.9555555555555559E-2</v>
      </c>
      <c r="P234" s="210">
        <f t="shared" si="53"/>
        <v>0.02</v>
      </c>
      <c r="Q234" s="207" t="str">
        <f t="shared" si="54"/>
        <v>--</v>
      </c>
      <c r="R234" s="210" t="str">
        <f t="shared" si="55"/>
        <v>--</v>
      </c>
    </row>
    <row r="235" spans="1:18" x14ac:dyDescent="0.2">
      <c r="A235" s="46">
        <v>432</v>
      </c>
      <c r="B235" s="46" t="s">
        <v>587</v>
      </c>
      <c r="C235" s="46" t="s">
        <v>588</v>
      </c>
      <c r="D235" s="193" t="s">
        <v>589</v>
      </c>
      <c r="E235" s="207">
        <f t="shared" si="42"/>
        <v>1.1246063877642825E-4</v>
      </c>
      <c r="F235" s="210">
        <f t="shared" si="43"/>
        <v>1.1E-4</v>
      </c>
      <c r="G235" s="207">
        <f t="shared" si="44"/>
        <v>1.3333333333333335E-3</v>
      </c>
      <c r="H235" s="210">
        <f t="shared" si="45"/>
        <v>1.2999999999999999E-3</v>
      </c>
      <c r="I235" s="207">
        <f t="shared" si="46"/>
        <v>3.8655961938745172E-4</v>
      </c>
      <c r="J235" s="210">
        <f t="shared" si="47"/>
        <v>3.8999999999999999E-4</v>
      </c>
      <c r="K235" s="207">
        <f t="shared" si="48"/>
        <v>2.7936507936507943E-3</v>
      </c>
      <c r="L235" s="210">
        <f t="shared" si="49"/>
        <v>2.8E-3</v>
      </c>
      <c r="M235" s="207">
        <f t="shared" si="50"/>
        <v>7.0175438596491223E-4</v>
      </c>
      <c r="N235" s="210">
        <f t="shared" si="51"/>
        <v>6.9999999999999999E-4</v>
      </c>
      <c r="O235" s="207">
        <f t="shared" si="52"/>
        <v>1.9555555555555559E-2</v>
      </c>
      <c r="P235" s="210">
        <f t="shared" si="53"/>
        <v>0.02</v>
      </c>
      <c r="Q235" s="207" t="str">
        <f t="shared" si="54"/>
        <v>--</v>
      </c>
      <c r="R235" s="210" t="str">
        <f t="shared" si="55"/>
        <v>--</v>
      </c>
    </row>
    <row r="236" spans="1:18" x14ac:dyDescent="0.2">
      <c r="A236" s="46">
        <v>433</v>
      </c>
      <c r="B236" s="46" t="s">
        <v>590</v>
      </c>
      <c r="C236" s="46" t="s">
        <v>591</v>
      </c>
      <c r="D236" s="193" t="s">
        <v>592</v>
      </c>
      <c r="E236" s="207">
        <f t="shared" si="42"/>
        <v>1.1246063877642825E-4</v>
      </c>
      <c r="F236" s="210">
        <f t="shared" si="43"/>
        <v>1.1E-4</v>
      </c>
      <c r="G236" s="207">
        <f t="shared" si="44"/>
        <v>1.3333333333333335E-3</v>
      </c>
      <c r="H236" s="210">
        <f t="shared" si="45"/>
        <v>1.2999999999999999E-3</v>
      </c>
      <c r="I236" s="207">
        <f t="shared" si="46"/>
        <v>3.8655961938745172E-4</v>
      </c>
      <c r="J236" s="210">
        <f t="shared" si="47"/>
        <v>3.8999999999999999E-4</v>
      </c>
      <c r="K236" s="207">
        <f t="shared" si="48"/>
        <v>2.7936507936507943E-3</v>
      </c>
      <c r="L236" s="210">
        <f t="shared" si="49"/>
        <v>2.8E-3</v>
      </c>
      <c r="M236" s="207">
        <f t="shared" si="50"/>
        <v>7.0175438596491223E-4</v>
      </c>
      <c r="N236" s="210">
        <f t="shared" si="51"/>
        <v>6.9999999999999999E-4</v>
      </c>
      <c r="O236" s="207">
        <f t="shared" si="52"/>
        <v>1.9555555555555559E-2</v>
      </c>
      <c r="P236" s="210">
        <f t="shared" si="53"/>
        <v>0.02</v>
      </c>
      <c r="Q236" s="207" t="str">
        <f t="shared" si="54"/>
        <v>--</v>
      </c>
      <c r="R236" s="210" t="str">
        <f t="shared" si="55"/>
        <v>--</v>
      </c>
    </row>
    <row r="237" spans="1:18" x14ac:dyDescent="0.2">
      <c r="A237" s="46">
        <v>434</v>
      </c>
      <c r="B237" s="46" t="s">
        <v>593</v>
      </c>
      <c r="C237" s="46" t="s">
        <v>594</v>
      </c>
      <c r="D237" s="193" t="s">
        <v>595</v>
      </c>
      <c r="E237" s="207">
        <f t="shared" si="42"/>
        <v>6.7476383265856949E-8</v>
      </c>
      <c r="F237" s="210">
        <f t="shared" si="43"/>
        <v>6.7000000000000004E-8</v>
      </c>
      <c r="G237" s="207">
        <f t="shared" si="44"/>
        <v>8.0000000000000007E-7</v>
      </c>
      <c r="H237" s="210">
        <f t="shared" si="45"/>
        <v>7.9999999999999996E-7</v>
      </c>
      <c r="I237" s="207">
        <f t="shared" si="46"/>
        <v>2.3193577163247099E-7</v>
      </c>
      <c r="J237" s="210">
        <f t="shared" si="47"/>
        <v>2.2999999999999999E-7</v>
      </c>
      <c r="K237" s="207">
        <f t="shared" si="48"/>
        <v>1.6761904761904764E-6</v>
      </c>
      <c r="L237" s="210">
        <f t="shared" si="49"/>
        <v>1.7E-6</v>
      </c>
      <c r="M237" s="207">
        <f t="shared" si="50"/>
        <v>4.2105263157894738E-7</v>
      </c>
      <c r="N237" s="210">
        <f t="shared" si="51"/>
        <v>4.2E-7</v>
      </c>
      <c r="O237" s="207">
        <f t="shared" si="52"/>
        <v>1.1733333333333335E-5</v>
      </c>
      <c r="P237" s="210">
        <f t="shared" si="53"/>
        <v>1.2E-5</v>
      </c>
      <c r="Q237" s="207" t="str">
        <f t="shared" si="54"/>
        <v>--</v>
      </c>
      <c r="R237" s="210" t="str">
        <f t="shared" si="55"/>
        <v>--</v>
      </c>
    </row>
    <row r="238" spans="1:18" x14ac:dyDescent="0.2">
      <c r="A238" s="46">
        <v>435</v>
      </c>
      <c r="B238" s="46" t="s">
        <v>596</v>
      </c>
      <c r="C238" s="46" t="s">
        <v>597</v>
      </c>
      <c r="D238" s="193" t="s">
        <v>598</v>
      </c>
      <c r="E238" s="207">
        <f t="shared" si="42"/>
        <v>1.1246063877642825E-4</v>
      </c>
      <c r="F238" s="210">
        <f t="shared" si="43"/>
        <v>1.1E-4</v>
      </c>
      <c r="G238" s="207">
        <f t="shared" si="44"/>
        <v>1.3333333333333335E-3</v>
      </c>
      <c r="H238" s="210">
        <f t="shared" si="45"/>
        <v>1.2999999999999999E-3</v>
      </c>
      <c r="I238" s="207">
        <f t="shared" si="46"/>
        <v>3.8655961938745172E-4</v>
      </c>
      <c r="J238" s="210">
        <f t="shared" si="47"/>
        <v>3.8999999999999999E-4</v>
      </c>
      <c r="K238" s="207">
        <f t="shared" si="48"/>
        <v>2.7936507936507943E-3</v>
      </c>
      <c r="L238" s="210">
        <f t="shared" si="49"/>
        <v>2.8E-3</v>
      </c>
      <c r="M238" s="207">
        <f t="shared" si="50"/>
        <v>7.0175438596491223E-4</v>
      </c>
      <c r="N238" s="210">
        <f t="shared" si="51"/>
        <v>6.9999999999999999E-4</v>
      </c>
      <c r="O238" s="207">
        <f t="shared" si="52"/>
        <v>1.9555555555555559E-2</v>
      </c>
      <c r="P238" s="210">
        <f t="shared" si="53"/>
        <v>0.02</v>
      </c>
      <c r="Q238" s="207" t="str">
        <f t="shared" si="54"/>
        <v>--</v>
      </c>
      <c r="R238" s="210" t="str">
        <f t="shared" si="55"/>
        <v>--</v>
      </c>
    </row>
    <row r="239" spans="1:18" x14ac:dyDescent="0.2">
      <c r="A239" s="46">
        <v>436</v>
      </c>
      <c r="B239" s="46" t="s">
        <v>599</v>
      </c>
      <c r="C239" s="46" t="s">
        <v>600</v>
      </c>
      <c r="D239" s="193" t="s">
        <v>601</v>
      </c>
      <c r="E239" s="207">
        <f t="shared" si="42"/>
        <v>1.1246063877642825E-4</v>
      </c>
      <c r="F239" s="210">
        <f t="shared" si="43"/>
        <v>1.1E-4</v>
      </c>
      <c r="G239" s="207">
        <f t="shared" si="44"/>
        <v>1.3333333333333335E-3</v>
      </c>
      <c r="H239" s="210">
        <f t="shared" si="45"/>
        <v>1.2999999999999999E-3</v>
      </c>
      <c r="I239" s="207">
        <f t="shared" si="46"/>
        <v>3.8655961938745172E-4</v>
      </c>
      <c r="J239" s="210">
        <f t="shared" si="47"/>
        <v>3.8999999999999999E-4</v>
      </c>
      <c r="K239" s="207">
        <f t="shared" si="48"/>
        <v>2.7936507936507943E-3</v>
      </c>
      <c r="L239" s="210">
        <f t="shared" si="49"/>
        <v>2.8E-3</v>
      </c>
      <c r="M239" s="207">
        <f t="shared" si="50"/>
        <v>7.0175438596491223E-4</v>
      </c>
      <c r="N239" s="210">
        <f t="shared" si="51"/>
        <v>6.9999999999999999E-4</v>
      </c>
      <c r="O239" s="207">
        <f t="shared" si="52"/>
        <v>1.9555555555555559E-2</v>
      </c>
      <c r="P239" s="210">
        <f t="shared" si="53"/>
        <v>0.02</v>
      </c>
      <c r="Q239" s="207" t="str">
        <f t="shared" si="54"/>
        <v>--</v>
      </c>
      <c r="R239" s="210" t="str">
        <f t="shared" si="55"/>
        <v>--</v>
      </c>
    </row>
    <row r="240" spans="1:18" x14ac:dyDescent="0.2">
      <c r="A240" s="46">
        <v>437</v>
      </c>
      <c r="B240" s="46" t="s">
        <v>602</v>
      </c>
      <c r="C240" s="46" t="s">
        <v>603</v>
      </c>
      <c r="D240" s="193" t="s">
        <v>604</v>
      </c>
      <c r="E240" s="207">
        <f t="shared" si="42"/>
        <v>1.1246063877642825E-4</v>
      </c>
      <c r="F240" s="210">
        <f t="shared" si="43"/>
        <v>1.1E-4</v>
      </c>
      <c r="G240" s="207">
        <f t="shared" si="44"/>
        <v>1.3333333333333335E-3</v>
      </c>
      <c r="H240" s="210">
        <f t="shared" si="45"/>
        <v>1.2999999999999999E-3</v>
      </c>
      <c r="I240" s="207">
        <f t="shared" si="46"/>
        <v>3.8655961938745172E-4</v>
      </c>
      <c r="J240" s="210">
        <f t="shared" si="47"/>
        <v>3.8999999999999999E-4</v>
      </c>
      <c r="K240" s="207">
        <f t="shared" si="48"/>
        <v>2.7936507936507943E-3</v>
      </c>
      <c r="L240" s="210">
        <f t="shared" si="49"/>
        <v>2.8E-3</v>
      </c>
      <c r="M240" s="207">
        <f t="shared" si="50"/>
        <v>7.0175438596491223E-4</v>
      </c>
      <c r="N240" s="210">
        <f t="shared" si="51"/>
        <v>6.9999999999999999E-4</v>
      </c>
      <c r="O240" s="207">
        <f t="shared" si="52"/>
        <v>1.9555555555555559E-2</v>
      </c>
      <c r="P240" s="210">
        <f t="shared" si="53"/>
        <v>0.02</v>
      </c>
      <c r="Q240" s="207" t="str">
        <f t="shared" si="54"/>
        <v>--</v>
      </c>
      <c r="R240" s="210" t="str">
        <f t="shared" si="55"/>
        <v>--</v>
      </c>
    </row>
    <row r="241" spans="1:18" x14ac:dyDescent="0.2">
      <c r="A241" s="46">
        <v>438</v>
      </c>
      <c r="B241" s="46" t="s">
        <v>605</v>
      </c>
      <c r="C241" s="46" t="s">
        <v>606</v>
      </c>
      <c r="D241" s="193" t="s">
        <v>607</v>
      </c>
      <c r="E241" s="207">
        <f t="shared" si="42"/>
        <v>6.7476383265856956E-7</v>
      </c>
      <c r="F241" s="210">
        <f t="shared" si="43"/>
        <v>6.7000000000000004E-7</v>
      </c>
      <c r="G241" s="207">
        <f t="shared" si="44"/>
        <v>7.9999999999999996E-6</v>
      </c>
      <c r="H241" s="210">
        <f t="shared" si="45"/>
        <v>7.9999999999999996E-6</v>
      </c>
      <c r="I241" s="207">
        <f t="shared" si="46"/>
        <v>2.3193577163247102E-6</v>
      </c>
      <c r="J241" s="210">
        <f t="shared" si="47"/>
        <v>2.3E-6</v>
      </c>
      <c r="K241" s="207">
        <f t="shared" si="48"/>
        <v>1.6761904761904764E-5</v>
      </c>
      <c r="L241" s="210">
        <f t="shared" si="49"/>
        <v>1.7E-5</v>
      </c>
      <c r="M241" s="207">
        <f t="shared" si="50"/>
        <v>4.2105263157894733E-6</v>
      </c>
      <c r="N241" s="210">
        <f t="shared" si="51"/>
        <v>4.1999999999999996E-6</v>
      </c>
      <c r="O241" s="207">
        <f t="shared" si="52"/>
        <v>1.1733333333333334E-4</v>
      </c>
      <c r="P241" s="210">
        <f t="shared" si="53"/>
        <v>1.2E-4</v>
      </c>
      <c r="Q241" s="207" t="str">
        <f t="shared" si="54"/>
        <v>--</v>
      </c>
      <c r="R241" s="210" t="str">
        <f t="shared" si="55"/>
        <v>--</v>
      </c>
    </row>
    <row r="242" spans="1:18" x14ac:dyDescent="0.2">
      <c r="A242" s="46">
        <v>439</v>
      </c>
      <c r="B242" s="46" t="s">
        <v>608</v>
      </c>
      <c r="C242" s="46" t="s">
        <v>609</v>
      </c>
      <c r="D242" s="193" t="s">
        <v>610</v>
      </c>
      <c r="E242" s="207">
        <f t="shared" si="42"/>
        <v>1.1246063877642825E-4</v>
      </c>
      <c r="F242" s="210">
        <f t="shared" si="43"/>
        <v>1.1E-4</v>
      </c>
      <c r="G242" s="207">
        <f t="shared" si="44"/>
        <v>1.3333333333333335E-3</v>
      </c>
      <c r="H242" s="210">
        <f t="shared" si="45"/>
        <v>1.2999999999999999E-3</v>
      </c>
      <c r="I242" s="207">
        <f t="shared" si="46"/>
        <v>3.8655961938745172E-4</v>
      </c>
      <c r="J242" s="210">
        <f t="shared" si="47"/>
        <v>3.8999999999999999E-4</v>
      </c>
      <c r="K242" s="207">
        <f t="shared" si="48"/>
        <v>2.7936507936507943E-3</v>
      </c>
      <c r="L242" s="210">
        <f t="shared" si="49"/>
        <v>2.8E-3</v>
      </c>
      <c r="M242" s="207">
        <f t="shared" si="50"/>
        <v>7.0175438596491223E-4</v>
      </c>
      <c r="N242" s="210">
        <f t="shared" si="51"/>
        <v>6.9999999999999999E-4</v>
      </c>
      <c r="O242" s="207">
        <f t="shared" si="52"/>
        <v>1.9555555555555559E-2</v>
      </c>
      <c r="P242" s="210">
        <f t="shared" si="53"/>
        <v>0.02</v>
      </c>
      <c r="Q242" s="207" t="str">
        <f t="shared" si="54"/>
        <v>--</v>
      </c>
      <c r="R242" s="210" t="str">
        <f t="shared" si="55"/>
        <v>--</v>
      </c>
    </row>
    <row r="243" spans="1:18" x14ac:dyDescent="0.2">
      <c r="A243" s="46">
        <v>440</v>
      </c>
      <c r="B243" s="46" t="s">
        <v>611</v>
      </c>
      <c r="C243" s="46" t="s">
        <v>611</v>
      </c>
      <c r="D243" s="193" t="s">
        <v>612</v>
      </c>
      <c r="E243" s="207">
        <f t="shared" si="42"/>
        <v>1.0952902519167577E-3</v>
      </c>
      <c r="F243" s="210">
        <f t="shared" si="43"/>
        <v>1.1000000000000001E-3</v>
      </c>
      <c r="G243" s="207" t="str">
        <f t="shared" si="44"/>
        <v>--</v>
      </c>
      <c r="H243" s="210" t="str">
        <f t="shared" si="45"/>
        <v>--</v>
      </c>
      <c r="I243" s="207">
        <f t="shared" si="46"/>
        <v>3.7518037518037518E-3</v>
      </c>
      <c r="J243" s="210">
        <f t="shared" si="47"/>
        <v>3.8E-3</v>
      </c>
      <c r="K243" s="207" t="str">
        <f t="shared" si="48"/>
        <v>--</v>
      </c>
      <c r="L243" s="210" t="str">
        <f t="shared" si="49"/>
        <v>--</v>
      </c>
      <c r="M243" s="207">
        <f t="shared" si="50"/>
        <v>6.8181818181818179E-3</v>
      </c>
      <c r="N243" s="210">
        <f t="shared" si="51"/>
        <v>6.7999999999999996E-3</v>
      </c>
      <c r="O243" s="207" t="str">
        <f t="shared" si="52"/>
        <v>--</v>
      </c>
      <c r="P243" s="210" t="str">
        <f t="shared" si="53"/>
        <v>--</v>
      </c>
      <c r="Q243" s="207" t="str">
        <f t="shared" si="54"/>
        <v>--</v>
      </c>
      <c r="R243" s="210" t="str">
        <f t="shared" si="55"/>
        <v>--</v>
      </c>
    </row>
    <row r="244" spans="1:18" x14ac:dyDescent="0.2">
      <c r="A244" s="46">
        <v>441</v>
      </c>
      <c r="B244" s="46" t="s">
        <v>613</v>
      </c>
      <c r="C244" s="46" t="s">
        <v>613</v>
      </c>
      <c r="D244" s="193" t="s">
        <v>614</v>
      </c>
      <c r="E244" s="207">
        <f t="shared" si="42"/>
        <v>2.1137180300147959E-4</v>
      </c>
      <c r="F244" s="210">
        <f t="shared" si="43"/>
        <v>2.1000000000000001E-4</v>
      </c>
      <c r="G244" s="207" t="str">
        <f t="shared" si="44"/>
        <v>--</v>
      </c>
      <c r="H244" s="210" t="str">
        <f t="shared" si="45"/>
        <v>--</v>
      </c>
      <c r="I244" s="207">
        <f t="shared" si="46"/>
        <v>7.240323029796714E-4</v>
      </c>
      <c r="J244" s="210">
        <f t="shared" si="47"/>
        <v>7.2000000000000005E-4</v>
      </c>
      <c r="K244" s="207" t="str">
        <f t="shared" si="48"/>
        <v>--</v>
      </c>
      <c r="L244" s="210" t="str">
        <f t="shared" si="49"/>
        <v>--</v>
      </c>
      <c r="M244" s="207">
        <f t="shared" si="50"/>
        <v>1.3157894736842105E-3</v>
      </c>
      <c r="N244" s="210">
        <f t="shared" si="51"/>
        <v>1.2999999999999999E-3</v>
      </c>
      <c r="O244" s="207" t="str">
        <f t="shared" si="52"/>
        <v>--</v>
      </c>
      <c r="P244" s="210" t="str">
        <f t="shared" si="53"/>
        <v>--</v>
      </c>
      <c r="Q244" s="207" t="str">
        <f t="shared" si="54"/>
        <v>--</v>
      </c>
      <c r="R244" s="210" t="str">
        <f t="shared" si="55"/>
        <v>--</v>
      </c>
    </row>
    <row r="245" spans="1:18" x14ac:dyDescent="0.2">
      <c r="A245" s="46">
        <v>442</v>
      </c>
      <c r="B245" s="46" t="s">
        <v>615</v>
      </c>
      <c r="C245" s="46" t="s">
        <v>615</v>
      </c>
      <c r="D245" s="193" t="s">
        <v>616</v>
      </c>
      <c r="E245" s="207">
        <f t="shared" si="42"/>
        <v>3.3738191632928474E-9</v>
      </c>
      <c r="F245" s="210">
        <f t="shared" si="43"/>
        <v>3.3999999999999998E-9</v>
      </c>
      <c r="G245" s="207">
        <f t="shared" si="44"/>
        <v>4.0000000000000001E-8</v>
      </c>
      <c r="H245" s="210">
        <f t="shared" si="45"/>
        <v>4.0000000000000001E-8</v>
      </c>
      <c r="I245" s="207">
        <f t="shared" si="46"/>
        <v>1.1596788581623549E-8</v>
      </c>
      <c r="J245" s="210">
        <f t="shared" si="47"/>
        <v>1.2E-8</v>
      </c>
      <c r="K245" s="207">
        <f t="shared" si="48"/>
        <v>8.3809523809523825E-8</v>
      </c>
      <c r="L245" s="210">
        <f t="shared" si="49"/>
        <v>8.3999999999999998E-8</v>
      </c>
      <c r="M245" s="207">
        <f t="shared" si="50"/>
        <v>2.1052631578947365E-8</v>
      </c>
      <c r="N245" s="210">
        <f t="shared" si="51"/>
        <v>2.0999999999999999E-8</v>
      </c>
      <c r="O245" s="207">
        <f t="shared" si="52"/>
        <v>5.8666666666666673E-7</v>
      </c>
      <c r="P245" s="210">
        <f t="shared" si="53"/>
        <v>5.8999999999999996E-7</v>
      </c>
      <c r="Q245" s="207" t="str">
        <f t="shared" si="54"/>
        <v>--</v>
      </c>
      <c r="R245" s="210" t="str">
        <f t="shared" si="55"/>
        <v>--</v>
      </c>
    </row>
    <row r="246" spans="1:18" x14ac:dyDescent="0.2">
      <c r="A246" s="46">
        <v>444</v>
      </c>
      <c r="B246" s="46" t="s">
        <v>617</v>
      </c>
      <c r="C246" s="46" t="s">
        <v>618</v>
      </c>
      <c r="D246" s="193" t="s">
        <v>619</v>
      </c>
      <c r="E246" s="207">
        <f t="shared" si="42"/>
        <v>4.3140638481449526E-9</v>
      </c>
      <c r="F246" s="210">
        <f t="shared" si="43"/>
        <v>4.2999999999999996E-9</v>
      </c>
      <c r="G246" s="207">
        <f t="shared" si="44"/>
        <v>3.076923076923077E-8</v>
      </c>
      <c r="H246" s="210">
        <f t="shared" si="45"/>
        <v>3.1E-8</v>
      </c>
      <c r="I246" s="207">
        <f t="shared" si="46"/>
        <v>1.8492176386913226E-8</v>
      </c>
      <c r="J246" s="210">
        <f t="shared" si="47"/>
        <v>1.7999999999999999E-8</v>
      </c>
      <c r="K246" s="207">
        <f t="shared" si="48"/>
        <v>1.2571428571428574E-7</v>
      </c>
      <c r="L246" s="210">
        <f t="shared" si="49"/>
        <v>1.3E-7</v>
      </c>
      <c r="M246" s="207">
        <f t="shared" si="50"/>
        <v>3.7151702786377704E-8</v>
      </c>
      <c r="N246" s="210">
        <f t="shared" si="51"/>
        <v>3.7E-8</v>
      </c>
      <c r="O246" s="207">
        <f t="shared" si="52"/>
        <v>1.0352941176470589E-6</v>
      </c>
      <c r="P246" s="210">
        <f t="shared" si="53"/>
        <v>9.9999999999999995E-7</v>
      </c>
      <c r="Q246" s="207" t="str">
        <f t="shared" si="54"/>
        <v>--</v>
      </c>
      <c r="R246" s="210" t="str">
        <f t="shared" si="55"/>
        <v>--</v>
      </c>
    </row>
    <row r="247" spans="1:18" x14ac:dyDescent="0.2">
      <c r="A247" s="46">
        <v>445</v>
      </c>
      <c r="B247" s="46" t="s">
        <v>621</v>
      </c>
      <c r="C247" s="46" t="s">
        <v>622</v>
      </c>
      <c r="D247" s="193" t="s">
        <v>623</v>
      </c>
      <c r="E247" s="207">
        <f t="shared" si="42"/>
        <v>1.0785159620362381E-8</v>
      </c>
      <c r="F247" s="210">
        <f t="shared" si="43"/>
        <v>1.0999999999999999E-8</v>
      </c>
      <c r="G247" s="207">
        <f t="shared" si="44"/>
        <v>7.6923076923076923E-8</v>
      </c>
      <c r="H247" s="210">
        <f t="shared" si="45"/>
        <v>7.7000000000000001E-8</v>
      </c>
      <c r="I247" s="207">
        <f t="shared" si="46"/>
        <v>4.6230440967283071E-8</v>
      </c>
      <c r="J247" s="210">
        <f t="shared" si="47"/>
        <v>4.6000000000000002E-8</v>
      </c>
      <c r="K247" s="207">
        <f t="shared" si="48"/>
        <v>3.1428571428571433E-7</v>
      </c>
      <c r="L247" s="210">
        <f t="shared" si="49"/>
        <v>3.1E-7</v>
      </c>
      <c r="M247" s="207">
        <f t="shared" si="50"/>
        <v>9.2879256965944273E-8</v>
      </c>
      <c r="N247" s="210">
        <f t="shared" si="51"/>
        <v>9.2999999999999999E-8</v>
      </c>
      <c r="O247" s="207">
        <f t="shared" si="52"/>
        <v>2.5882352941176473E-6</v>
      </c>
      <c r="P247" s="210">
        <f t="shared" si="53"/>
        <v>2.6000000000000001E-6</v>
      </c>
      <c r="Q247" s="207" t="str">
        <f t="shared" si="54"/>
        <v>--</v>
      </c>
      <c r="R247" s="210" t="str">
        <f t="shared" si="55"/>
        <v>--</v>
      </c>
    </row>
    <row r="248" spans="1:18" x14ac:dyDescent="0.2">
      <c r="A248" s="46">
        <v>446</v>
      </c>
      <c r="B248" s="46" t="s">
        <v>624</v>
      </c>
      <c r="C248" s="46" t="s">
        <v>625</v>
      </c>
      <c r="D248" s="193" t="s">
        <v>626</v>
      </c>
      <c r="E248" s="207">
        <f t="shared" si="42"/>
        <v>4.7934042757166137E-8</v>
      </c>
      <c r="F248" s="210">
        <f t="shared" si="43"/>
        <v>4.8E-8</v>
      </c>
      <c r="G248" s="207">
        <f t="shared" si="44"/>
        <v>3.4188034188034194E-7</v>
      </c>
      <c r="H248" s="210">
        <f t="shared" si="45"/>
        <v>3.3999999999999997E-7</v>
      </c>
      <c r="I248" s="207">
        <f t="shared" si="46"/>
        <v>2.0546862652125809E-7</v>
      </c>
      <c r="J248" s="210">
        <f t="shared" si="47"/>
        <v>2.1E-7</v>
      </c>
      <c r="K248" s="207">
        <f t="shared" si="48"/>
        <v>1.3968253968253971E-6</v>
      </c>
      <c r="L248" s="210">
        <f t="shared" si="49"/>
        <v>1.3999999999999999E-6</v>
      </c>
      <c r="M248" s="207">
        <f t="shared" si="50"/>
        <v>4.1279669762641901E-7</v>
      </c>
      <c r="N248" s="210">
        <f t="shared" si="51"/>
        <v>4.0999999999999999E-7</v>
      </c>
      <c r="O248" s="207">
        <f t="shared" si="52"/>
        <v>1.1503267973856211E-5</v>
      </c>
      <c r="P248" s="210">
        <f t="shared" si="53"/>
        <v>1.2E-5</v>
      </c>
      <c r="Q248" s="207" t="str">
        <f t="shared" si="54"/>
        <v>--</v>
      </c>
      <c r="R248" s="210" t="str">
        <f t="shared" si="55"/>
        <v>--</v>
      </c>
    </row>
    <row r="249" spans="1:18" x14ac:dyDescent="0.2">
      <c r="A249" s="46">
        <v>447</v>
      </c>
      <c r="B249" s="46" t="s">
        <v>627</v>
      </c>
      <c r="C249" s="46" t="s">
        <v>628</v>
      </c>
      <c r="D249" s="193" t="s">
        <v>629</v>
      </c>
      <c r="E249" s="207">
        <f t="shared" si="42"/>
        <v>6.1629483544927894E-8</v>
      </c>
      <c r="F249" s="210">
        <f t="shared" si="43"/>
        <v>6.1999999999999999E-8</v>
      </c>
      <c r="G249" s="207">
        <f t="shared" si="44"/>
        <v>4.3956043956043962E-7</v>
      </c>
      <c r="H249" s="210">
        <f t="shared" si="45"/>
        <v>4.4000000000000002E-7</v>
      </c>
      <c r="I249" s="207">
        <f t="shared" si="46"/>
        <v>2.6417394838447465E-7</v>
      </c>
      <c r="J249" s="210">
        <f t="shared" si="47"/>
        <v>2.6E-7</v>
      </c>
      <c r="K249" s="207">
        <f t="shared" si="48"/>
        <v>1.795918367346939E-6</v>
      </c>
      <c r="L249" s="210">
        <f t="shared" si="49"/>
        <v>1.7999999999999999E-6</v>
      </c>
      <c r="M249" s="207">
        <f t="shared" si="50"/>
        <v>5.3073861123396717E-7</v>
      </c>
      <c r="N249" s="210">
        <f t="shared" si="51"/>
        <v>5.3000000000000001E-7</v>
      </c>
      <c r="O249" s="207">
        <f t="shared" si="52"/>
        <v>1.4789915966386556E-5</v>
      </c>
      <c r="P249" s="210">
        <f t="shared" si="53"/>
        <v>1.5E-5</v>
      </c>
      <c r="Q249" s="207" t="str">
        <f t="shared" si="54"/>
        <v>--</v>
      </c>
      <c r="R249" s="210" t="str">
        <f t="shared" si="55"/>
        <v>--</v>
      </c>
    </row>
    <row r="250" spans="1:18" x14ac:dyDescent="0.2">
      <c r="A250" s="46">
        <v>448</v>
      </c>
      <c r="B250" s="46" t="s">
        <v>630</v>
      </c>
      <c r="C250" s="46" t="s">
        <v>631</v>
      </c>
      <c r="D250" s="193" t="s">
        <v>632</v>
      </c>
      <c r="E250" s="207">
        <f t="shared" si="42"/>
        <v>8.6281276962899046E-8</v>
      </c>
      <c r="F250" s="210">
        <f t="shared" si="43"/>
        <v>8.6000000000000002E-8</v>
      </c>
      <c r="G250" s="207">
        <f t="shared" si="44"/>
        <v>6.1538461538461538E-7</v>
      </c>
      <c r="H250" s="210">
        <f t="shared" si="45"/>
        <v>6.1999999999999999E-7</v>
      </c>
      <c r="I250" s="207">
        <f t="shared" si="46"/>
        <v>3.6984352773826456E-7</v>
      </c>
      <c r="J250" s="210">
        <f t="shared" si="47"/>
        <v>3.7E-7</v>
      </c>
      <c r="K250" s="207">
        <f t="shared" si="48"/>
        <v>2.5142857142857147E-6</v>
      </c>
      <c r="L250" s="210">
        <f t="shared" si="49"/>
        <v>2.5000000000000002E-6</v>
      </c>
      <c r="M250" s="207">
        <f t="shared" si="50"/>
        <v>7.4303405572755418E-7</v>
      </c>
      <c r="N250" s="210">
        <f t="shared" si="51"/>
        <v>7.4000000000000001E-7</v>
      </c>
      <c r="O250" s="207">
        <f t="shared" si="52"/>
        <v>2.0705882352941179E-5</v>
      </c>
      <c r="P250" s="210">
        <f t="shared" si="53"/>
        <v>2.0999999999999999E-5</v>
      </c>
      <c r="Q250" s="207" t="str">
        <f t="shared" si="54"/>
        <v>--</v>
      </c>
      <c r="R250" s="210" t="str">
        <f t="shared" si="55"/>
        <v>--</v>
      </c>
    </row>
    <row r="251" spans="1:18" x14ac:dyDescent="0.2">
      <c r="A251" s="46">
        <v>449</v>
      </c>
      <c r="B251" s="46" t="s">
        <v>633</v>
      </c>
      <c r="C251" s="46" t="s">
        <v>634</v>
      </c>
      <c r="D251" s="193" t="s">
        <v>635</v>
      </c>
      <c r="E251" s="207">
        <f t="shared" si="42"/>
        <v>8.6281276962899046E-8</v>
      </c>
      <c r="F251" s="210">
        <f t="shared" si="43"/>
        <v>8.6000000000000002E-8</v>
      </c>
      <c r="G251" s="207">
        <f t="shared" si="44"/>
        <v>6.1538461538461538E-7</v>
      </c>
      <c r="H251" s="210">
        <f t="shared" si="45"/>
        <v>6.1999999999999999E-7</v>
      </c>
      <c r="I251" s="207">
        <f t="shared" si="46"/>
        <v>3.6984352773826456E-7</v>
      </c>
      <c r="J251" s="210">
        <f t="shared" si="47"/>
        <v>3.7E-7</v>
      </c>
      <c r="K251" s="207">
        <f t="shared" si="48"/>
        <v>2.5142857142857147E-6</v>
      </c>
      <c r="L251" s="210">
        <f t="shared" si="49"/>
        <v>2.5000000000000002E-6</v>
      </c>
      <c r="M251" s="207">
        <f t="shared" si="50"/>
        <v>7.4303405572755418E-7</v>
      </c>
      <c r="N251" s="210">
        <f t="shared" si="51"/>
        <v>7.4000000000000001E-7</v>
      </c>
      <c r="O251" s="207">
        <f t="shared" si="52"/>
        <v>2.0705882352941179E-5</v>
      </c>
      <c r="P251" s="210">
        <f t="shared" si="53"/>
        <v>2.0999999999999999E-5</v>
      </c>
      <c r="Q251" s="207" t="str">
        <f t="shared" si="54"/>
        <v>--</v>
      </c>
      <c r="R251" s="210" t="str">
        <f t="shared" si="55"/>
        <v>--</v>
      </c>
    </row>
    <row r="252" spans="1:18" x14ac:dyDescent="0.2">
      <c r="A252" s="46">
        <v>450</v>
      </c>
      <c r="B252" s="46" t="s">
        <v>636</v>
      </c>
      <c r="C252" s="46" t="s">
        <v>637</v>
      </c>
      <c r="D252" s="193" t="s">
        <v>638</v>
      </c>
      <c r="E252" s="207">
        <f t="shared" si="42"/>
        <v>4.3140638481449528E-6</v>
      </c>
      <c r="F252" s="210">
        <f t="shared" si="43"/>
        <v>4.3000000000000003E-6</v>
      </c>
      <c r="G252" s="207">
        <f t="shared" si="44"/>
        <v>3.0769230769230768E-5</v>
      </c>
      <c r="H252" s="210">
        <f t="shared" si="45"/>
        <v>3.1000000000000001E-5</v>
      </c>
      <c r="I252" s="207">
        <f t="shared" si="46"/>
        <v>1.8492176386913229E-5</v>
      </c>
      <c r="J252" s="210">
        <f t="shared" si="47"/>
        <v>1.8E-5</v>
      </c>
      <c r="K252" s="207">
        <f t="shared" si="48"/>
        <v>1.2571428571428572E-4</v>
      </c>
      <c r="L252" s="210">
        <f t="shared" si="49"/>
        <v>1.2999999999999999E-4</v>
      </c>
      <c r="M252" s="207">
        <f t="shared" si="50"/>
        <v>3.7151702786377701E-5</v>
      </c>
      <c r="N252" s="210">
        <f t="shared" si="51"/>
        <v>3.6999999999999998E-5</v>
      </c>
      <c r="O252" s="207">
        <f t="shared" si="52"/>
        <v>1.0352941176470589E-3</v>
      </c>
      <c r="P252" s="210">
        <f t="shared" si="53"/>
        <v>1E-3</v>
      </c>
      <c r="Q252" s="207" t="str">
        <f t="shared" si="54"/>
        <v>--</v>
      </c>
      <c r="R252" s="210" t="str">
        <f t="shared" si="55"/>
        <v>--</v>
      </c>
    </row>
    <row r="253" spans="1:18" x14ac:dyDescent="0.2">
      <c r="A253" s="46">
        <v>451</v>
      </c>
      <c r="B253" s="46" t="s">
        <v>639</v>
      </c>
      <c r="C253" s="46" t="s">
        <v>640</v>
      </c>
      <c r="D253" s="193" t="s">
        <v>641</v>
      </c>
      <c r="E253" s="207">
        <f t="shared" si="42"/>
        <v>6.1629483544927894E-8</v>
      </c>
      <c r="F253" s="210">
        <f t="shared" si="43"/>
        <v>6.1999999999999999E-8</v>
      </c>
      <c r="G253" s="207">
        <f t="shared" si="44"/>
        <v>4.3956043956043962E-7</v>
      </c>
      <c r="H253" s="210">
        <f t="shared" si="45"/>
        <v>4.4000000000000002E-7</v>
      </c>
      <c r="I253" s="207">
        <f t="shared" si="46"/>
        <v>2.6417394838447465E-7</v>
      </c>
      <c r="J253" s="210">
        <f t="shared" si="47"/>
        <v>2.6E-7</v>
      </c>
      <c r="K253" s="207">
        <f t="shared" si="48"/>
        <v>1.795918367346939E-6</v>
      </c>
      <c r="L253" s="210">
        <f t="shared" si="49"/>
        <v>1.7999999999999999E-6</v>
      </c>
      <c r="M253" s="207">
        <f t="shared" si="50"/>
        <v>5.3073861123396717E-7</v>
      </c>
      <c r="N253" s="210">
        <f t="shared" si="51"/>
        <v>5.3000000000000001E-7</v>
      </c>
      <c r="O253" s="207">
        <f t="shared" si="52"/>
        <v>1.4789915966386556E-5</v>
      </c>
      <c r="P253" s="210">
        <f t="shared" si="53"/>
        <v>1.5E-5</v>
      </c>
      <c r="Q253" s="207" t="str">
        <f t="shared" si="54"/>
        <v>--</v>
      </c>
      <c r="R253" s="210" t="str">
        <f t="shared" si="55"/>
        <v>--</v>
      </c>
    </row>
    <row r="254" spans="1:18" x14ac:dyDescent="0.2">
      <c r="A254" s="46">
        <v>452</v>
      </c>
      <c r="B254" s="46" t="s">
        <v>642</v>
      </c>
      <c r="C254" s="46" t="s">
        <v>643</v>
      </c>
      <c r="D254" s="193" t="s">
        <v>644</v>
      </c>
      <c r="E254" s="207">
        <f t="shared" si="42"/>
        <v>4.3140638481449527E-7</v>
      </c>
      <c r="F254" s="210">
        <f t="shared" si="43"/>
        <v>4.3000000000000001E-7</v>
      </c>
      <c r="G254" s="207">
        <f t="shared" si="44"/>
        <v>3.076923076923077E-6</v>
      </c>
      <c r="H254" s="210">
        <f t="shared" si="45"/>
        <v>3.1E-6</v>
      </c>
      <c r="I254" s="207">
        <f t="shared" si="46"/>
        <v>1.8492176386913229E-6</v>
      </c>
      <c r="J254" s="210">
        <f t="shared" si="47"/>
        <v>1.7999999999999999E-6</v>
      </c>
      <c r="K254" s="207">
        <f t="shared" si="48"/>
        <v>1.2571428571428572E-5</v>
      </c>
      <c r="L254" s="210">
        <f t="shared" si="49"/>
        <v>1.2999999999999999E-5</v>
      </c>
      <c r="M254" s="207">
        <f t="shared" si="50"/>
        <v>3.7151702786377709E-6</v>
      </c>
      <c r="N254" s="210">
        <f t="shared" si="51"/>
        <v>3.7000000000000002E-6</v>
      </c>
      <c r="O254" s="207">
        <f t="shared" si="52"/>
        <v>1.0352941176470589E-4</v>
      </c>
      <c r="P254" s="210">
        <f t="shared" si="53"/>
        <v>1E-4</v>
      </c>
      <c r="Q254" s="207" t="str">
        <f t="shared" si="54"/>
        <v>--</v>
      </c>
      <c r="R254" s="210" t="str">
        <f t="shared" si="55"/>
        <v>--</v>
      </c>
    </row>
    <row r="255" spans="1:18" x14ac:dyDescent="0.2">
      <c r="A255" s="46">
        <v>453</v>
      </c>
      <c r="B255" s="46" t="s">
        <v>645</v>
      </c>
      <c r="C255" s="46" t="s">
        <v>646</v>
      </c>
      <c r="D255" s="193" t="s">
        <v>647</v>
      </c>
      <c r="E255" s="207">
        <f t="shared" si="42"/>
        <v>4.3140638481449523E-8</v>
      </c>
      <c r="F255" s="210">
        <f t="shared" si="43"/>
        <v>4.3000000000000001E-8</v>
      </c>
      <c r="G255" s="207">
        <f t="shared" si="44"/>
        <v>3.0769230769230769E-7</v>
      </c>
      <c r="H255" s="210">
        <f t="shared" si="45"/>
        <v>3.1E-7</v>
      </c>
      <c r="I255" s="207">
        <f t="shared" si="46"/>
        <v>1.8492176386913228E-7</v>
      </c>
      <c r="J255" s="210">
        <f t="shared" si="47"/>
        <v>1.8E-7</v>
      </c>
      <c r="K255" s="207">
        <f t="shared" si="48"/>
        <v>1.2571428571428573E-6</v>
      </c>
      <c r="L255" s="210">
        <f t="shared" si="49"/>
        <v>1.3E-6</v>
      </c>
      <c r="M255" s="207">
        <f t="shared" si="50"/>
        <v>3.7151702786377709E-7</v>
      </c>
      <c r="N255" s="210">
        <f t="shared" si="51"/>
        <v>3.7E-7</v>
      </c>
      <c r="O255" s="207">
        <f t="shared" si="52"/>
        <v>1.0352941176470589E-5</v>
      </c>
      <c r="P255" s="210">
        <f t="shared" si="53"/>
        <v>1.0000000000000001E-5</v>
      </c>
      <c r="Q255" s="207" t="str">
        <f t="shared" si="54"/>
        <v>--</v>
      </c>
      <c r="R255" s="210" t="str">
        <f t="shared" si="55"/>
        <v>--</v>
      </c>
    </row>
    <row r="256" spans="1:18" x14ac:dyDescent="0.2">
      <c r="A256" s="46">
        <v>454</v>
      </c>
      <c r="B256" s="46" t="s">
        <v>648</v>
      </c>
      <c r="C256" s="46" t="s">
        <v>649</v>
      </c>
      <c r="D256" s="193" t="s">
        <v>650</v>
      </c>
      <c r="E256" s="207">
        <f t="shared" si="42"/>
        <v>1.4380212827149842E-8</v>
      </c>
      <c r="F256" s="210">
        <f t="shared" si="43"/>
        <v>1.4E-8</v>
      </c>
      <c r="G256" s="207">
        <f t="shared" si="44"/>
        <v>1.0256410256410257E-7</v>
      </c>
      <c r="H256" s="210">
        <f t="shared" si="45"/>
        <v>9.9999999999999995E-8</v>
      </c>
      <c r="I256" s="207">
        <f t="shared" si="46"/>
        <v>6.1640587956377423E-8</v>
      </c>
      <c r="J256" s="210">
        <f t="shared" si="47"/>
        <v>6.1999999999999999E-8</v>
      </c>
      <c r="K256" s="207">
        <f t="shared" si="48"/>
        <v>4.1904761904761911E-7</v>
      </c>
      <c r="L256" s="210">
        <f t="shared" si="49"/>
        <v>4.2E-7</v>
      </c>
      <c r="M256" s="207">
        <f t="shared" si="50"/>
        <v>1.238390092879257E-7</v>
      </c>
      <c r="N256" s="210">
        <f t="shared" si="51"/>
        <v>1.1999999999999999E-7</v>
      </c>
      <c r="O256" s="207">
        <f t="shared" si="52"/>
        <v>3.4509803921568634E-6</v>
      </c>
      <c r="P256" s="210">
        <f t="shared" si="53"/>
        <v>3.4999999999999999E-6</v>
      </c>
      <c r="Q256" s="207" t="str">
        <f t="shared" si="54"/>
        <v>--</v>
      </c>
      <c r="R256" s="210" t="str">
        <f t="shared" si="55"/>
        <v>--</v>
      </c>
    </row>
    <row r="257" spans="1:18" x14ac:dyDescent="0.2">
      <c r="A257" s="46">
        <v>455</v>
      </c>
      <c r="B257" s="46" t="s">
        <v>651</v>
      </c>
      <c r="C257" s="46" t="s">
        <v>652</v>
      </c>
      <c r="D257" s="193" t="s">
        <v>653</v>
      </c>
      <c r="E257" s="207">
        <f t="shared" si="42"/>
        <v>4.7934042757166137E-8</v>
      </c>
      <c r="F257" s="210">
        <f t="shared" si="43"/>
        <v>4.8E-8</v>
      </c>
      <c r="G257" s="207">
        <f t="shared" si="44"/>
        <v>3.4188034188034194E-7</v>
      </c>
      <c r="H257" s="210">
        <f t="shared" si="45"/>
        <v>3.3999999999999997E-7</v>
      </c>
      <c r="I257" s="207">
        <f t="shared" si="46"/>
        <v>2.0546862652125809E-7</v>
      </c>
      <c r="J257" s="210">
        <f t="shared" si="47"/>
        <v>2.1E-7</v>
      </c>
      <c r="K257" s="207">
        <f t="shared" si="48"/>
        <v>1.3968253968253971E-6</v>
      </c>
      <c r="L257" s="210">
        <f t="shared" si="49"/>
        <v>1.3999999999999999E-6</v>
      </c>
      <c r="M257" s="207">
        <f t="shared" si="50"/>
        <v>4.1279669762641901E-7</v>
      </c>
      <c r="N257" s="210">
        <f t="shared" si="51"/>
        <v>4.0999999999999999E-7</v>
      </c>
      <c r="O257" s="207">
        <f t="shared" si="52"/>
        <v>1.1503267973856211E-5</v>
      </c>
      <c r="P257" s="210">
        <f t="shared" si="53"/>
        <v>1.2E-5</v>
      </c>
      <c r="Q257" s="207" t="str">
        <f t="shared" si="54"/>
        <v>--</v>
      </c>
      <c r="R257" s="210" t="str">
        <f t="shared" si="55"/>
        <v>--</v>
      </c>
    </row>
    <row r="258" spans="1:18" x14ac:dyDescent="0.2">
      <c r="A258" s="46">
        <v>456</v>
      </c>
      <c r="B258" s="46" t="s">
        <v>654</v>
      </c>
      <c r="C258" s="46" t="s">
        <v>655</v>
      </c>
      <c r="D258" s="193" t="s">
        <v>656</v>
      </c>
      <c r="E258" s="207">
        <f t="shared" ref="E258:E321" si="56">IFERROR((VLOOKUP($B258,TRVs,5,FALSE)/VLOOKUP($B258,AFs,13,FALSE)/VLOOKUP($B258,AFs,6,FALSE)),"--")</f>
        <v>2.1570319240724762E-8</v>
      </c>
      <c r="F258" s="210">
        <f t="shared" ref="F258:F321" si="57">IF(E258="--","--",ROUND(E258,2-(1+INT(LOG10(ABS(E258))))))</f>
        <v>2.1999999999999998E-8</v>
      </c>
      <c r="G258" s="207">
        <f t="shared" ref="G258:G321" si="58">IFERROR((VLOOKUP($B258,TRVs,7,FALSE)/VLOOKUP($B258,AFs,7,FALSE)),"--")</f>
        <v>1.5384615384615385E-7</v>
      </c>
      <c r="H258" s="210">
        <f t="shared" ref="H258:H321" si="59">IF(G258="--","--",ROUND(G258,2-(1+INT(LOG10(ABS(G258))))))</f>
        <v>1.4999999999999999E-7</v>
      </c>
      <c r="I258" s="207">
        <f t="shared" ref="I258:I321" si="60">IFERROR(((VLOOKUP($B258,TRVs,5,FALSE)*childNRAFc)/(VLOOKUP($B258,AFs,14,FALSE)*VLOOKUP($B258,AFs,8,FALSE))),"--")</f>
        <v>9.2460881934566141E-8</v>
      </c>
      <c r="J258" s="210">
        <f t="shared" ref="J258:J321" si="61">IF(I258="--","--",ROUND(I258,2-(1+INT(LOG10(ABS(I258))))))</f>
        <v>9.2000000000000003E-8</v>
      </c>
      <c r="K258" s="207">
        <f t="shared" ref="K258:K321" si="62">IFERROR(((VLOOKUP($B258,TRVs,7,FALSE)*childNRAFnc)/(VLOOKUP($B258,AFs,9,FALSE))),"--")</f>
        <v>6.2857142857142866E-7</v>
      </c>
      <c r="L258" s="210">
        <f t="shared" ref="L258:L321" si="63">IF(K258="--","--",ROUND(K258,2-(1+INT(LOG10(ABS(K258))))))</f>
        <v>6.3E-7</v>
      </c>
      <c r="M258" s="207">
        <f t="shared" ref="M258:M321" si="64">IFERROR(((VLOOKUP($B258,TRVs,5,FALSE)*workNRAFc)/(VLOOKUP($B258,AFs,10,FALSE))),"--")</f>
        <v>1.8575851393188855E-7</v>
      </c>
      <c r="N258" s="210">
        <f t="shared" ref="N258:N321" si="65">IF(M258="--","--",ROUND(M258,2-(1+INT(LOG10(ABS(M258))))))</f>
        <v>1.9000000000000001E-7</v>
      </c>
      <c r="O258" s="207">
        <f t="shared" ref="O258:O321" si="66">IFERROR(((VLOOKUP($B258,TRVs,7,FALSE)*workNRAFnc)/(VLOOKUP($B258,AFs,11,FALSE))),"--")</f>
        <v>5.1764705882352947E-6</v>
      </c>
      <c r="P258" s="210">
        <f t="shared" ref="P258:P321" si="67">IF(O258="--","--",ROUND(O258,2-(1+INT(LOG10(ABS(O258))))))</f>
        <v>5.2000000000000002E-6</v>
      </c>
      <c r="Q258" s="207" t="str">
        <f t="shared" ref="Q258:Q321" si="68">IFERROR(VLOOKUP($B258,TRVs,9,FALSE),"--")</f>
        <v>--</v>
      </c>
      <c r="R258" s="210" t="str">
        <f t="shared" ref="R258:R321" si="69">IF(Q258="--","--",ROUND(Q258,2-(1+INT(LOG10(ABS(Q258))))))</f>
        <v>--</v>
      </c>
    </row>
    <row r="259" spans="1:18" x14ac:dyDescent="0.2">
      <c r="A259" s="46">
        <v>457</v>
      </c>
      <c r="B259" s="46" t="s">
        <v>657</v>
      </c>
      <c r="C259" s="46" t="s">
        <v>658</v>
      </c>
      <c r="D259" s="193" t="s">
        <v>659</v>
      </c>
      <c r="E259" s="207">
        <f t="shared" si="56"/>
        <v>4.3140638481449523E-8</v>
      </c>
      <c r="F259" s="210">
        <f t="shared" si="57"/>
        <v>4.3000000000000001E-8</v>
      </c>
      <c r="G259" s="207">
        <f t="shared" si="58"/>
        <v>3.0769230769230769E-7</v>
      </c>
      <c r="H259" s="210">
        <f t="shared" si="59"/>
        <v>3.1E-7</v>
      </c>
      <c r="I259" s="207">
        <f t="shared" si="60"/>
        <v>1.8492176386913228E-7</v>
      </c>
      <c r="J259" s="210">
        <f t="shared" si="61"/>
        <v>1.8E-7</v>
      </c>
      <c r="K259" s="207">
        <f t="shared" si="62"/>
        <v>1.2571428571428573E-6</v>
      </c>
      <c r="L259" s="210">
        <f t="shared" si="63"/>
        <v>1.3E-6</v>
      </c>
      <c r="M259" s="207">
        <f t="shared" si="64"/>
        <v>3.7151702786377709E-7</v>
      </c>
      <c r="N259" s="210">
        <f t="shared" si="65"/>
        <v>3.7E-7</v>
      </c>
      <c r="O259" s="207">
        <f t="shared" si="66"/>
        <v>1.0352941176470589E-5</v>
      </c>
      <c r="P259" s="210">
        <f t="shared" si="67"/>
        <v>1.0000000000000001E-5</v>
      </c>
      <c r="Q259" s="207" t="str">
        <f t="shared" si="68"/>
        <v>--</v>
      </c>
      <c r="R259" s="210" t="str">
        <f t="shared" si="69"/>
        <v>--</v>
      </c>
    </row>
    <row r="260" spans="1:18" x14ac:dyDescent="0.2">
      <c r="A260" s="46">
        <v>458</v>
      </c>
      <c r="B260" s="46" t="s">
        <v>660</v>
      </c>
      <c r="C260" s="46" t="s">
        <v>661</v>
      </c>
      <c r="D260" s="193" t="s">
        <v>662</v>
      </c>
      <c r="E260" s="207">
        <f t="shared" si="56"/>
        <v>2.1570319240724764E-7</v>
      </c>
      <c r="F260" s="210">
        <f t="shared" si="57"/>
        <v>2.2000000000000001E-7</v>
      </c>
      <c r="G260" s="207">
        <f t="shared" si="58"/>
        <v>1.5384615384615385E-6</v>
      </c>
      <c r="H260" s="210">
        <f t="shared" si="59"/>
        <v>1.5E-6</v>
      </c>
      <c r="I260" s="207">
        <f t="shared" si="60"/>
        <v>9.2460881934566146E-7</v>
      </c>
      <c r="J260" s="210">
        <f t="shared" si="61"/>
        <v>9.1999999999999998E-7</v>
      </c>
      <c r="K260" s="207">
        <f t="shared" si="62"/>
        <v>6.2857142857142858E-6</v>
      </c>
      <c r="L260" s="210">
        <f t="shared" si="63"/>
        <v>6.2999999999999998E-6</v>
      </c>
      <c r="M260" s="207">
        <f t="shared" si="64"/>
        <v>1.8575851393188855E-6</v>
      </c>
      <c r="N260" s="210">
        <f t="shared" si="65"/>
        <v>1.9E-6</v>
      </c>
      <c r="O260" s="207">
        <f t="shared" si="66"/>
        <v>5.1764705882352943E-5</v>
      </c>
      <c r="P260" s="210">
        <f t="shared" si="67"/>
        <v>5.1999999999999997E-5</v>
      </c>
      <c r="Q260" s="207" t="str">
        <f t="shared" si="68"/>
        <v>--</v>
      </c>
      <c r="R260" s="210" t="str">
        <f t="shared" si="69"/>
        <v>--</v>
      </c>
    </row>
    <row r="261" spans="1:18" x14ac:dyDescent="0.2">
      <c r="A261" s="46">
        <v>459</v>
      </c>
      <c r="B261" s="46" t="s">
        <v>663</v>
      </c>
      <c r="C261" s="46" t="s">
        <v>664</v>
      </c>
      <c r="D261" s="193" t="s">
        <v>665</v>
      </c>
      <c r="E261" s="207">
        <f t="shared" si="56"/>
        <v>4.3140638481449523E-8</v>
      </c>
      <c r="F261" s="210">
        <f t="shared" si="57"/>
        <v>4.3000000000000001E-8</v>
      </c>
      <c r="G261" s="207">
        <f t="shared" si="58"/>
        <v>3.0769230769230769E-7</v>
      </c>
      <c r="H261" s="210">
        <f t="shared" si="59"/>
        <v>3.1E-7</v>
      </c>
      <c r="I261" s="207">
        <f t="shared" si="60"/>
        <v>1.8492176386913228E-7</v>
      </c>
      <c r="J261" s="210">
        <f t="shared" si="61"/>
        <v>1.8E-7</v>
      </c>
      <c r="K261" s="207">
        <f t="shared" si="62"/>
        <v>1.2571428571428573E-6</v>
      </c>
      <c r="L261" s="210">
        <f t="shared" si="63"/>
        <v>1.3E-6</v>
      </c>
      <c r="M261" s="207">
        <f t="shared" si="64"/>
        <v>3.7151702786377709E-7</v>
      </c>
      <c r="N261" s="210">
        <f t="shared" si="65"/>
        <v>3.7E-7</v>
      </c>
      <c r="O261" s="207">
        <f t="shared" si="66"/>
        <v>1.0352941176470589E-5</v>
      </c>
      <c r="P261" s="210">
        <f t="shared" si="67"/>
        <v>1.0000000000000001E-5</v>
      </c>
      <c r="Q261" s="207" t="str">
        <f t="shared" si="68"/>
        <v>--</v>
      </c>
      <c r="R261" s="210" t="str">
        <f t="shared" si="69"/>
        <v>--</v>
      </c>
    </row>
    <row r="262" spans="1:18" x14ac:dyDescent="0.2">
      <c r="A262" s="46">
        <v>460</v>
      </c>
      <c r="B262" s="46" t="s">
        <v>666</v>
      </c>
      <c r="C262" s="46" t="s">
        <v>667</v>
      </c>
      <c r="D262" s="193" t="s">
        <v>668</v>
      </c>
      <c r="E262" s="207">
        <f t="shared" si="56"/>
        <v>2.1570319240724764E-6</v>
      </c>
      <c r="F262" s="210">
        <f t="shared" si="57"/>
        <v>2.2000000000000001E-6</v>
      </c>
      <c r="G262" s="207">
        <f t="shared" si="58"/>
        <v>1.5384615384615384E-5</v>
      </c>
      <c r="H262" s="210">
        <f t="shared" si="59"/>
        <v>1.5E-5</v>
      </c>
      <c r="I262" s="207">
        <f t="shared" si="60"/>
        <v>9.2460881934566144E-6</v>
      </c>
      <c r="J262" s="210">
        <f t="shared" si="61"/>
        <v>9.2E-6</v>
      </c>
      <c r="K262" s="207">
        <f t="shared" si="62"/>
        <v>6.2857142857142861E-5</v>
      </c>
      <c r="L262" s="210">
        <f t="shared" si="63"/>
        <v>6.3E-5</v>
      </c>
      <c r="M262" s="207">
        <f t="shared" si="64"/>
        <v>1.8575851393188851E-5</v>
      </c>
      <c r="N262" s="210">
        <f t="shared" si="65"/>
        <v>1.9000000000000001E-5</v>
      </c>
      <c r="O262" s="207">
        <f t="shared" si="66"/>
        <v>5.1764705882352947E-4</v>
      </c>
      <c r="P262" s="210">
        <f t="shared" si="67"/>
        <v>5.1999999999999995E-4</v>
      </c>
      <c r="Q262" s="207" t="str">
        <f t="shared" si="68"/>
        <v>--</v>
      </c>
      <c r="R262" s="210" t="str">
        <f t="shared" si="69"/>
        <v>--</v>
      </c>
    </row>
    <row r="263" spans="1:18" x14ac:dyDescent="0.2">
      <c r="A263" s="46">
        <v>461</v>
      </c>
      <c r="B263" s="46" t="s">
        <v>669</v>
      </c>
      <c r="C263" s="46" t="s">
        <v>669</v>
      </c>
      <c r="D263" s="193" t="s">
        <v>670</v>
      </c>
      <c r="E263" s="207">
        <f t="shared" si="56"/>
        <v>4.3140638481449526E-9</v>
      </c>
      <c r="F263" s="210">
        <f t="shared" si="57"/>
        <v>4.2999999999999996E-9</v>
      </c>
      <c r="G263" s="207">
        <f t="shared" si="58"/>
        <v>3.076923076923077E-8</v>
      </c>
      <c r="H263" s="210">
        <f t="shared" si="59"/>
        <v>3.1E-8</v>
      </c>
      <c r="I263" s="207">
        <f t="shared" si="60"/>
        <v>1.8492176386913226E-8</v>
      </c>
      <c r="J263" s="210">
        <f t="shared" si="61"/>
        <v>1.7999999999999999E-8</v>
      </c>
      <c r="K263" s="207">
        <f t="shared" si="62"/>
        <v>1.2571428571428574E-7</v>
      </c>
      <c r="L263" s="210">
        <f t="shared" si="63"/>
        <v>1.3E-7</v>
      </c>
      <c r="M263" s="207">
        <f t="shared" si="64"/>
        <v>3.7151702786377704E-8</v>
      </c>
      <c r="N263" s="210">
        <f t="shared" si="65"/>
        <v>3.7E-8</v>
      </c>
      <c r="O263" s="207">
        <f t="shared" si="66"/>
        <v>1.0352941176470589E-6</v>
      </c>
      <c r="P263" s="210">
        <f t="shared" si="67"/>
        <v>9.9999999999999995E-7</v>
      </c>
      <c r="Q263" s="207" t="str">
        <f t="shared" si="68"/>
        <v>--</v>
      </c>
      <c r="R263" s="210" t="str">
        <f t="shared" si="69"/>
        <v>--</v>
      </c>
    </row>
    <row r="264" spans="1:18" x14ac:dyDescent="0.2">
      <c r="A264" s="46">
        <v>462</v>
      </c>
      <c r="B264" s="180">
        <v>447</v>
      </c>
      <c r="C264" s="180">
        <v>447</v>
      </c>
      <c r="D264" s="182" t="s">
        <v>671</v>
      </c>
      <c r="E264" s="207" t="str">
        <f t="shared" si="56"/>
        <v>--</v>
      </c>
      <c r="F264" s="210" t="str">
        <f t="shared" si="57"/>
        <v>--</v>
      </c>
      <c r="G264" s="207" t="str">
        <f t="shared" si="58"/>
        <v>--</v>
      </c>
      <c r="H264" s="210" t="str">
        <f t="shared" si="59"/>
        <v>--</v>
      </c>
      <c r="I264" s="207" t="str">
        <f t="shared" si="60"/>
        <v>--</v>
      </c>
      <c r="J264" s="210" t="str">
        <f t="shared" si="61"/>
        <v>--</v>
      </c>
      <c r="K264" s="207" t="str">
        <f t="shared" si="62"/>
        <v>--</v>
      </c>
      <c r="L264" s="210" t="str">
        <f t="shared" si="63"/>
        <v>--</v>
      </c>
      <c r="M264" s="207" t="str">
        <f t="shared" si="64"/>
        <v>--</v>
      </c>
      <c r="N264" s="210" t="str">
        <f t="shared" si="65"/>
        <v>--</v>
      </c>
      <c r="O264" s="207" t="str">
        <f t="shared" si="66"/>
        <v>--</v>
      </c>
      <c r="P264" s="210" t="str">
        <f t="shared" si="67"/>
        <v>--</v>
      </c>
      <c r="Q264" s="207">
        <f t="shared" si="68"/>
        <v>8.2444000000000006</v>
      </c>
      <c r="R264" s="210">
        <f t="shared" si="69"/>
        <v>8.1999999999999993</v>
      </c>
    </row>
    <row r="265" spans="1:18" x14ac:dyDescent="0.2">
      <c r="A265" s="46">
        <v>465</v>
      </c>
      <c r="B265" s="180">
        <v>463</v>
      </c>
      <c r="C265" s="180" t="s">
        <v>673</v>
      </c>
      <c r="D265" s="182" t="s">
        <v>674</v>
      </c>
      <c r="E265" s="207">
        <f t="shared" si="56"/>
        <v>1.1246063877642827E-5</v>
      </c>
      <c r="F265" s="210">
        <f t="shared" si="57"/>
        <v>1.1E-5</v>
      </c>
      <c r="G265" s="207">
        <f t="shared" si="58"/>
        <v>1.3333333333333337E-4</v>
      </c>
      <c r="H265" s="210">
        <f t="shared" si="59"/>
        <v>1.2999999999999999E-4</v>
      </c>
      <c r="I265" s="207">
        <f t="shared" si="60"/>
        <v>3.8655961938745172E-5</v>
      </c>
      <c r="J265" s="210">
        <f t="shared" si="61"/>
        <v>3.8999999999999999E-5</v>
      </c>
      <c r="K265" s="207">
        <f t="shared" si="62"/>
        <v>2.793650793650794E-4</v>
      </c>
      <c r="L265" s="210">
        <f t="shared" si="63"/>
        <v>2.7999999999999998E-4</v>
      </c>
      <c r="M265" s="207">
        <f t="shared" si="64"/>
        <v>7.0175438596491223E-5</v>
      </c>
      <c r="N265" s="210">
        <f t="shared" si="65"/>
        <v>6.9999999999999994E-5</v>
      </c>
      <c r="O265" s="207">
        <f t="shared" si="66"/>
        <v>1.9555555555555559E-3</v>
      </c>
      <c r="P265" s="210">
        <f t="shared" si="67"/>
        <v>2E-3</v>
      </c>
      <c r="Q265" s="207" t="str">
        <f t="shared" si="68"/>
        <v>--</v>
      </c>
      <c r="R265" s="210" t="str">
        <f t="shared" si="69"/>
        <v>--</v>
      </c>
    </row>
    <row r="266" spans="1:18" x14ac:dyDescent="0.2">
      <c r="A266" s="46">
        <v>466</v>
      </c>
      <c r="B266" s="180">
        <v>464</v>
      </c>
      <c r="C266" s="180" t="s">
        <v>676</v>
      </c>
      <c r="D266" s="182" t="s">
        <v>677</v>
      </c>
      <c r="E266" s="207">
        <f t="shared" si="56"/>
        <v>5.6230319388214123E-7</v>
      </c>
      <c r="F266" s="210">
        <f t="shared" si="57"/>
        <v>5.6000000000000004E-7</v>
      </c>
      <c r="G266" s="207">
        <f t="shared" si="58"/>
        <v>6.6666666666666675E-6</v>
      </c>
      <c r="H266" s="210">
        <f t="shared" si="59"/>
        <v>6.7000000000000002E-6</v>
      </c>
      <c r="I266" s="207">
        <f t="shared" si="60"/>
        <v>1.9327980969372583E-6</v>
      </c>
      <c r="J266" s="210">
        <f t="shared" si="61"/>
        <v>1.9E-6</v>
      </c>
      <c r="K266" s="207">
        <f t="shared" si="62"/>
        <v>1.396825396825397E-5</v>
      </c>
      <c r="L266" s="210">
        <f t="shared" si="63"/>
        <v>1.4E-5</v>
      </c>
      <c r="M266" s="207">
        <f t="shared" si="64"/>
        <v>3.5087719298245611E-6</v>
      </c>
      <c r="N266" s="210">
        <f t="shared" si="65"/>
        <v>3.4999999999999999E-6</v>
      </c>
      <c r="O266" s="207">
        <f t="shared" si="66"/>
        <v>9.7777777777777793E-5</v>
      </c>
      <c r="P266" s="210">
        <f t="shared" si="67"/>
        <v>9.7999999999999997E-5</v>
      </c>
      <c r="Q266" s="207" t="str">
        <f t="shared" si="68"/>
        <v>--</v>
      </c>
      <c r="R266" s="210" t="str">
        <f t="shared" si="69"/>
        <v>--</v>
      </c>
    </row>
    <row r="267" spans="1:18" x14ac:dyDescent="0.2">
      <c r="A267" s="46">
        <v>467</v>
      </c>
      <c r="B267" s="180">
        <v>466</v>
      </c>
      <c r="C267" s="180" t="s">
        <v>678</v>
      </c>
      <c r="D267" s="182" t="s">
        <v>679</v>
      </c>
      <c r="E267" s="207">
        <f t="shared" si="56"/>
        <v>1.1246063877642825E-4</v>
      </c>
      <c r="F267" s="210">
        <f t="shared" si="57"/>
        <v>1.1E-4</v>
      </c>
      <c r="G267" s="207">
        <f t="shared" si="58"/>
        <v>1.3333333333333335E-3</v>
      </c>
      <c r="H267" s="210">
        <f t="shared" si="59"/>
        <v>1.2999999999999999E-3</v>
      </c>
      <c r="I267" s="207">
        <f t="shared" si="60"/>
        <v>3.8655961938745172E-4</v>
      </c>
      <c r="J267" s="210">
        <f t="shared" si="61"/>
        <v>3.8999999999999999E-4</v>
      </c>
      <c r="K267" s="207">
        <f t="shared" si="62"/>
        <v>2.7936507936507943E-3</v>
      </c>
      <c r="L267" s="210">
        <f t="shared" si="63"/>
        <v>2.8E-3</v>
      </c>
      <c r="M267" s="207">
        <f t="shared" si="64"/>
        <v>7.0175438596491223E-4</v>
      </c>
      <c r="N267" s="210">
        <f t="shared" si="65"/>
        <v>6.9999999999999999E-4</v>
      </c>
      <c r="O267" s="207">
        <f t="shared" si="66"/>
        <v>1.9555555555555559E-2</v>
      </c>
      <c r="P267" s="210">
        <f t="shared" si="67"/>
        <v>0.02</v>
      </c>
      <c r="Q267" s="207" t="str">
        <f t="shared" si="68"/>
        <v>--</v>
      </c>
      <c r="R267" s="210" t="str">
        <f t="shared" si="69"/>
        <v>--</v>
      </c>
    </row>
    <row r="268" spans="1:18" x14ac:dyDescent="0.2">
      <c r="A268" s="46">
        <v>468</v>
      </c>
      <c r="B268" s="180">
        <v>467</v>
      </c>
      <c r="C268" s="180" t="s">
        <v>680</v>
      </c>
      <c r="D268" s="182" t="s">
        <v>681</v>
      </c>
      <c r="E268" s="207">
        <f t="shared" si="56"/>
        <v>1.1246063877642825E-4</v>
      </c>
      <c r="F268" s="210">
        <f t="shared" si="57"/>
        <v>1.1E-4</v>
      </c>
      <c r="G268" s="207">
        <f t="shared" si="58"/>
        <v>1.3333333333333335E-3</v>
      </c>
      <c r="H268" s="210">
        <f t="shared" si="59"/>
        <v>1.2999999999999999E-3</v>
      </c>
      <c r="I268" s="207">
        <f t="shared" si="60"/>
        <v>3.8655961938745172E-4</v>
      </c>
      <c r="J268" s="210">
        <f t="shared" si="61"/>
        <v>3.8999999999999999E-4</v>
      </c>
      <c r="K268" s="207">
        <f t="shared" si="62"/>
        <v>2.7936507936507943E-3</v>
      </c>
      <c r="L268" s="210">
        <f t="shared" si="63"/>
        <v>2.8E-3</v>
      </c>
      <c r="M268" s="207">
        <f t="shared" si="64"/>
        <v>7.0175438596491223E-4</v>
      </c>
      <c r="N268" s="210">
        <f t="shared" si="65"/>
        <v>6.9999999999999999E-4</v>
      </c>
      <c r="O268" s="207">
        <f t="shared" si="66"/>
        <v>1.9555555555555559E-2</v>
      </c>
      <c r="P268" s="210">
        <f t="shared" si="67"/>
        <v>0.02</v>
      </c>
      <c r="Q268" s="207" t="str">
        <f t="shared" si="68"/>
        <v>--</v>
      </c>
      <c r="R268" s="210" t="str">
        <f t="shared" si="69"/>
        <v>--</v>
      </c>
    </row>
    <row r="269" spans="1:18" x14ac:dyDescent="0.2">
      <c r="A269" s="46">
        <v>469</v>
      </c>
      <c r="B269" s="180">
        <v>468</v>
      </c>
      <c r="C269" s="180" t="s">
        <v>682</v>
      </c>
      <c r="D269" s="182" t="s">
        <v>683</v>
      </c>
      <c r="E269" s="207">
        <f t="shared" si="56"/>
        <v>1.1246063877642825E-4</v>
      </c>
      <c r="F269" s="210">
        <f t="shared" si="57"/>
        <v>1.1E-4</v>
      </c>
      <c r="G269" s="207">
        <f t="shared" si="58"/>
        <v>1.3333333333333335E-3</v>
      </c>
      <c r="H269" s="210">
        <f t="shared" si="59"/>
        <v>1.2999999999999999E-3</v>
      </c>
      <c r="I269" s="207">
        <f t="shared" si="60"/>
        <v>3.8655961938745172E-4</v>
      </c>
      <c r="J269" s="210">
        <f t="shared" si="61"/>
        <v>3.8999999999999999E-4</v>
      </c>
      <c r="K269" s="207">
        <f t="shared" si="62"/>
        <v>2.7936507936507943E-3</v>
      </c>
      <c r="L269" s="210">
        <f t="shared" si="63"/>
        <v>2.8E-3</v>
      </c>
      <c r="M269" s="207">
        <f t="shared" si="64"/>
        <v>7.0175438596491223E-4</v>
      </c>
      <c r="N269" s="210">
        <f t="shared" si="65"/>
        <v>6.9999999999999999E-4</v>
      </c>
      <c r="O269" s="207">
        <f t="shared" si="66"/>
        <v>1.9555555555555559E-2</v>
      </c>
      <c r="P269" s="210">
        <f t="shared" si="67"/>
        <v>0.02</v>
      </c>
      <c r="Q269" s="207" t="str">
        <f t="shared" si="68"/>
        <v>--</v>
      </c>
      <c r="R269" s="210" t="str">
        <f t="shared" si="69"/>
        <v>--</v>
      </c>
    </row>
    <row r="270" spans="1:18" x14ac:dyDescent="0.2">
      <c r="A270" s="46">
        <v>470</v>
      </c>
      <c r="B270" s="180">
        <v>469</v>
      </c>
      <c r="C270" s="180" t="s">
        <v>684</v>
      </c>
      <c r="D270" s="182" t="s">
        <v>685</v>
      </c>
      <c r="E270" s="207">
        <f t="shared" si="56"/>
        <v>1.1246063877642825E-4</v>
      </c>
      <c r="F270" s="210">
        <f t="shared" si="57"/>
        <v>1.1E-4</v>
      </c>
      <c r="G270" s="207">
        <f t="shared" si="58"/>
        <v>1.3333333333333335E-3</v>
      </c>
      <c r="H270" s="210">
        <f t="shared" si="59"/>
        <v>1.2999999999999999E-3</v>
      </c>
      <c r="I270" s="207">
        <f t="shared" si="60"/>
        <v>3.8655961938745172E-4</v>
      </c>
      <c r="J270" s="210">
        <f t="shared" si="61"/>
        <v>3.8999999999999999E-4</v>
      </c>
      <c r="K270" s="207">
        <f t="shared" si="62"/>
        <v>2.7936507936507943E-3</v>
      </c>
      <c r="L270" s="210">
        <f t="shared" si="63"/>
        <v>2.8E-3</v>
      </c>
      <c r="M270" s="207">
        <f t="shared" si="64"/>
        <v>7.0175438596491223E-4</v>
      </c>
      <c r="N270" s="210">
        <f t="shared" si="65"/>
        <v>6.9999999999999999E-4</v>
      </c>
      <c r="O270" s="207">
        <f t="shared" si="66"/>
        <v>1.9555555555555559E-2</v>
      </c>
      <c r="P270" s="210">
        <f t="shared" si="67"/>
        <v>0.02</v>
      </c>
      <c r="Q270" s="207" t="str">
        <f t="shared" si="68"/>
        <v>--</v>
      </c>
      <c r="R270" s="210" t="str">
        <f t="shared" si="69"/>
        <v>--</v>
      </c>
    </row>
    <row r="271" spans="1:18" x14ac:dyDescent="0.2">
      <c r="A271" s="46">
        <v>471</v>
      </c>
      <c r="B271" s="180">
        <v>470</v>
      </c>
      <c r="C271" s="180" t="s">
        <v>686</v>
      </c>
      <c r="D271" s="182" t="s">
        <v>687</v>
      </c>
      <c r="E271" s="207">
        <f t="shared" si="56"/>
        <v>6.7476383265856949E-8</v>
      </c>
      <c r="F271" s="210">
        <f t="shared" si="57"/>
        <v>6.7000000000000004E-8</v>
      </c>
      <c r="G271" s="207">
        <f t="shared" si="58"/>
        <v>8.0000000000000007E-7</v>
      </c>
      <c r="H271" s="210">
        <f t="shared" si="59"/>
        <v>7.9999999999999996E-7</v>
      </c>
      <c r="I271" s="207">
        <f t="shared" si="60"/>
        <v>2.3193577163247099E-7</v>
      </c>
      <c r="J271" s="210">
        <f t="shared" si="61"/>
        <v>2.2999999999999999E-7</v>
      </c>
      <c r="K271" s="207">
        <f t="shared" si="62"/>
        <v>1.6761904761904764E-6</v>
      </c>
      <c r="L271" s="210">
        <f t="shared" si="63"/>
        <v>1.7E-6</v>
      </c>
      <c r="M271" s="207">
        <f t="shared" si="64"/>
        <v>4.2105263157894738E-7</v>
      </c>
      <c r="N271" s="210">
        <f t="shared" si="65"/>
        <v>4.2E-7</v>
      </c>
      <c r="O271" s="207">
        <f t="shared" si="66"/>
        <v>1.1733333333333335E-5</v>
      </c>
      <c r="P271" s="210">
        <f t="shared" si="67"/>
        <v>1.2E-5</v>
      </c>
      <c r="Q271" s="207" t="str">
        <f t="shared" si="68"/>
        <v>--</v>
      </c>
      <c r="R271" s="210" t="str">
        <f t="shared" si="69"/>
        <v>--</v>
      </c>
    </row>
    <row r="272" spans="1:18" x14ac:dyDescent="0.2">
      <c r="A272" s="46">
        <v>472</v>
      </c>
      <c r="B272" s="180">
        <v>474</v>
      </c>
      <c r="C272" s="180" t="s">
        <v>688</v>
      </c>
      <c r="D272" s="182" t="s">
        <v>689</v>
      </c>
      <c r="E272" s="207">
        <f t="shared" si="56"/>
        <v>1.1246063877642825E-4</v>
      </c>
      <c r="F272" s="210">
        <f t="shared" si="57"/>
        <v>1.1E-4</v>
      </c>
      <c r="G272" s="207">
        <f t="shared" si="58"/>
        <v>1.3333333333333335E-3</v>
      </c>
      <c r="H272" s="210">
        <f t="shared" si="59"/>
        <v>1.2999999999999999E-3</v>
      </c>
      <c r="I272" s="207">
        <f t="shared" si="60"/>
        <v>3.8655961938745172E-4</v>
      </c>
      <c r="J272" s="210">
        <f t="shared" si="61"/>
        <v>3.8999999999999999E-4</v>
      </c>
      <c r="K272" s="207">
        <f t="shared" si="62"/>
        <v>2.7936507936507943E-3</v>
      </c>
      <c r="L272" s="210">
        <f t="shared" si="63"/>
        <v>2.8E-3</v>
      </c>
      <c r="M272" s="207">
        <f t="shared" si="64"/>
        <v>7.0175438596491223E-4</v>
      </c>
      <c r="N272" s="210">
        <f t="shared" si="65"/>
        <v>6.9999999999999999E-4</v>
      </c>
      <c r="O272" s="207">
        <f t="shared" si="66"/>
        <v>1.9555555555555559E-2</v>
      </c>
      <c r="P272" s="210">
        <f t="shared" si="67"/>
        <v>0.02</v>
      </c>
      <c r="Q272" s="207" t="str">
        <f t="shared" si="68"/>
        <v>--</v>
      </c>
      <c r="R272" s="210" t="str">
        <f t="shared" si="69"/>
        <v>--</v>
      </c>
    </row>
    <row r="273" spans="1:18" x14ac:dyDescent="0.2">
      <c r="A273" s="46">
        <v>473</v>
      </c>
      <c r="B273" s="180">
        <v>475</v>
      </c>
      <c r="C273" s="180" t="s">
        <v>690</v>
      </c>
      <c r="D273" s="182" t="s">
        <v>691</v>
      </c>
      <c r="E273" s="207">
        <f t="shared" si="56"/>
        <v>1.1246063877642825E-4</v>
      </c>
      <c r="F273" s="210">
        <f t="shared" si="57"/>
        <v>1.1E-4</v>
      </c>
      <c r="G273" s="207">
        <f t="shared" si="58"/>
        <v>1.3333333333333335E-3</v>
      </c>
      <c r="H273" s="210">
        <f t="shared" si="59"/>
        <v>1.2999999999999999E-3</v>
      </c>
      <c r="I273" s="207">
        <f t="shared" si="60"/>
        <v>3.8655961938745172E-4</v>
      </c>
      <c r="J273" s="210">
        <f t="shared" si="61"/>
        <v>3.8999999999999999E-4</v>
      </c>
      <c r="K273" s="207">
        <f t="shared" si="62"/>
        <v>2.7936507936507943E-3</v>
      </c>
      <c r="L273" s="210">
        <f t="shared" si="63"/>
        <v>2.8E-3</v>
      </c>
      <c r="M273" s="207">
        <f t="shared" si="64"/>
        <v>7.0175438596491223E-4</v>
      </c>
      <c r="N273" s="210">
        <f t="shared" si="65"/>
        <v>6.9999999999999999E-4</v>
      </c>
      <c r="O273" s="207">
        <f t="shared" si="66"/>
        <v>1.9555555555555559E-2</v>
      </c>
      <c r="P273" s="210">
        <f t="shared" si="67"/>
        <v>0.02</v>
      </c>
      <c r="Q273" s="207" t="str">
        <f t="shared" si="68"/>
        <v>--</v>
      </c>
      <c r="R273" s="210" t="str">
        <f t="shared" si="69"/>
        <v>--</v>
      </c>
    </row>
    <row r="274" spans="1:18" x14ac:dyDescent="0.2">
      <c r="A274" s="46">
        <v>474</v>
      </c>
      <c r="B274" s="180">
        <v>476</v>
      </c>
      <c r="C274" s="180" t="s">
        <v>692</v>
      </c>
      <c r="D274" s="182" t="s">
        <v>693</v>
      </c>
      <c r="E274" s="207">
        <f t="shared" si="56"/>
        <v>1.1246063877642825E-4</v>
      </c>
      <c r="F274" s="210">
        <f t="shared" si="57"/>
        <v>1.1E-4</v>
      </c>
      <c r="G274" s="207">
        <f t="shared" si="58"/>
        <v>1.3333333333333335E-3</v>
      </c>
      <c r="H274" s="210">
        <f t="shared" si="59"/>
        <v>1.2999999999999999E-3</v>
      </c>
      <c r="I274" s="207">
        <f t="shared" si="60"/>
        <v>3.8655961938745172E-4</v>
      </c>
      <c r="J274" s="210">
        <f t="shared" si="61"/>
        <v>3.8999999999999999E-4</v>
      </c>
      <c r="K274" s="207">
        <f t="shared" si="62"/>
        <v>2.7936507936507943E-3</v>
      </c>
      <c r="L274" s="210">
        <f t="shared" si="63"/>
        <v>2.8E-3</v>
      </c>
      <c r="M274" s="207">
        <f t="shared" si="64"/>
        <v>7.0175438596491223E-4</v>
      </c>
      <c r="N274" s="210">
        <f t="shared" si="65"/>
        <v>6.9999999999999999E-4</v>
      </c>
      <c r="O274" s="207">
        <f t="shared" si="66"/>
        <v>1.9555555555555559E-2</v>
      </c>
      <c r="P274" s="210">
        <f t="shared" si="67"/>
        <v>0.02</v>
      </c>
      <c r="Q274" s="207" t="str">
        <f t="shared" si="68"/>
        <v>--</v>
      </c>
      <c r="R274" s="210" t="str">
        <f t="shared" si="69"/>
        <v>--</v>
      </c>
    </row>
    <row r="275" spans="1:18" x14ac:dyDescent="0.2">
      <c r="A275" s="46">
        <v>475</v>
      </c>
      <c r="B275" s="180">
        <v>477</v>
      </c>
      <c r="C275" s="180" t="s">
        <v>694</v>
      </c>
      <c r="D275" s="182" t="s">
        <v>695</v>
      </c>
      <c r="E275" s="207">
        <f t="shared" si="56"/>
        <v>6.7476383265856956E-7</v>
      </c>
      <c r="F275" s="210">
        <f t="shared" si="57"/>
        <v>6.7000000000000004E-7</v>
      </c>
      <c r="G275" s="207">
        <f t="shared" si="58"/>
        <v>7.9999999999999996E-6</v>
      </c>
      <c r="H275" s="210">
        <f t="shared" si="59"/>
        <v>7.9999999999999996E-6</v>
      </c>
      <c r="I275" s="207">
        <f t="shared" si="60"/>
        <v>2.3193577163247102E-6</v>
      </c>
      <c r="J275" s="210">
        <f t="shared" si="61"/>
        <v>2.3E-6</v>
      </c>
      <c r="K275" s="207">
        <f t="shared" si="62"/>
        <v>1.6761904761904764E-5</v>
      </c>
      <c r="L275" s="210">
        <f t="shared" si="63"/>
        <v>1.7E-5</v>
      </c>
      <c r="M275" s="207">
        <f t="shared" si="64"/>
        <v>4.2105263157894733E-6</v>
      </c>
      <c r="N275" s="210">
        <f t="shared" si="65"/>
        <v>4.1999999999999996E-6</v>
      </c>
      <c r="O275" s="207">
        <f t="shared" si="66"/>
        <v>1.1733333333333334E-4</v>
      </c>
      <c r="P275" s="210">
        <f t="shared" si="67"/>
        <v>1.2E-4</v>
      </c>
      <c r="Q275" s="207" t="str">
        <f t="shared" si="68"/>
        <v>--</v>
      </c>
      <c r="R275" s="210" t="str">
        <f t="shared" si="69"/>
        <v>--</v>
      </c>
    </row>
    <row r="276" spans="1:18" x14ac:dyDescent="0.2">
      <c r="A276" s="46">
        <v>476</v>
      </c>
      <c r="B276" s="180">
        <v>481</v>
      </c>
      <c r="C276" s="180" t="s">
        <v>696</v>
      </c>
      <c r="D276" s="182" t="s">
        <v>697</v>
      </c>
      <c r="E276" s="207">
        <f t="shared" si="56"/>
        <v>1.1246063877642825E-4</v>
      </c>
      <c r="F276" s="210">
        <f t="shared" si="57"/>
        <v>1.1E-4</v>
      </c>
      <c r="G276" s="207">
        <f t="shared" si="58"/>
        <v>1.3333333333333335E-3</v>
      </c>
      <c r="H276" s="210">
        <f t="shared" si="59"/>
        <v>1.2999999999999999E-3</v>
      </c>
      <c r="I276" s="207">
        <f t="shared" si="60"/>
        <v>3.8655961938745172E-4</v>
      </c>
      <c r="J276" s="210">
        <f t="shared" si="61"/>
        <v>3.8999999999999999E-4</v>
      </c>
      <c r="K276" s="207">
        <f t="shared" si="62"/>
        <v>2.7936507936507943E-3</v>
      </c>
      <c r="L276" s="210">
        <f t="shared" si="63"/>
        <v>2.8E-3</v>
      </c>
      <c r="M276" s="207">
        <f t="shared" si="64"/>
        <v>7.0175438596491223E-4</v>
      </c>
      <c r="N276" s="210">
        <f t="shared" si="65"/>
        <v>6.9999999999999999E-4</v>
      </c>
      <c r="O276" s="207">
        <f t="shared" si="66"/>
        <v>1.9555555555555559E-2</v>
      </c>
      <c r="P276" s="210">
        <f t="shared" si="67"/>
        <v>0.02</v>
      </c>
      <c r="Q276" s="207" t="str">
        <f t="shared" si="68"/>
        <v>--</v>
      </c>
      <c r="R276" s="210" t="str">
        <f t="shared" si="69"/>
        <v>--</v>
      </c>
    </row>
    <row r="277" spans="1:18" x14ac:dyDescent="0.2">
      <c r="A277" s="46">
        <v>477</v>
      </c>
      <c r="B277" s="180">
        <v>456</v>
      </c>
      <c r="C277" s="180" t="s">
        <v>698</v>
      </c>
      <c r="D277" s="182" t="s">
        <v>699</v>
      </c>
      <c r="E277" s="207">
        <f t="shared" si="56"/>
        <v>1.0952902519167577E-3</v>
      </c>
      <c r="F277" s="210">
        <f t="shared" si="57"/>
        <v>1.1000000000000001E-3</v>
      </c>
      <c r="G277" s="207" t="str">
        <f t="shared" si="58"/>
        <v>--</v>
      </c>
      <c r="H277" s="210" t="str">
        <f t="shared" si="59"/>
        <v>--</v>
      </c>
      <c r="I277" s="207">
        <f t="shared" si="60"/>
        <v>3.7518037518037518E-3</v>
      </c>
      <c r="J277" s="210">
        <f t="shared" si="61"/>
        <v>3.8E-3</v>
      </c>
      <c r="K277" s="207" t="str">
        <f t="shared" si="62"/>
        <v>--</v>
      </c>
      <c r="L277" s="210" t="str">
        <f t="shared" si="63"/>
        <v>--</v>
      </c>
      <c r="M277" s="207">
        <f t="shared" si="64"/>
        <v>6.8181818181818179E-3</v>
      </c>
      <c r="N277" s="210">
        <f t="shared" si="65"/>
        <v>6.7999999999999996E-3</v>
      </c>
      <c r="O277" s="207" t="str">
        <f t="shared" si="66"/>
        <v>--</v>
      </c>
      <c r="P277" s="210" t="str">
        <f t="shared" si="67"/>
        <v>--</v>
      </c>
      <c r="Q277" s="207" t="str">
        <f t="shared" si="68"/>
        <v>--</v>
      </c>
      <c r="R277" s="210" t="str">
        <f t="shared" si="69"/>
        <v>--</v>
      </c>
    </row>
    <row r="278" spans="1:18" x14ac:dyDescent="0.2">
      <c r="A278" s="46">
        <v>478</v>
      </c>
      <c r="B278" s="46" t="s">
        <v>700</v>
      </c>
      <c r="C278" s="46" t="s">
        <v>698</v>
      </c>
      <c r="D278" s="193" t="s">
        <v>701</v>
      </c>
      <c r="E278" s="207">
        <f t="shared" si="56"/>
        <v>2.1137180300147959E-4</v>
      </c>
      <c r="F278" s="210">
        <f t="shared" si="57"/>
        <v>2.1000000000000001E-4</v>
      </c>
      <c r="G278" s="207" t="str">
        <f t="shared" si="58"/>
        <v>--</v>
      </c>
      <c r="H278" s="210" t="str">
        <f t="shared" si="59"/>
        <v>--</v>
      </c>
      <c r="I278" s="207">
        <f t="shared" si="60"/>
        <v>7.240323029796714E-4</v>
      </c>
      <c r="J278" s="210">
        <f t="shared" si="61"/>
        <v>7.2000000000000005E-4</v>
      </c>
      <c r="K278" s="207" t="str">
        <f t="shared" si="62"/>
        <v>--</v>
      </c>
      <c r="L278" s="210" t="str">
        <f t="shared" si="63"/>
        <v>--</v>
      </c>
      <c r="M278" s="207">
        <f t="shared" si="64"/>
        <v>1.3157894736842105E-3</v>
      </c>
      <c r="N278" s="210">
        <f t="shared" si="65"/>
        <v>1.2999999999999999E-3</v>
      </c>
      <c r="O278" s="207" t="str">
        <f t="shared" si="66"/>
        <v>--</v>
      </c>
      <c r="P278" s="210" t="str">
        <f t="shared" si="67"/>
        <v>--</v>
      </c>
      <c r="Q278" s="207" t="str">
        <f t="shared" si="68"/>
        <v>--</v>
      </c>
      <c r="R278" s="210" t="str">
        <f t="shared" si="69"/>
        <v>--</v>
      </c>
    </row>
    <row r="279" spans="1:18" x14ac:dyDescent="0.2">
      <c r="A279" s="46">
        <v>479</v>
      </c>
      <c r="B279" s="180">
        <v>645</v>
      </c>
      <c r="C279" s="180">
        <v>645</v>
      </c>
      <c r="D279" s="182" t="s">
        <v>702</v>
      </c>
      <c r="E279" s="207">
        <f t="shared" si="56"/>
        <v>3.3738191632928474E-9</v>
      </c>
      <c r="F279" s="210">
        <f t="shared" si="57"/>
        <v>3.3999999999999998E-9</v>
      </c>
      <c r="G279" s="207">
        <f t="shared" si="58"/>
        <v>4.0000000000000001E-8</v>
      </c>
      <c r="H279" s="210">
        <f t="shared" si="59"/>
        <v>4.0000000000000001E-8</v>
      </c>
      <c r="I279" s="207">
        <f t="shared" si="60"/>
        <v>1.1596788581623549E-8</v>
      </c>
      <c r="J279" s="210">
        <f t="shared" si="61"/>
        <v>1.2E-8</v>
      </c>
      <c r="K279" s="207">
        <f t="shared" si="62"/>
        <v>8.3809523809523825E-8</v>
      </c>
      <c r="L279" s="210">
        <f t="shared" si="63"/>
        <v>8.3999999999999998E-8</v>
      </c>
      <c r="M279" s="207">
        <f t="shared" si="64"/>
        <v>2.1052631578947365E-8</v>
      </c>
      <c r="N279" s="210">
        <f t="shared" si="65"/>
        <v>2.0999999999999999E-8</v>
      </c>
      <c r="O279" s="207">
        <f t="shared" si="66"/>
        <v>5.8666666666666673E-7</v>
      </c>
      <c r="P279" s="210">
        <f t="shared" si="67"/>
        <v>5.8999999999999996E-7</v>
      </c>
      <c r="Q279" s="207" t="str">
        <f t="shared" si="68"/>
        <v>--</v>
      </c>
      <c r="R279" s="210" t="str">
        <f t="shared" si="69"/>
        <v>--</v>
      </c>
    </row>
    <row r="280" spans="1:18" x14ac:dyDescent="0.2">
      <c r="A280" s="46">
        <v>481</v>
      </c>
      <c r="B280" s="180">
        <v>527</v>
      </c>
      <c r="C280" s="180" t="s">
        <v>703</v>
      </c>
      <c r="D280" s="182" t="s">
        <v>704</v>
      </c>
      <c r="E280" s="207">
        <f t="shared" si="56"/>
        <v>4.3140638481449526E-9</v>
      </c>
      <c r="F280" s="210">
        <f t="shared" si="57"/>
        <v>4.2999999999999996E-9</v>
      </c>
      <c r="G280" s="207">
        <f t="shared" si="58"/>
        <v>3.076923076923077E-8</v>
      </c>
      <c r="H280" s="210">
        <f t="shared" si="59"/>
        <v>3.1E-8</v>
      </c>
      <c r="I280" s="207">
        <f t="shared" si="60"/>
        <v>1.8492176386913226E-8</v>
      </c>
      <c r="J280" s="210">
        <f t="shared" si="61"/>
        <v>1.7999999999999999E-8</v>
      </c>
      <c r="K280" s="207">
        <f t="shared" si="62"/>
        <v>1.2571428571428574E-7</v>
      </c>
      <c r="L280" s="210">
        <f t="shared" si="63"/>
        <v>1.3E-7</v>
      </c>
      <c r="M280" s="207">
        <f t="shared" si="64"/>
        <v>3.7151702786377704E-8</v>
      </c>
      <c r="N280" s="210">
        <f t="shared" si="65"/>
        <v>3.7E-8</v>
      </c>
      <c r="O280" s="207">
        <f t="shared" si="66"/>
        <v>1.0352941176470589E-6</v>
      </c>
      <c r="P280" s="210">
        <f t="shared" si="67"/>
        <v>9.9999999999999995E-7</v>
      </c>
      <c r="Q280" s="207" t="str">
        <f t="shared" si="68"/>
        <v>--</v>
      </c>
      <c r="R280" s="210" t="str">
        <f t="shared" si="69"/>
        <v>--</v>
      </c>
    </row>
    <row r="281" spans="1:18" x14ac:dyDescent="0.2">
      <c r="A281" s="46">
        <v>482</v>
      </c>
      <c r="B281" s="180">
        <v>528</v>
      </c>
      <c r="C281" s="180" t="s">
        <v>706</v>
      </c>
      <c r="D281" s="182" t="s">
        <v>707</v>
      </c>
      <c r="E281" s="207">
        <f t="shared" si="56"/>
        <v>1.0785159620362381E-8</v>
      </c>
      <c r="F281" s="210">
        <f t="shared" si="57"/>
        <v>1.0999999999999999E-8</v>
      </c>
      <c r="G281" s="207">
        <f t="shared" si="58"/>
        <v>7.6923076923076923E-8</v>
      </c>
      <c r="H281" s="210">
        <f t="shared" si="59"/>
        <v>7.7000000000000001E-8</v>
      </c>
      <c r="I281" s="207">
        <f t="shared" si="60"/>
        <v>4.6230440967283071E-8</v>
      </c>
      <c r="J281" s="210">
        <f t="shared" si="61"/>
        <v>4.6000000000000002E-8</v>
      </c>
      <c r="K281" s="207">
        <f t="shared" si="62"/>
        <v>3.1428571428571433E-7</v>
      </c>
      <c r="L281" s="210">
        <f t="shared" si="63"/>
        <v>3.1E-7</v>
      </c>
      <c r="M281" s="207">
        <f t="shared" si="64"/>
        <v>9.2879256965944273E-8</v>
      </c>
      <c r="N281" s="210">
        <f t="shared" si="65"/>
        <v>9.2999999999999999E-8</v>
      </c>
      <c r="O281" s="207">
        <f t="shared" si="66"/>
        <v>2.5882352941176473E-6</v>
      </c>
      <c r="P281" s="210">
        <f t="shared" si="67"/>
        <v>2.6000000000000001E-6</v>
      </c>
      <c r="Q281" s="207" t="str">
        <f t="shared" si="68"/>
        <v>--</v>
      </c>
      <c r="R281" s="210" t="str">
        <f t="shared" si="69"/>
        <v>--</v>
      </c>
    </row>
    <row r="282" spans="1:18" x14ac:dyDescent="0.2">
      <c r="A282" s="46">
        <v>483</v>
      </c>
      <c r="B282" s="180">
        <v>529</v>
      </c>
      <c r="C282" s="180" t="s">
        <v>708</v>
      </c>
      <c r="D282" s="182" t="s">
        <v>709</v>
      </c>
      <c r="E282" s="207">
        <f t="shared" si="56"/>
        <v>4.7934042757166137E-8</v>
      </c>
      <c r="F282" s="210">
        <f t="shared" si="57"/>
        <v>4.8E-8</v>
      </c>
      <c r="G282" s="207">
        <f t="shared" si="58"/>
        <v>3.4188034188034194E-7</v>
      </c>
      <c r="H282" s="210">
        <f t="shared" si="59"/>
        <v>3.3999999999999997E-7</v>
      </c>
      <c r="I282" s="207">
        <f t="shared" si="60"/>
        <v>2.0546862652125809E-7</v>
      </c>
      <c r="J282" s="210">
        <f t="shared" si="61"/>
        <v>2.1E-7</v>
      </c>
      <c r="K282" s="207">
        <f t="shared" si="62"/>
        <v>1.3968253968253971E-6</v>
      </c>
      <c r="L282" s="210">
        <f t="shared" si="63"/>
        <v>1.3999999999999999E-6</v>
      </c>
      <c r="M282" s="207">
        <f t="shared" si="64"/>
        <v>4.1279669762641901E-7</v>
      </c>
      <c r="N282" s="210">
        <f t="shared" si="65"/>
        <v>4.0999999999999999E-7</v>
      </c>
      <c r="O282" s="207">
        <f t="shared" si="66"/>
        <v>1.1503267973856211E-5</v>
      </c>
      <c r="P282" s="210">
        <f t="shared" si="67"/>
        <v>1.2E-5</v>
      </c>
      <c r="Q282" s="207" t="str">
        <f t="shared" si="68"/>
        <v>--</v>
      </c>
      <c r="R282" s="210" t="str">
        <f t="shared" si="69"/>
        <v>--</v>
      </c>
    </row>
    <row r="283" spans="1:18" x14ac:dyDescent="0.2">
      <c r="A283" s="46">
        <v>484</v>
      </c>
      <c r="B283" s="180">
        <v>530</v>
      </c>
      <c r="C283" s="180" t="s">
        <v>710</v>
      </c>
      <c r="D283" s="182" t="s">
        <v>711</v>
      </c>
      <c r="E283" s="207">
        <f t="shared" si="56"/>
        <v>6.1629483544927894E-8</v>
      </c>
      <c r="F283" s="210">
        <f t="shared" si="57"/>
        <v>6.1999999999999999E-8</v>
      </c>
      <c r="G283" s="207">
        <f t="shared" si="58"/>
        <v>4.3956043956043962E-7</v>
      </c>
      <c r="H283" s="210">
        <f t="shared" si="59"/>
        <v>4.4000000000000002E-7</v>
      </c>
      <c r="I283" s="207">
        <f t="shared" si="60"/>
        <v>2.6417394838447465E-7</v>
      </c>
      <c r="J283" s="210">
        <f t="shared" si="61"/>
        <v>2.6E-7</v>
      </c>
      <c r="K283" s="207">
        <f t="shared" si="62"/>
        <v>1.795918367346939E-6</v>
      </c>
      <c r="L283" s="210">
        <f t="shared" si="63"/>
        <v>1.7999999999999999E-6</v>
      </c>
      <c r="M283" s="207">
        <f t="shared" si="64"/>
        <v>5.3073861123396717E-7</v>
      </c>
      <c r="N283" s="210">
        <f t="shared" si="65"/>
        <v>5.3000000000000001E-7</v>
      </c>
      <c r="O283" s="207">
        <f t="shared" si="66"/>
        <v>1.4789915966386556E-5</v>
      </c>
      <c r="P283" s="210">
        <f t="shared" si="67"/>
        <v>1.5E-5</v>
      </c>
      <c r="Q283" s="207" t="str">
        <f t="shared" si="68"/>
        <v>--</v>
      </c>
      <c r="R283" s="210" t="str">
        <f t="shared" si="69"/>
        <v>--</v>
      </c>
    </row>
    <row r="284" spans="1:18" x14ac:dyDescent="0.2">
      <c r="A284" s="46">
        <v>485</v>
      </c>
      <c r="B284" s="180">
        <v>531</v>
      </c>
      <c r="C284" s="180" t="s">
        <v>712</v>
      </c>
      <c r="D284" s="182" t="s">
        <v>713</v>
      </c>
      <c r="E284" s="207">
        <f t="shared" si="56"/>
        <v>8.6281276962899046E-8</v>
      </c>
      <c r="F284" s="210">
        <f t="shared" si="57"/>
        <v>8.6000000000000002E-8</v>
      </c>
      <c r="G284" s="207">
        <f t="shared" si="58"/>
        <v>6.1538461538461538E-7</v>
      </c>
      <c r="H284" s="210">
        <f t="shared" si="59"/>
        <v>6.1999999999999999E-7</v>
      </c>
      <c r="I284" s="207">
        <f t="shared" si="60"/>
        <v>3.6984352773826456E-7</v>
      </c>
      <c r="J284" s="210">
        <f t="shared" si="61"/>
        <v>3.7E-7</v>
      </c>
      <c r="K284" s="207">
        <f t="shared" si="62"/>
        <v>2.5142857142857147E-6</v>
      </c>
      <c r="L284" s="210">
        <f t="shared" si="63"/>
        <v>2.5000000000000002E-6</v>
      </c>
      <c r="M284" s="207">
        <f t="shared" si="64"/>
        <v>7.4303405572755418E-7</v>
      </c>
      <c r="N284" s="210">
        <f t="shared" si="65"/>
        <v>7.4000000000000001E-7</v>
      </c>
      <c r="O284" s="207">
        <f t="shared" si="66"/>
        <v>2.0705882352941179E-5</v>
      </c>
      <c r="P284" s="210">
        <f t="shared" si="67"/>
        <v>2.0999999999999999E-5</v>
      </c>
      <c r="Q284" s="207" t="str">
        <f t="shared" si="68"/>
        <v>--</v>
      </c>
      <c r="R284" s="210" t="str">
        <f t="shared" si="69"/>
        <v>--</v>
      </c>
    </row>
    <row r="285" spans="1:18" x14ac:dyDescent="0.2">
      <c r="A285" s="46">
        <v>486</v>
      </c>
      <c r="B285" s="180">
        <v>532</v>
      </c>
      <c r="C285" s="180" t="s">
        <v>714</v>
      </c>
      <c r="D285" s="182" t="s">
        <v>715</v>
      </c>
      <c r="E285" s="207">
        <f t="shared" si="56"/>
        <v>8.6281276962899046E-8</v>
      </c>
      <c r="F285" s="210">
        <f t="shared" si="57"/>
        <v>8.6000000000000002E-8</v>
      </c>
      <c r="G285" s="207">
        <f t="shared" si="58"/>
        <v>6.1538461538461538E-7</v>
      </c>
      <c r="H285" s="210">
        <f t="shared" si="59"/>
        <v>6.1999999999999999E-7</v>
      </c>
      <c r="I285" s="207">
        <f t="shared" si="60"/>
        <v>3.6984352773826456E-7</v>
      </c>
      <c r="J285" s="210">
        <f t="shared" si="61"/>
        <v>3.7E-7</v>
      </c>
      <c r="K285" s="207">
        <f t="shared" si="62"/>
        <v>2.5142857142857147E-6</v>
      </c>
      <c r="L285" s="210">
        <f t="shared" si="63"/>
        <v>2.5000000000000002E-6</v>
      </c>
      <c r="M285" s="207">
        <f t="shared" si="64"/>
        <v>7.4303405572755418E-7</v>
      </c>
      <c r="N285" s="210">
        <f t="shared" si="65"/>
        <v>7.4000000000000001E-7</v>
      </c>
      <c r="O285" s="207">
        <f t="shared" si="66"/>
        <v>2.0705882352941179E-5</v>
      </c>
      <c r="P285" s="210">
        <f t="shared" si="67"/>
        <v>2.0999999999999999E-5</v>
      </c>
      <c r="Q285" s="207" t="str">
        <f t="shared" si="68"/>
        <v>--</v>
      </c>
      <c r="R285" s="210" t="str">
        <f t="shared" si="69"/>
        <v>--</v>
      </c>
    </row>
    <row r="286" spans="1:18" x14ac:dyDescent="0.2">
      <c r="A286" s="46">
        <v>487</v>
      </c>
      <c r="B286" s="180">
        <v>533</v>
      </c>
      <c r="C286" s="180" t="s">
        <v>716</v>
      </c>
      <c r="D286" s="182" t="s">
        <v>717</v>
      </c>
      <c r="E286" s="207">
        <f t="shared" si="56"/>
        <v>4.3140638481449528E-6</v>
      </c>
      <c r="F286" s="210">
        <f t="shared" si="57"/>
        <v>4.3000000000000003E-6</v>
      </c>
      <c r="G286" s="207">
        <f t="shared" si="58"/>
        <v>3.0769230769230768E-5</v>
      </c>
      <c r="H286" s="210">
        <f t="shared" si="59"/>
        <v>3.1000000000000001E-5</v>
      </c>
      <c r="I286" s="207">
        <f t="shared" si="60"/>
        <v>1.8492176386913229E-5</v>
      </c>
      <c r="J286" s="210">
        <f t="shared" si="61"/>
        <v>1.8E-5</v>
      </c>
      <c r="K286" s="207">
        <f t="shared" si="62"/>
        <v>1.2571428571428572E-4</v>
      </c>
      <c r="L286" s="210">
        <f t="shared" si="63"/>
        <v>1.2999999999999999E-4</v>
      </c>
      <c r="M286" s="207">
        <f t="shared" si="64"/>
        <v>3.7151702786377701E-5</v>
      </c>
      <c r="N286" s="210">
        <f t="shared" si="65"/>
        <v>3.6999999999999998E-5</v>
      </c>
      <c r="O286" s="207">
        <f t="shared" si="66"/>
        <v>1.0352941176470589E-3</v>
      </c>
      <c r="P286" s="210">
        <f t="shared" si="67"/>
        <v>1E-3</v>
      </c>
      <c r="Q286" s="207" t="str">
        <f t="shared" si="68"/>
        <v>--</v>
      </c>
      <c r="R286" s="210" t="str">
        <f t="shared" si="69"/>
        <v>--</v>
      </c>
    </row>
    <row r="287" spans="1:18" x14ac:dyDescent="0.2">
      <c r="A287" s="46">
        <v>492</v>
      </c>
      <c r="B287" s="180">
        <v>539</v>
      </c>
      <c r="C287" s="180" t="s">
        <v>718</v>
      </c>
      <c r="D287" s="182" t="s">
        <v>719</v>
      </c>
      <c r="E287" s="207">
        <f t="shared" si="56"/>
        <v>6.1629483544927894E-8</v>
      </c>
      <c r="F287" s="210">
        <f t="shared" si="57"/>
        <v>6.1999999999999999E-8</v>
      </c>
      <c r="G287" s="207">
        <f t="shared" si="58"/>
        <v>4.3956043956043962E-7</v>
      </c>
      <c r="H287" s="210">
        <f t="shared" si="59"/>
        <v>4.4000000000000002E-7</v>
      </c>
      <c r="I287" s="207">
        <f t="shared" si="60"/>
        <v>2.6417394838447465E-7</v>
      </c>
      <c r="J287" s="210">
        <f t="shared" si="61"/>
        <v>2.6E-7</v>
      </c>
      <c r="K287" s="207">
        <f t="shared" si="62"/>
        <v>1.795918367346939E-6</v>
      </c>
      <c r="L287" s="210">
        <f t="shared" si="63"/>
        <v>1.7999999999999999E-6</v>
      </c>
      <c r="M287" s="207">
        <f t="shared" si="64"/>
        <v>5.3073861123396717E-7</v>
      </c>
      <c r="N287" s="210">
        <f t="shared" si="65"/>
        <v>5.3000000000000001E-7</v>
      </c>
      <c r="O287" s="207">
        <f t="shared" si="66"/>
        <v>1.4789915966386556E-5</v>
      </c>
      <c r="P287" s="210">
        <f t="shared" si="67"/>
        <v>1.5E-5</v>
      </c>
      <c r="Q287" s="207" t="str">
        <f t="shared" si="68"/>
        <v>--</v>
      </c>
      <c r="R287" s="210" t="str">
        <f t="shared" si="69"/>
        <v>--</v>
      </c>
    </row>
    <row r="288" spans="1:18" x14ac:dyDescent="0.2">
      <c r="A288" s="46">
        <v>493</v>
      </c>
      <c r="B288" s="180">
        <v>540</v>
      </c>
      <c r="C288" s="180" t="s">
        <v>720</v>
      </c>
      <c r="D288" s="182" t="s">
        <v>721</v>
      </c>
      <c r="E288" s="207">
        <f t="shared" si="56"/>
        <v>4.3140638481449527E-7</v>
      </c>
      <c r="F288" s="210">
        <f t="shared" si="57"/>
        <v>4.3000000000000001E-7</v>
      </c>
      <c r="G288" s="207">
        <f t="shared" si="58"/>
        <v>3.076923076923077E-6</v>
      </c>
      <c r="H288" s="210">
        <f t="shared" si="59"/>
        <v>3.1E-6</v>
      </c>
      <c r="I288" s="207">
        <f t="shared" si="60"/>
        <v>1.8492176386913229E-6</v>
      </c>
      <c r="J288" s="210">
        <f t="shared" si="61"/>
        <v>1.7999999999999999E-6</v>
      </c>
      <c r="K288" s="207">
        <f t="shared" si="62"/>
        <v>1.2571428571428572E-5</v>
      </c>
      <c r="L288" s="210">
        <f t="shared" si="63"/>
        <v>1.2999999999999999E-5</v>
      </c>
      <c r="M288" s="207">
        <f t="shared" si="64"/>
        <v>3.7151702786377709E-6</v>
      </c>
      <c r="N288" s="210">
        <f t="shared" si="65"/>
        <v>3.7000000000000002E-6</v>
      </c>
      <c r="O288" s="207">
        <f t="shared" si="66"/>
        <v>1.0352941176470589E-4</v>
      </c>
      <c r="P288" s="210">
        <f t="shared" si="67"/>
        <v>1E-4</v>
      </c>
      <c r="Q288" s="207" t="str">
        <f t="shared" si="68"/>
        <v>--</v>
      </c>
      <c r="R288" s="210" t="str">
        <f t="shared" si="69"/>
        <v>--</v>
      </c>
    </row>
    <row r="289" spans="1:18" x14ac:dyDescent="0.2">
      <c r="A289" s="46">
        <v>494</v>
      </c>
      <c r="B289" s="180">
        <v>541</v>
      </c>
      <c r="C289" s="180" t="s">
        <v>722</v>
      </c>
      <c r="D289" s="182" t="s">
        <v>723</v>
      </c>
      <c r="E289" s="207">
        <f t="shared" si="56"/>
        <v>4.3140638481449523E-8</v>
      </c>
      <c r="F289" s="210">
        <f t="shared" si="57"/>
        <v>4.3000000000000001E-8</v>
      </c>
      <c r="G289" s="207">
        <f t="shared" si="58"/>
        <v>3.0769230769230769E-7</v>
      </c>
      <c r="H289" s="210">
        <f t="shared" si="59"/>
        <v>3.1E-7</v>
      </c>
      <c r="I289" s="207">
        <f t="shared" si="60"/>
        <v>1.8492176386913228E-7</v>
      </c>
      <c r="J289" s="210">
        <f t="shared" si="61"/>
        <v>1.8E-7</v>
      </c>
      <c r="K289" s="207">
        <f t="shared" si="62"/>
        <v>1.2571428571428573E-6</v>
      </c>
      <c r="L289" s="210">
        <f t="shared" si="63"/>
        <v>1.3E-6</v>
      </c>
      <c r="M289" s="207">
        <f t="shared" si="64"/>
        <v>3.7151702786377709E-7</v>
      </c>
      <c r="N289" s="210">
        <f t="shared" si="65"/>
        <v>3.7E-7</v>
      </c>
      <c r="O289" s="207">
        <f t="shared" si="66"/>
        <v>1.0352941176470589E-5</v>
      </c>
      <c r="P289" s="210">
        <f t="shared" si="67"/>
        <v>1.0000000000000001E-5</v>
      </c>
      <c r="Q289" s="207" t="str">
        <f t="shared" si="68"/>
        <v>--</v>
      </c>
      <c r="R289" s="210" t="str">
        <f t="shared" si="69"/>
        <v>--</v>
      </c>
    </row>
    <row r="290" spans="1:18" x14ac:dyDescent="0.2">
      <c r="A290" s="46">
        <v>495</v>
      </c>
      <c r="B290" s="180">
        <v>542</v>
      </c>
      <c r="C290" s="180" t="s">
        <v>724</v>
      </c>
      <c r="D290" s="182" t="s">
        <v>725</v>
      </c>
      <c r="E290" s="207">
        <f t="shared" si="56"/>
        <v>1.4380212827149842E-8</v>
      </c>
      <c r="F290" s="210">
        <f t="shared" si="57"/>
        <v>1.4E-8</v>
      </c>
      <c r="G290" s="207">
        <f t="shared" si="58"/>
        <v>1.0256410256410257E-7</v>
      </c>
      <c r="H290" s="210">
        <f t="shared" si="59"/>
        <v>9.9999999999999995E-8</v>
      </c>
      <c r="I290" s="207">
        <f t="shared" si="60"/>
        <v>6.1640587956377423E-8</v>
      </c>
      <c r="J290" s="210">
        <f t="shared" si="61"/>
        <v>6.1999999999999999E-8</v>
      </c>
      <c r="K290" s="207">
        <f t="shared" si="62"/>
        <v>4.1904761904761911E-7</v>
      </c>
      <c r="L290" s="210">
        <f t="shared" si="63"/>
        <v>4.2E-7</v>
      </c>
      <c r="M290" s="207">
        <f t="shared" si="64"/>
        <v>1.238390092879257E-7</v>
      </c>
      <c r="N290" s="210">
        <f t="shared" si="65"/>
        <v>1.1999999999999999E-7</v>
      </c>
      <c r="O290" s="207">
        <f t="shared" si="66"/>
        <v>3.4509803921568634E-6</v>
      </c>
      <c r="P290" s="210">
        <f t="shared" si="67"/>
        <v>3.4999999999999999E-6</v>
      </c>
      <c r="Q290" s="207" t="str">
        <f t="shared" si="68"/>
        <v>--</v>
      </c>
      <c r="R290" s="210" t="str">
        <f t="shared" si="69"/>
        <v>--</v>
      </c>
    </row>
    <row r="291" spans="1:18" x14ac:dyDescent="0.2">
      <c r="A291" s="46">
        <v>496</v>
      </c>
      <c r="B291" s="180">
        <v>543</v>
      </c>
      <c r="C291" s="180" t="s">
        <v>726</v>
      </c>
      <c r="D291" s="182" t="s">
        <v>727</v>
      </c>
      <c r="E291" s="207">
        <f t="shared" si="56"/>
        <v>4.7934042757166137E-8</v>
      </c>
      <c r="F291" s="210">
        <f t="shared" si="57"/>
        <v>4.8E-8</v>
      </c>
      <c r="G291" s="207">
        <f t="shared" si="58"/>
        <v>3.4188034188034194E-7</v>
      </c>
      <c r="H291" s="210">
        <f t="shared" si="59"/>
        <v>3.3999999999999997E-7</v>
      </c>
      <c r="I291" s="207">
        <f t="shared" si="60"/>
        <v>2.0546862652125809E-7</v>
      </c>
      <c r="J291" s="210">
        <f t="shared" si="61"/>
        <v>2.1E-7</v>
      </c>
      <c r="K291" s="207">
        <f t="shared" si="62"/>
        <v>1.3968253968253971E-6</v>
      </c>
      <c r="L291" s="210">
        <f t="shared" si="63"/>
        <v>1.3999999999999999E-6</v>
      </c>
      <c r="M291" s="207">
        <f t="shared" si="64"/>
        <v>4.1279669762641901E-7</v>
      </c>
      <c r="N291" s="210">
        <f t="shared" si="65"/>
        <v>4.0999999999999999E-7</v>
      </c>
      <c r="O291" s="207">
        <f t="shared" si="66"/>
        <v>1.1503267973856211E-5</v>
      </c>
      <c r="P291" s="210">
        <f t="shared" si="67"/>
        <v>1.2E-5</v>
      </c>
      <c r="Q291" s="207" t="str">
        <f t="shared" si="68"/>
        <v>--</v>
      </c>
      <c r="R291" s="210" t="str">
        <f t="shared" si="69"/>
        <v>--</v>
      </c>
    </row>
    <row r="292" spans="1:18" x14ac:dyDescent="0.2">
      <c r="A292" s="46">
        <v>497</v>
      </c>
      <c r="B292" s="180">
        <v>544</v>
      </c>
      <c r="C292" s="180" t="s">
        <v>728</v>
      </c>
      <c r="D292" s="182" t="s">
        <v>729</v>
      </c>
      <c r="E292" s="207">
        <f t="shared" si="56"/>
        <v>2.1570319240724762E-8</v>
      </c>
      <c r="F292" s="210">
        <f t="shared" si="57"/>
        <v>2.1999999999999998E-8</v>
      </c>
      <c r="G292" s="207">
        <f t="shared" si="58"/>
        <v>1.5384615384615385E-7</v>
      </c>
      <c r="H292" s="210">
        <f t="shared" si="59"/>
        <v>1.4999999999999999E-7</v>
      </c>
      <c r="I292" s="207">
        <f t="shared" si="60"/>
        <v>9.2460881934566141E-8</v>
      </c>
      <c r="J292" s="210">
        <f t="shared" si="61"/>
        <v>9.2000000000000003E-8</v>
      </c>
      <c r="K292" s="207">
        <f t="shared" si="62"/>
        <v>6.2857142857142866E-7</v>
      </c>
      <c r="L292" s="210">
        <f t="shared" si="63"/>
        <v>6.3E-7</v>
      </c>
      <c r="M292" s="207">
        <f t="shared" si="64"/>
        <v>1.8575851393188855E-7</v>
      </c>
      <c r="N292" s="210">
        <f t="shared" si="65"/>
        <v>1.9000000000000001E-7</v>
      </c>
      <c r="O292" s="207">
        <f t="shared" si="66"/>
        <v>5.1764705882352947E-6</v>
      </c>
      <c r="P292" s="210">
        <f t="shared" si="67"/>
        <v>5.2000000000000002E-6</v>
      </c>
      <c r="Q292" s="207" t="str">
        <f t="shared" si="68"/>
        <v>--</v>
      </c>
      <c r="R292" s="210" t="str">
        <f t="shared" si="69"/>
        <v>--</v>
      </c>
    </row>
    <row r="293" spans="1:18" x14ac:dyDescent="0.2">
      <c r="A293" s="46">
        <v>498</v>
      </c>
      <c r="B293" s="180">
        <v>545</v>
      </c>
      <c r="C293" s="180" t="s">
        <v>730</v>
      </c>
      <c r="D293" s="182" t="s">
        <v>731</v>
      </c>
      <c r="E293" s="207">
        <f t="shared" si="56"/>
        <v>4.3140638481449523E-8</v>
      </c>
      <c r="F293" s="210">
        <f t="shared" si="57"/>
        <v>4.3000000000000001E-8</v>
      </c>
      <c r="G293" s="207">
        <f t="shared" si="58"/>
        <v>3.0769230769230769E-7</v>
      </c>
      <c r="H293" s="210">
        <f t="shared" si="59"/>
        <v>3.1E-7</v>
      </c>
      <c r="I293" s="207">
        <f t="shared" si="60"/>
        <v>1.8492176386913228E-7</v>
      </c>
      <c r="J293" s="210">
        <f t="shared" si="61"/>
        <v>1.8E-7</v>
      </c>
      <c r="K293" s="207">
        <f t="shared" si="62"/>
        <v>1.2571428571428573E-6</v>
      </c>
      <c r="L293" s="210">
        <f t="shared" si="63"/>
        <v>1.3E-6</v>
      </c>
      <c r="M293" s="207">
        <f t="shared" si="64"/>
        <v>3.7151702786377709E-7</v>
      </c>
      <c r="N293" s="210">
        <f t="shared" si="65"/>
        <v>3.7E-7</v>
      </c>
      <c r="O293" s="207">
        <f t="shared" si="66"/>
        <v>1.0352941176470589E-5</v>
      </c>
      <c r="P293" s="210">
        <f t="shared" si="67"/>
        <v>1.0000000000000001E-5</v>
      </c>
      <c r="Q293" s="207" t="str">
        <f t="shared" si="68"/>
        <v>--</v>
      </c>
      <c r="R293" s="210" t="str">
        <f t="shared" si="69"/>
        <v>--</v>
      </c>
    </row>
    <row r="294" spans="1:18" x14ac:dyDescent="0.2">
      <c r="A294" s="46">
        <v>499</v>
      </c>
      <c r="B294" s="180">
        <v>546</v>
      </c>
      <c r="C294" s="180" t="s">
        <v>732</v>
      </c>
      <c r="D294" s="182" t="s">
        <v>733</v>
      </c>
      <c r="E294" s="207">
        <f t="shared" si="56"/>
        <v>2.1570319240724764E-7</v>
      </c>
      <c r="F294" s="210">
        <f t="shared" si="57"/>
        <v>2.2000000000000001E-7</v>
      </c>
      <c r="G294" s="207">
        <f t="shared" si="58"/>
        <v>1.5384615384615385E-6</v>
      </c>
      <c r="H294" s="210">
        <f t="shared" si="59"/>
        <v>1.5E-6</v>
      </c>
      <c r="I294" s="207">
        <f t="shared" si="60"/>
        <v>9.2460881934566146E-7</v>
      </c>
      <c r="J294" s="210">
        <f t="shared" si="61"/>
        <v>9.1999999999999998E-7</v>
      </c>
      <c r="K294" s="207">
        <f t="shared" si="62"/>
        <v>6.2857142857142858E-6</v>
      </c>
      <c r="L294" s="210">
        <f t="shared" si="63"/>
        <v>6.2999999999999998E-6</v>
      </c>
      <c r="M294" s="207">
        <f t="shared" si="64"/>
        <v>1.8575851393188855E-6</v>
      </c>
      <c r="N294" s="210">
        <f t="shared" si="65"/>
        <v>1.9E-6</v>
      </c>
      <c r="O294" s="207">
        <f t="shared" si="66"/>
        <v>5.1764705882352943E-5</v>
      </c>
      <c r="P294" s="210">
        <f t="shared" si="67"/>
        <v>5.1999999999999997E-5</v>
      </c>
      <c r="Q294" s="207" t="str">
        <f t="shared" si="68"/>
        <v>--</v>
      </c>
      <c r="R294" s="210" t="str">
        <f t="shared" si="69"/>
        <v>--</v>
      </c>
    </row>
    <row r="295" spans="1:18" x14ac:dyDescent="0.2">
      <c r="A295" s="46">
        <v>500</v>
      </c>
      <c r="B295" s="180">
        <v>547</v>
      </c>
      <c r="C295" s="180" t="s">
        <v>734</v>
      </c>
      <c r="D295" s="182" t="s">
        <v>735</v>
      </c>
      <c r="E295" s="207">
        <f t="shared" si="56"/>
        <v>4.3140638481449523E-8</v>
      </c>
      <c r="F295" s="210">
        <f t="shared" si="57"/>
        <v>4.3000000000000001E-8</v>
      </c>
      <c r="G295" s="207">
        <f t="shared" si="58"/>
        <v>3.0769230769230769E-7</v>
      </c>
      <c r="H295" s="210">
        <f t="shared" si="59"/>
        <v>3.1E-7</v>
      </c>
      <c r="I295" s="207">
        <f t="shared" si="60"/>
        <v>1.8492176386913228E-7</v>
      </c>
      <c r="J295" s="210">
        <f t="shared" si="61"/>
        <v>1.8E-7</v>
      </c>
      <c r="K295" s="207">
        <f t="shared" si="62"/>
        <v>1.2571428571428573E-6</v>
      </c>
      <c r="L295" s="210">
        <f t="shared" si="63"/>
        <v>1.3E-6</v>
      </c>
      <c r="M295" s="207">
        <f t="shared" si="64"/>
        <v>3.7151702786377709E-7</v>
      </c>
      <c r="N295" s="210">
        <f t="shared" si="65"/>
        <v>3.7E-7</v>
      </c>
      <c r="O295" s="207">
        <f t="shared" si="66"/>
        <v>1.0352941176470589E-5</v>
      </c>
      <c r="P295" s="210">
        <f t="shared" si="67"/>
        <v>1.0000000000000001E-5</v>
      </c>
      <c r="Q295" s="207" t="str">
        <f t="shared" si="68"/>
        <v>--</v>
      </c>
      <c r="R295" s="210" t="str">
        <f t="shared" si="69"/>
        <v>--</v>
      </c>
    </row>
    <row r="296" spans="1:18" x14ac:dyDescent="0.2">
      <c r="A296" s="46">
        <v>501</v>
      </c>
      <c r="B296" s="180">
        <v>548</v>
      </c>
      <c r="C296" s="180" t="s">
        <v>736</v>
      </c>
      <c r="D296" s="182" t="s">
        <v>737</v>
      </c>
      <c r="E296" s="207">
        <f t="shared" si="56"/>
        <v>2.1570319240724764E-6</v>
      </c>
      <c r="F296" s="210">
        <f t="shared" si="57"/>
        <v>2.2000000000000001E-6</v>
      </c>
      <c r="G296" s="207">
        <f t="shared" si="58"/>
        <v>1.5384615384615384E-5</v>
      </c>
      <c r="H296" s="210">
        <f t="shared" si="59"/>
        <v>1.5E-5</v>
      </c>
      <c r="I296" s="207">
        <f t="shared" si="60"/>
        <v>9.2460881934566144E-6</v>
      </c>
      <c r="J296" s="210">
        <f t="shared" si="61"/>
        <v>9.2E-6</v>
      </c>
      <c r="K296" s="207">
        <f t="shared" si="62"/>
        <v>6.2857142857142861E-5</v>
      </c>
      <c r="L296" s="210">
        <f t="shared" si="63"/>
        <v>6.3E-5</v>
      </c>
      <c r="M296" s="207">
        <f t="shared" si="64"/>
        <v>1.8575851393188851E-5</v>
      </c>
      <c r="N296" s="210">
        <f t="shared" si="65"/>
        <v>1.9000000000000001E-5</v>
      </c>
      <c r="O296" s="207">
        <f t="shared" si="66"/>
        <v>5.1764705882352947E-4</v>
      </c>
      <c r="P296" s="210">
        <f t="shared" si="67"/>
        <v>5.1999999999999995E-4</v>
      </c>
      <c r="Q296" s="207" t="str">
        <f t="shared" si="68"/>
        <v>--</v>
      </c>
      <c r="R296" s="210" t="str">
        <f t="shared" si="69"/>
        <v>--</v>
      </c>
    </row>
    <row r="297" spans="1:18" x14ac:dyDescent="0.2">
      <c r="A297" s="46">
        <v>506</v>
      </c>
      <c r="B297" s="180">
        <v>646</v>
      </c>
      <c r="C297" s="180">
        <v>646</v>
      </c>
      <c r="D297" s="182" t="s">
        <v>738</v>
      </c>
      <c r="E297" s="207">
        <f t="shared" si="56"/>
        <v>4.3140638481449526E-9</v>
      </c>
      <c r="F297" s="210">
        <f t="shared" si="57"/>
        <v>4.2999999999999996E-9</v>
      </c>
      <c r="G297" s="207">
        <f t="shared" si="58"/>
        <v>3.076923076923077E-8</v>
      </c>
      <c r="H297" s="210">
        <f t="shared" si="59"/>
        <v>3.1E-8</v>
      </c>
      <c r="I297" s="207">
        <f t="shared" si="60"/>
        <v>1.8492176386913226E-8</v>
      </c>
      <c r="J297" s="210">
        <f t="shared" si="61"/>
        <v>1.7999999999999999E-8</v>
      </c>
      <c r="K297" s="207">
        <f t="shared" si="62"/>
        <v>1.2571428571428574E-7</v>
      </c>
      <c r="L297" s="210">
        <f t="shared" si="63"/>
        <v>1.3E-7</v>
      </c>
      <c r="M297" s="207">
        <f t="shared" si="64"/>
        <v>3.7151702786377704E-8</v>
      </c>
      <c r="N297" s="210">
        <f t="shared" si="65"/>
        <v>3.7E-8</v>
      </c>
      <c r="O297" s="207">
        <f t="shared" si="66"/>
        <v>1.0352941176470589E-6</v>
      </c>
      <c r="P297" s="210">
        <f t="shared" si="67"/>
        <v>9.9999999999999995E-7</v>
      </c>
      <c r="Q297" s="207" t="str">
        <f t="shared" si="68"/>
        <v>--</v>
      </c>
      <c r="R297" s="210" t="str">
        <f t="shared" si="69"/>
        <v>--</v>
      </c>
    </row>
    <row r="298" spans="1:18" x14ac:dyDescent="0.2">
      <c r="A298" s="46">
        <v>511</v>
      </c>
      <c r="B298" s="180">
        <v>434</v>
      </c>
      <c r="C298" s="180" t="s">
        <v>739</v>
      </c>
      <c r="D298" s="182" t="s">
        <v>740</v>
      </c>
      <c r="E298" s="207">
        <f t="shared" si="56"/>
        <v>0.10638297872340426</v>
      </c>
      <c r="F298" s="210">
        <f t="shared" si="57"/>
        <v>0.11</v>
      </c>
      <c r="G298" s="207" t="str">
        <f t="shared" si="58"/>
        <v>--</v>
      </c>
      <c r="H298" s="210" t="str">
        <f t="shared" si="59"/>
        <v>--</v>
      </c>
      <c r="I298" s="207">
        <f t="shared" si="60"/>
        <v>2.7659574468085109</v>
      </c>
      <c r="J298" s="210">
        <f t="shared" si="61"/>
        <v>2.8</v>
      </c>
      <c r="K298" s="207" t="str">
        <f t="shared" si="62"/>
        <v>--</v>
      </c>
      <c r="L298" s="210" t="str">
        <f t="shared" si="63"/>
        <v>--</v>
      </c>
      <c r="M298" s="207">
        <f t="shared" si="64"/>
        <v>1.2765957446808511</v>
      </c>
      <c r="N298" s="210">
        <f t="shared" si="65"/>
        <v>1.3</v>
      </c>
      <c r="O298" s="207" t="str">
        <f t="shared" si="66"/>
        <v>--</v>
      </c>
      <c r="P298" s="210" t="str">
        <f t="shared" si="67"/>
        <v>--</v>
      </c>
      <c r="Q298" s="207" t="str">
        <f t="shared" si="68"/>
        <v>--</v>
      </c>
      <c r="R298" s="210" t="str">
        <f t="shared" si="69"/>
        <v>--</v>
      </c>
    </row>
    <row r="299" spans="1:18" x14ac:dyDescent="0.2">
      <c r="A299" s="46">
        <v>513</v>
      </c>
      <c r="B299" s="180">
        <v>635</v>
      </c>
      <c r="C299" s="180" t="s">
        <v>741</v>
      </c>
      <c r="D299" s="182" t="s">
        <v>742</v>
      </c>
      <c r="E299" s="207">
        <f t="shared" si="56"/>
        <v>1.7361125000000001E-3</v>
      </c>
      <c r="F299" s="210">
        <f t="shared" si="57"/>
        <v>1.6999999999999999E-3</v>
      </c>
      <c r="G299" s="207" t="str">
        <f t="shared" si="58"/>
        <v>--</v>
      </c>
      <c r="H299" s="210" t="str">
        <f t="shared" si="59"/>
        <v>--</v>
      </c>
      <c r="I299" s="207">
        <f t="shared" si="60"/>
        <v>1.7473132258064517E-2</v>
      </c>
      <c r="J299" s="210">
        <f t="shared" si="61"/>
        <v>1.7000000000000001E-2</v>
      </c>
      <c r="K299" s="207" t="str">
        <f t="shared" si="62"/>
        <v>--</v>
      </c>
      <c r="L299" s="210" t="str">
        <f t="shared" si="63"/>
        <v>--</v>
      </c>
      <c r="M299" s="207">
        <f t="shared" si="64"/>
        <v>2.3809542857142853E-2</v>
      </c>
      <c r="N299" s="210">
        <f t="shared" si="65"/>
        <v>2.4E-2</v>
      </c>
      <c r="O299" s="207" t="str">
        <f t="shared" si="66"/>
        <v>--</v>
      </c>
      <c r="P299" s="210" t="str">
        <f t="shared" si="67"/>
        <v>--</v>
      </c>
      <c r="Q299" s="207" t="str">
        <f t="shared" si="68"/>
        <v>--</v>
      </c>
      <c r="R299" s="210" t="str">
        <f t="shared" si="69"/>
        <v>--</v>
      </c>
    </row>
    <row r="300" spans="1:18" x14ac:dyDescent="0.2">
      <c r="A300" s="46">
        <v>514</v>
      </c>
      <c r="B300" s="180">
        <v>405</v>
      </c>
      <c r="C300" s="180" t="s">
        <v>744</v>
      </c>
      <c r="D300" s="182" t="s">
        <v>745</v>
      </c>
      <c r="E300" s="207">
        <f t="shared" si="56"/>
        <v>4.9019607647058832E-3</v>
      </c>
      <c r="F300" s="210">
        <f t="shared" si="57"/>
        <v>4.8999999999999998E-3</v>
      </c>
      <c r="G300" s="207" t="str">
        <f t="shared" si="58"/>
        <v>--</v>
      </c>
      <c r="H300" s="210" t="str">
        <f t="shared" si="59"/>
        <v>--</v>
      </c>
      <c r="I300" s="207">
        <f t="shared" si="60"/>
        <v>6.1904761657142864E-2</v>
      </c>
      <c r="J300" s="210">
        <f t="shared" si="61"/>
        <v>6.2E-2</v>
      </c>
      <c r="K300" s="207" t="str">
        <f t="shared" si="62"/>
        <v>--</v>
      </c>
      <c r="L300" s="210" t="str">
        <f t="shared" si="63"/>
        <v>--</v>
      </c>
      <c r="M300" s="207">
        <f t="shared" si="64"/>
        <v>6.6666666400000005E-2</v>
      </c>
      <c r="N300" s="210">
        <f t="shared" si="65"/>
        <v>6.7000000000000004E-2</v>
      </c>
      <c r="O300" s="207" t="str">
        <f t="shared" si="66"/>
        <v>--</v>
      </c>
      <c r="P300" s="210" t="str">
        <f t="shared" si="67"/>
        <v>--</v>
      </c>
      <c r="Q300" s="207" t="str">
        <f t="shared" si="68"/>
        <v>--</v>
      </c>
      <c r="R300" s="210" t="str">
        <f t="shared" si="69"/>
        <v>--</v>
      </c>
    </row>
    <row r="301" spans="1:18" x14ac:dyDescent="0.2">
      <c r="A301" s="46">
        <v>515</v>
      </c>
      <c r="B301" s="180">
        <v>406</v>
      </c>
      <c r="C301" s="180" t="s">
        <v>746</v>
      </c>
      <c r="D301" s="182" t="s">
        <v>747</v>
      </c>
      <c r="E301" s="207">
        <f t="shared" si="56"/>
        <v>6.9444444444444447E-4</v>
      </c>
      <c r="F301" s="210">
        <f t="shared" si="57"/>
        <v>6.8999999999999997E-4</v>
      </c>
      <c r="G301" s="207">
        <f t="shared" si="58"/>
        <v>2E-3</v>
      </c>
      <c r="H301" s="210">
        <f t="shared" si="59"/>
        <v>2E-3</v>
      </c>
      <c r="I301" s="207">
        <f t="shared" si="60"/>
        <v>6.9892473118279572E-3</v>
      </c>
      <c r="J301" s="210">
        <f t="shared" si="61"/>
        <v>7.0000000000000001E-3</v>
      </c>
      <c r="K301" s="207">
        <f t="shared" si="62"/>
        <v>8.8000000000000005E-3</v>
      </c>
      <c r="L301" s="210">
        <f t="shared" si="63"/>
        <v>8.8000000000000005E-3</v>
      </c>
      <c r="M301" s="207">
        <f t="shared" si="64"/>
        <v>9.5238095238095229E-3</v>
      </c>
      <c r="N301" s="210">
        <f t="shared" si="65"/>
        <v>9.4999999999999998E-3</v>
      </c>
      <c r="O301" s="207">
        <f t="shared" si="66"/>
        <v>8.8000000000000005E-3</v>
      </c>
      <c r="P301" s="210">
        <f t="shared" si="67"/>
        <v>8.8000000000000005E-3</v>
      </c>
      <c r="Q301" s="207">
        <f t="shared" si="68"/>
        <v>2E-3</v>
      </c>
      <c r="R301" s="210">
        <f t="shared" si="69"/>
        <v>2E-3</v>
      </c>
    </row>
    <row r="302" spans="1:18" x14ac:dyDescent="0.2">
      <c r="A302" s="46">
        <v>516</v>
      </c>
      <c r="B302" s="180">
        <v>407</v>
      </c>
      <c r="C302" s="180" t="s">
        <v>748</v>
      </c>
      <c r="D302" s="182" t="s">
        <v>749</v>
      </c>
      <c r="E302" s="207">
        <f t="shared" si="56"/>
        <v>1.7333333333333333E-3</v>
      </c>
      <c r="F302" s="210">
        <f t="shared" si="57"/>
        <v>1.6999999999999999E-3</v>
      </c>
      <c r="G302" s="207" t="str">
        <f t="shared" si="58"/>
        <v>--</v>
      </c>
      <c r="H302" s="210" t="str">
        <f t="shared" si="59"/>
        <v>--</v>
      </c>
      <c r="I302" s="207">
        <f t="shared" si="60"/>
        <v>3.3799999999999997E-2</v>
      </c>
      <c r="J302" s="210">
        <f t="shared" si="61"/>
        <v>3.4000000000000002E-2</v>
      </c>
      <c r="K302" s="207" t="str">
        <f t="shared" si="62"/>
        <v>--</v>
      </c>
      <c r="L302" s="210" t="str">
        <f t="shared" si="63"/>
        <v>--</v>
      </c>
      <c r="M302" s="207">
        <f t="shared" si="64"/>
        <v>2.2690909090909085E-2</v>
      </c>
      <c r="N302" s="210">
        <f t="shared" si="65"/>
        <v>2.3E-2</v>
      </c>
      <c r="O302" s="207" t="str">
        <f t="shared" si="66"/>
        <v>--</v>
      </c>
      <c r="P302" s="210" t="str">
        <f t="shared" si="67"/>
        <v>--</v>
      </c>
      <c r="Q302" s="207" t="str">
        <f t="shared" si="68"/>
        <v>--</v>
      </c>
      <c r="R302" s="210" t="str">
        <f t="shared" si="69"/>
        <v>--</v>
      </c>
    </row>
    <row r="303" spans="1:18" x14ac:dyDescent="0.2">
      <c r="A303" s="46">
        <v>517</v>
      </c>
      <c r="B303" s="180">
        <v>408</v>
      </c>
      <c r="C303" s="180" t="s">
        <v>750</v>
      </c>
      <c r="D303" s="182" t="s">
        <v>751</v>
      </c>
      <c r="E303" s="207">
        <f t="shared" si="56"/>
        <v>3.4720833333333335E-5</v>
      </c>
      <c r="F303" s="210">
        <f t="shared" si="57"/>
        <v>3.4999999999999997E-5</v>
      </c>
      <c r="G303" s="207" t="str">
        <f t="shared" si="58"/>
        <v>--</v>
      </c>
      <c r="H303" s="210" t="str">
        <f t="shared" si="59"/>
        <v>--</v>
      </c>
      <c r="I303" s="207">
        <f t="shared" si="60"/>
        <v>3.5517704918032786E-4</v>
      </c>
      <c r="J303" s="210">
        <f t="shared" si="61"/>
        <v>3.6000000000000002E-4</v>
      </c>
      <c r="K303" s="207" t="str">
        <f t="shared" si="62"/>
        <v>--</v>
      </c>
      <c r="L303" s="210" t="str">
        <f t="shared" si="63"/>
        <v>--</v>
      </c>
      <c r="M303" s="207">
        <f t="shared" si="64"/>
        <v>4.7617142857142857E-4</v>
      </c>
      <c r="N303" s="210">
        <f t="shared" si="65"/>
        <v>4.8000000000000001E-4</v>
      </c>
      <c r="O303" s="207" t="str">
        <f t="shared" si="66"/>
        <v>--</v>
      </c>
      <c r="P303" s="210" t="str">
        <f t="shared" si="67"/>
        <v>--</v>
      </c>
      <c r="Q303" s="207" t="str">
        <f t="shared" si="68"/>
        <v>--</v>
      </c>
      <c r="R303" s="210" t="str">
        <f t="shared" si="69"/>
        <v>--</v>
      </c>
    </row>
    <row r="304" spans="1:18" x14ac:dyDescent="0.2">
      <c r="A304" s="46">
        <v>518</v>
      </c>
      <c r="B304" s="46">
        <v>409</v>
      </c>
      <c r="C304" s="46" t="s">
        <v>752</v>
      </c>
      <c r="D304" s="193" t="s">
        <v>753</v>
      </c>
      <c r="E304" s="207" t="str">
        <f t="shared" si="56"/>
        <v>--</v>
      </c>
      <c r="F304" s="210" t="str">
        <f t="shared" si="57"/>
        <v>--</v>
      </c>
      <c r="G304" s="207">
        <f t="shared" si="58"/>
        <v>2E-3</v>
      </c>
      <c r="H304" s="210">
        <f t="shared" si="59"/>
        <v>2E-3</v>
      </c>
      <c r="I304" s="207" t="str">
        <f t="shared" si="60"/>
        <v>--</v>
      </c>
      <c r="J304" s="210" t="str">
        <f t="shared" si="61"/>
        <v>--</v>
      </c>
      <c r="K304" s="207">
        <f t="shared" si="62"/>
        <v>8.8000000000000005E-3</v>
      </c>
      <c r="L304" s="210">
        <f t="shared" si="63"/>
        <v>8.8000000000000005E-3</v>
      </c>
      <c r="M304" s="207" t="str">
        <f t="shared" si="64"/>
        <v>--</v>
      </c>
      <c r="N304" s="210" t="str">
        <f t="shared" si="65"/>
        <v>--</v>
      </c>
      <c r="O304" s="207">
        <f t="shared" si="66"/>
        <v>8.8000000000000005E-3</v>
      </c>
      <c r="P304" s="210">
        <f t="shared" si="67"/>
        <v>8.8000000000000005E-3</v>
      </c>
      <c r="Q304" s="207" t="str">
        <f t="shared" si="68"/>
        <v>--</v>
      </c>
      <c r="R304" s="210" t="str">
        <f t="shared" si="69"/>
        <v>--</v>
      </c>
    </row>
    <row r="305" spans="1:18" x14ac:dyDescent="0.2">
      <c r="A305" s="46">
        <v>519</v>
      </c>
      <c r="B305" s="180">
        <v>410</v>
      </c>
      <c r="C305" s="180" t="s">
        <v>754</v>
      </c>
      <c r="D305" s="182" t="s">
        <v>755</v>
      </c>
      <c r="E305" s="207">
        <f t="shared" si="56"/>
        <v>7.7158333333333343E-2</v>
      </c>
      <c r="F305" s="210">
        <f t="shared" si="57"/>
        <v>7.6999999999999999E-2</v>
      </c>
      <c r="G305" s="207" t="str">
        <f t="shared" si="58"/>
        <v>--</v>
      </c>
      <c r="H305" s="210" t="str">
        <f t="shared" si="59"/>
        <v>--</v>
      </c>
      <c r="I305" s="207">
        <f t="shared" si="60"/>
        <v>0.77656129032258059</v>
      </c>
      <c r="J305" s="210">
        <f t="shared" si="61"/>
        <v>0.78</v>
      </c>
      <c r="K305" s="207" t="str">
        <f t="shared" si="62"/>
        <v>--</v>
      </c>
      <c r="L305" s="210" t="str">
        <f t="shared" si="63"/>
        <v>--</v>
      </c>
      <c r="M305" s="207">
        <f t="shared" si="64"/>
        <v>1.0581714285714285</v>
      </c>
      <c r="N305" s="210">
        <f t="shared" si="65"/>
        <v>1.1000000000000001</v>
      </c>
      <c r="O305" s="207" t="str">
        <f t="shared" si="66"/>
        <v>--</v>
      </c>
      <c r="P305" s="210" t="str">
        <f t="shared" si="67"/>
        <v>--</v>
      </c>
      <c r="Q305" s="207" t="str">
        <f t="shared" si="68"/>
        <v>--</v>
      </c>
      <c r="R305" s="210" t="str">
        <f t="shared" si="69"/>
        <v>--</v>
      </c>
    </row>
    <row r="306" spans="1:18" x14ac:dyDescent="0.2">
      <c r="A306" s="46">
        <v>520</v>
      </c>
      <c r="B306" s="180">
        <v>411</v>
      </c>
      <c r="C306" s="180" t="s">
        <v>756</v>
      </c>
      <c r="D306" s="182" t="s">
        <v>757</v>
      </c>
      <c r="E306" s="207">
        <f t="shared" si="56"/>
        <v>8.5469230769230761E-4</v>
      </c>
      <c r="F306" s="210">
        <f t="shared" si="57"/>
        <v>8.4999999999999995E-4</v>
      </c>
      <c r="G306" s="207" t="str">
        <f t="shared" si="58"/>
        <v>--</v>
      </c>
      <c r="H306" s="210" t="str">
        <f t="shared" si="59"/>
        <v>--</v>
      </c>
      <c r="I306" s="207">
        <f t="shared" si="60"/>
        <v>6.5655909090909089E-3</v>
      </c>
      <c r="J306" s="210">
        <f t="shared" si="61"/>
        <v>6.6E-3</v>
      </c>
      <c r="K306" s="207" t="str">
        <f t="shared" si="62"/>
        <v>--</v>
      </c>
      <c r="L306" s="210" t="str">
        <f t="shared" si="63"/>
        <v>--</v>
      </c>
      <c r="M306" s="207">
        <f t="shared" si="64"/>
        <v>1.2820384615384615E-2</v>
      </c>
      <c r="N306" s="210">
        <f t="shared" si="65"/>
        <v>1.2999999999999999E-2</v>
      </c>
      <c r="O306" s="207" t="str">
        <f t="shared" si="66"/>
        <v>--</v>
      </c>
      <c r="P306" s="210" t="str">
        <f t="shared" si="67"/>
        <v>--</v>
      </c>
      <c r="Q306" s="207" t="str">
        <f t="shared" si="68"/>
        <v>--</v>
      </c>
      <c r="R306" s="210" t="str">
        <f t="shared" si="69"/>
        <v>--</v>
      </c>
    </row>
    <row r="307" spans="1:18" x14ac:dyDescent="0.2">
      <c r="A307" s="46">
        <v>521</v>
      </c>
      <c r="B307" s="180">
        <v>412</v>
      </c>
      <c r="C307" s="180" t="s">
        <v>758</v>
      </c>
      <c r="D307" s="182" t="s">
        <v>759</v>
      </c>
      <c r="E307" s="207">
        <f t="shared" si="56"/>
        <v>3.7037E-2</v>
      </c>
      <c r="F307" s="210">
        <f t="shared" si="57"/>
        <v>3.6999999999999998E-2</v>
      </c>
      <c r="G307" s="207" t="str">
        <f t="shared" si="58"/>
        <v>--</v>
      </c>
      <c r="H307" s="210" t="str">
        <f t="shared" si="59"/>
        <v>--</v>
      </c>
      <c r="I307" s="207">
        <f t="shared" si="60"/>
        <v>0.53497888888888878</v>
      </c>
      <c r="J307" s="210">
        <f t="shared" si="61"/>
        <v>0.53</v>
      </c>
      <c r="K307" s="207" t="str">
        <f t="shared" si="62"/>
        <v>--</v>
      </c>
      <c r="L307" s="210" t="str">
        <f t="shared" si="63"/>
        <v>--</v>
      </c>
      <c r="M307" s="207">
        <f t="shared" si="64"/>
        <v>0.47619</v>
      </c>
      <c r="N307" s="210">
        <f t="shared" si="65"/>
        <v>0.48</v>
      </c>
      <c r="O307" s="207" t="str">
        <f t="shared" si="66"/>
        <v>--</v>
      </c>
      <c r="P307" s="210" t="str">
        <f t="shared" si="67"/>
        <v>--</v>
      </c>
      <c r="Q307" s="207" t="str">
        <f t="shared" si="68"/>
        <v>--</v>
      </c>
      <c r="R307" s="210" t="str">
        <f t="shared" si="69"/>
        <v>--</v>
      </c>
    </row>
    <row r="308" spans="1:18" x14ac:dyDescent="0.2">
      <c r="A308" s="46">
        <v>524</v>
      </c>
      <c r="B308" s="180">
        <v>414</v>
      </c>
      <c r="C308" s="180" t="s">
        <v>760</v>
      </c>
      <c r="D308" s="182" t="s">
        <v>761</v>
      </c>
      <c r="E308" s="207">
        <f t="shared" si="56"/>
        <v>1.6666666666666666E-2</v>
      </c>
      <c r="F308" s="210">
        <f t="shared" si="57"/>
        <v>1.7000000000000001E-2</v>
      </c>
      <c r="G308" s="207" t="str">
        <f t="shared" si="58"/>
        <v>--</v>
      </c>
      <c r="H308" s="210" t="str">
        <f t="shared" si="59"/>
        <v>--</v>
      </c>
      <c r="I308" s="207">
        <f t="shared" si="60"/>
        <v>0.39393939393939392</v>
      </c>
      <c r="J308" s="210">
        <f t="shared" si="61"/>
        <v>0.39</v>
      </c>
      <c r="K308" s="207" t="str">
        <f t="shared" si="62"/>
        <v>--</v>
      </c>
      <c r="L308" s="210" t="str">
        <f t="shared" si="63"/>
        <v>--</v>
      </c>
      <c r="M308" s="207">
        <f t="shared" si="64"/>
        <v>0.2</v>
      </c>
      <c r="N308" s="210">
        <f t="shared" si="65"/>
        <v>0.2</v>
      </c>
      <c r="O308" s="207" t="str">
        <f t="shared" si="66"/>
        <v>--</v>
      </c>
      <c r="P308" s="210" t="str">
        <f t="shared" si="67"/>
        <v>--</v>
      </c>
      <c r="Q308" s="207" t="str">
        <f t="shared" si="68"/>
        <v>--</v>
      </c>
      <c r="R308" s="210" t="str">
        <f t="shared" si="69"/>
        <v>--</v>
      </c>
    </row>
    <row r="309" spans="1:18" x14ac:dyDescent="0.2">
      <c r="A309" s="46">
        <v>525</v>
      </c>
      <c r="B309" s="180">
        <v>415</v>
      </c>
      <c r="C309" s="180" t="s">
        <v>762</v>
      </c>
      <c r="D309" s="182" t="s">
        <v>763</v>
      </c>
      <c r="E309" s="207">
        <f t="shared" si="56"/>
        <v>1.7361111111111112E-3</v>
      </c>
      <c r="F309" s="210">
        <f t="shared" si="57"/>
        <v>1.6999999999999999E-3</v>
      </c>
      <c r="G309" s="207" t="str">
        <f t="shared" si="58"/>
        <v>--</v>
      </c>
      <c r="H309" s="210" t="str">
        <f t="shared" si="59"/>
        <v>--</v>
      </c>
      <c r="I309" s="207">
        <f t="shared" si="60"/>
        <v>1.7473118279569894E-2</v>
      </c>
      <c r="J309" s="210">
        <f t="shared" si="61"/>
        <v>1.7000000000000001E-2</v>
      </c>
      <c r="K309" s="207" t="str">
        <f t="shared" si="62"/>
        <v>--</v>
      </c>
      <c r="L309" s="210" t="str">
        <f t="shared" si="63"/>
        <v>--</v>
      </c>
      <c r="M309" s="207">
        <f t="shared" si="64"/>
        <v>2.3809523809523808E-2</v>
      </c>
      <c r="N309" s="210">
        <f t="shared" si="65"/>
        <v>2.4E-2</v>
      </c>
      <c r="O309" s="207" t="str">
        <f t="shared" si="66"/>
        <v>--</v>
      </c>
      <c r="P309" s="210" t="str">
        <f t="shared" si="67"/>
        <v>--</v>
      </c>
      <c r="Q309" s="207" t="str">
        <f t="shared" si="68"/>
        <v>--</v>
      </c>
      <c r="R309" s="210" t="str">
        <f t="shared" si="69"/>
        <v>--</v>
      </c>
    </row>
    <row r="310" spans="1:18" x14ac:dyDescent="0.2">
      <c r="A310" s="46">
        <v>526</v>
      </c>
      <c r="B310" s="180">
        <v>416</v>
      </c>
      <c r="C310" s="180" t="s">
        <v>764</v>
      </c>
      <c r="D310" s="182" t="s">
        <v>765</v>
      </c>
      <c r="E310" s="207">
        <f t="shared" si="56"/>
        <v>6.9444444444444449E-3</v>
      </c>
      <c r="F310" s="210">
        <f t="shared" si="57"/>
        <v>6.8999999999999999E-3</v>
      </c>
      <c r="G310" s="207" t="str">
        <f t="shared" si="58"/>
        <v>--</v>
      </c>
      <c r="H310" s="210" t="str">
        <f t="shared" si="59"/>
        <v>--</v>
      </c>
      <c r="I310" s="207">
        <f t="shared" si="60"/>
        <v>6.9892473118279577E-2</v>
      </c>
      <c r="J310" s="210">
        <f t="shared" si="61"/>
        <v>7.0000000000000007E-2</v>
      </c>
      <c r="K310" s="207" t="str">
        <f t="shared" si="62"/>
        <v>--</v>
      </c>
      <c r="L310" s="210" t="str">
        <f t="shared" si="63"/>
        <v>--</v>
      </c>
      <c r="M310" s="207">
        <f t="shared" si="64"/>
        <v>9.5238095238095233E-2</v>
      </c>
      <c r="N310" s="210">
        <f t="shared" si="65"/>
        <v>9.5000000000000001E-2</v>
      </c>
      <c r="O310" s="207" t="str">
        <f t="shared" si="66"/>
        <v>--</v>
      </c>
      <c r="P310" s="210" t="str">
        <f t="shared" si="67"/>
        <v>--</v>
      </c>
      <c r="Q310" s="207" t="str">
        <f t="shared" si="68"/>
        <v>--</v>
      </c>
      <c r="R310" s="210" t="str">
        <f t="shared" si="69"/>
        <v>--</v>
      </c>
    </row>
    <row r="311" spans="1:18" x14ac:dyDescent="0.2">
      <c r="A311" s="46">
        <v>527</v>
      </c>
      <c r="B311" s="180">
        <v>417</v>
      </c>
      <c r="C311" s="180" t="s">
        <v>766</v>
      </c>
      <c r="D311" s="182" t="s">
        <v>767</v>
      </c>
      <c r="E311" s="207">
        <f t="shared" si="56"/>
        <v>6.9444444444444449E-3</v>
      </c>
      <c r="F311" s="210">
        <f t="shared" si="57"/>
        <v>6.8999999999999999E-3</v>
      </c>
      <c r="G311" s="207" t="str">
        <f t="shared" si="58"/>
        <v>--</v>
      </c>
      <c r="H311" s="210" t="str">
        <f t="shared" si="59"/>
        <v>--</v>
      </c>
      <c r="I311" s="207">
        <f t="shared" si="60"/>
        <v>6.9892473118279577E-2</v>
      </c>
      <c r="J311" s="210">
        <f t="shared" si="61"/>
        <v>7.0000000000000007E-2</v>
      </c>
      <c r="K311" s="207" t="str">
        <f t="shared" si="62"/>
        <v>--</v>
      </c>
      <c r="L311" s="210" t="str">
        <f t="shared" si="63"/>
        <v>--</v>
      </c>
      <c r="M311" s="207">
        <f t="shared" si="64"/>
        <v>9.5238095238095233E-2</v>
      </c>
      <c r="N311" s="210">
        <f t="shared" si="65"/>
        <v>9.5000000000000001E-2</v>
      </c>
      <c r="O311" s="207" t="str">
        <f t="shared" si="66"/>
        <v>--</v>
      </c>
      <c r="P311" s="210" t="str">
        <f t="shared" si="67"/>
        <v>--</v>
      </c>
      <c r="Q311" s="207" t="str">
        <f t="shared" si="68"/>
        <v>--</v>
      </c>
      <c r="R311" s="210" t="str">
        <f t="shared" si="69"/>
        <v>--</v>
      </c>
    </row>
    <row r="312" spans="1:18" x14ac:dyDescent="0.2">
      <c r="A312" s="46">
        <v>528</v>
      </c>
      <c r="B312" s="180">
        <v>418</v>
      </c>
      <c r="C312" s="180" t="s">
        <v>768</v>
      </c>
      <c r="D312" s="182" t="s">
        <v>769</v>
      </c>
      <c r="E312" s="207">
        <f t="shared" si="56"/>
        <v>6.9444444444444447E-4</v>
      </c>
      <c r="F312" s="210">
        <f t="shared" si="57"/>
        <v>6.8999999999999997E-4</v>
      </c>
      <c r="G312" s="207" t="str">
        <f t="shared" si="58"/>
        <v>--</v>
      </c>
      <c r="H312" s="210" t="str">
        <f t="shared" si="59"/>
        <v>--</v>
      </c>
      <c r="I312" s="207">
        <f t="shared" si="60"/>
        <v>6.9892473118279572E-3</v>
      </c>
      <c r="J312" s="210">
        <f t="shared" si="61"/>
        <v>7.0000000000000001E-3</v>
      </c>
      <c r="K312" s="207" t="str">
        <f t="shared" si="62"/>
        <v>--</v>
      </c>
      <c r="L312" s="210" t="str">
        <f t="shared" si="63"/>
        <v>--</v>
      </c>
      <c r="M312" s="207">
        <f t="shared" si="64"/>
        <v>9.5238095238095229E-3</v>
      </c>
      <c r="N312" s="210">
        <f t="shared" si="65"/>
        <v>9.4999999999999998E-3</v>
      </c>
      <c r="O312" s="207" t="str">
        <f t="shared" si="66"/>
        <v>--</v>
      </c>
      <c r="P312" s="210" t="str">
        <f t="shared" si="67"/>
        <v>--</v>
      </c>
      <c r="Q312" s="207" t="str">
        <f t="shared" si="68"/>
        <v>--</v>
      </c>
      <c r="R312" s="210" t="str">
        <f t="shared" si="69"/>
        <v>--</v>
      </c>
    </row>
    <row r="313" spans="1:18" x14ac:dyDescent="0.2">
      <c r="A313" s="46">
        <v>529</v>
      </c>
      <c r="B313" s="180">
        <v>419</v>
      </c>
      <c r="C313" s="180" t="s">
        <v>770</v>
      </c>
      <c r="D313" s="182" t="s">
        <v>771</v>
      </c>
      <c r="E313" s="207">
        <f t="shared" si="56"/>
        <v>1.5151515151515152E-4</v>
      </c>
      <c r="F313" s="210">
        <f t="shared" si="57"/>
        <v>1.4999999999999999E-4</v>
      </c>
      <c r="G313" s="207" t="str">
        <f t="shared" si="58"/>
        <v>--</v>
      </c>
      <c r="H313" s="210" t="str">
        <f t="shared" si="59"/>
        <v>--</v>
      </c>
      <c r="I313" s="207">
        <f t="shared" si="60"/>
        <v>2.8888888888888892E-3</v>
      </c>
      <c r="J313" s="210">
        <f t="shared" si="61"/>
        <v>2.8999999999999998E-3</v>
      </c>
      <c r="K313" s="207" t="str">
        <f t="shared" si="62"/>
        <v>--</v>
      </c>
      <c r="L313" s="210" t="str">
        <f t="shared" si="63"/>
        <v>--</v>
      </c>
      <c r="M313" s="207">
        <f t="shared" si="64"/>
        <v>1.8181818181818182E-3</v>
      </c>
      <c r="N313" s="210">
        <f t="shared" si="65"/>
        <v>1.8E-3</v>
      </c>
      <c r="O313" s="207" t="str">
        <f t="shared" si="66"/>
        <v>--</v>
      </c>
      <c r="P313" s="210" t="str">
        <f t="shared" si="67"/>
        <v>--</v>
      </c>
      <c r="Q313" s="207" t="str">
        <f t="shared" si="68"/>
        <v>--</v>
      </c>
      <c r="R313" s="210" t="str">
        <f t="shared" si="69"/>
        <v>--</v>
      </c>
    </row>
    <row r="314" spans="1:18" x14ac:dyDescent="0.2">
      <c r="A314" s="46">
        <v>531</v>
      </c>
      <c r="B314" s="180">
        <v>420</v>
      </c>
      <c r="C314" s="180" t="s">
        <v>772</v>
      </c>
      <c r="D314" s="182" t="s">
        <v>773</v>
      </c>
      <c r="E314" s="207">
        <f t="shared" si="56"/>
        <v>9.9206349206349206E-5</v>
      </c>
      <c r="F314" s="210">
        <f t="shared" si="57"/>
        <v>9.8999999999999994E-5</v>
      </c>
      <c r="G314" s="207" t="str">
        <f t="shared" si="58"/>
        <v>--</v>
      </c>
      <c r="H314" s="210" t="str">
        <f t="shared" si="59"/>
        <v>--</v>
      </c>
      <c r="I314" s="207">
        <f t="shared" si="60"/>
        <v>6.7708333333333336E-4</v>
      </c>
      <c r="J314" s="210">
        <f t="shared" si="61"/>
        <v>6.8000000000000005E-4</v>
      </c>
      <c r="K314" s="207" t="str">
        <f t="shared" si="62"/>
        <v>--</v>
      </c>
      <c r="L314" s="210" t="str">
        <f t="shared" si="63"/>
        <v>--</v>
      </c>
      <c r="M314" s="207">
        <f t="shared" si="64"/>
        <v>1.5151515151515152E-3</v>
      </c>
      <c r="N314" s="210">
        <f t="shared" si="65"/>
        <v>1.5E-3</v>
      </c>
      <c r="O314" s="207" t="str">
        <f t="shared" si="66"/>
        <v>--</v>
      </c>
      <c r="P314" s="210" t="str">
        <f t="shared" si="67"/>
        <v>--</v>
      </c>
      <c r="Q314" s="207" t="str">
        <f t="shared" si="68"/>
        <v>--</v>
      </c>
      <c r="R314" s="210" t="str">
        <f t="shared" si="69"/>
        <v>--</v>
      </c>
    </row>
    <row r="315" spans="1:18" x14ac:dyDescent="0.2">
      <c r="A315" s="46">
        <v>532</v>
      </c>
      <c r="B315" s="180">
        <v>421</v>
      </c>
      <c r="C315" s="180" t="s">
        <v>774</v>
      </c>
      <c r="D315" s="182" t="s">
        <v>775</v>
      </c>
      <c r="E315" s="207">
        <f t="shared" si="56"/>
        <v>7.716049382716049E-4</v>
      </c>
      <c r="F315" s="210">
        <f t="shared" si="57"/>
        <v>7.6999999999999996E-4</v>
      </c>
      <c r="G315" s="207" t="str">
        <f t="shared" si="58"/>
        <v>--</v>
      </c>
      <c r="H315" s="210" t="str">
        <f t="shared" si="59"/>
        <v>--</v>
      </c>
      <c r="I315" s="207">
        <f t="shared" si="60"/>
        <v>7.7658303464755067E-3</v>
      </c>
      <c r="J315" s="210">
        <f t="shared" si="61"/>
        <v>7.7999999999999996E-3</v>
      </c>
      <c r="K315" s="207" t="str">
        <f t="shared" si="62"/>
        <v>--</v>
      </c>
      <c r="L315" s="210" t="str">
        <f t="shared" si="63"/>
        <v>--</v>
      </c>
      <c r="M315" s="207">
        <f t="shared" si="64"/>
        <v>1.058201058201058E-2</v>
      </c>
      <c r="N315" s="210">
        <f t="shared" si="65"/>
        <v>1.0999999999999999E-2</v>
      </c>
      <c r="O315" s="207" t="str">
        <f t="shared" si="66"/>
        <v>--</v>
      </c>
      <c r="P315" s="210" t="str">
        <f t="shared" si="67"/>
        <v>--</v>
      </c>
      <c r="Q315" s="207" t="str">
        <f t="shared" si="68"/>
        <v>--</v>
      </c>
      <c r="R315" s="210" t="str">
        <f t="shared" si="69"/>
        <v>--</v>
      </c>
    </row>
    <row r="316" spans="1:18" x14ac:dyDescent="0.2">
      <c r="A316" s="46">
        <v>533</v>
      </c>
      <c r="B316" s="180">
        <v>422</v>
      </c>
      <c r="C316" s="180" t="s">
        <v>776</v>
      </c>
      <c r="D316" s="182" t="s">
        <v>777</v>
      </c>
      <c r="E316" s="207">
        <f t="shared" si="56"/>
        <v>1.1574074074074076E-3</v>
      </c>
      <c r="F316" s="210">
        <f t="shared" si="57"/>
        <v>1.1999999999999999E-3</v>
      </c>
      <c r="G316" s="207" t="str">
        <f t="shared" si="58"/>
        <v>--</v>
      </c>
      <c r="H316" s="210" t="str">
        <f t="shared" si="59"/>
        <v>--</v>
      </c>
      <c r="I316" s="207">
        <f t="shared" si="60"/>
        <v>1.1648745519713262E-2</v>
      </c>
      <c r="J316" s="210">
        <f t="shared" si="61"/>
        <v>1.2E-2</v>
      </c>
      <c r="K316" s="207" t="str">
        <f t="shared" si="62"/>
        <v>--</v>
      </c>
      <c r="L316" s="210" t="str">
        <f t="shared" si="63"/>
        <v>--</v>
      </c>
      <c r="M316" s="207">
        <f t="shared" si="64"/>
        <v>1.5873015873015872E-2</v>
      </c>
      <c r="N316" s="210">
        <f t="shared" si="65"/>
        <v>1.6E-2</v>
      </c>
      <c r="O316" s="207" t="str">
        <f t="shared" si="66"/>
        <v>--</v>
      </c>
      <c r="P316" s="210" t="str">
        <f t="shared" si="67"/>
        <v>--</v>
      </c>
      <c r="Q316" s="207" t="str">
        <f t="shared" si="68"/>
        <v>--</v>
      </c>
      <c r="R316" s="210" t="str">
        <f t="shared" si="69"/>
        <v>--</v>
      </c>
    </row>
    <row r="317" spans="1:18" x14ac:dyDescent="0.2">
      <c r="A317" s="46">
        <v>534</v>
      </c>
      <c r="B317" s="180">
        <v>423</v>
      </c>
      <c r="C317" s="180" t="s">
        <v>778</v>
      </c>
      <c r="D317" s="182" t="s">
        <v>779</v>
      </c>
      <c r="E317" s="207">
        <f t="shared" si="56"/>
        <v>2.314814814814815E-5</v>
      </c>
      <c r="F317" s="210">
        <f t="shared" si="57"/>
        <v>2.3E-5</v>
      </c>
      <c r="G317" s="207" t="str">
        <f t="shared" si="58"/>
        <v>--</v>
      </c>
      <c r="H317" s="210" t="str">
        <f t="shared" si="59"/>
        <v>--</v>
      </c>
      <c r="I317" s="207">
        <f t="shared" si="60"/>
        <v>2.3297491039426526E-4</v>
      </c>
      <c r="J317" s="210">
        <f t="shared" si="61"/>
        <v>2.3000000000000001E-4</v>
      </c>
      <c r="K317" s="207" t="str">
        <f t="shared" si="62"/>
        <v>--</v>
      </c>
      <c r="L317" s="210" t="str">
        <f t="shared" si="63"/>
        <v>--</v>
      </c>
      <c r="M317" s="207">
        <f t="shared" si="64"/>
        <v>3.1746031746031751E-4</v>
      </c>
      <c r="N317" s="210">
        <f t="shared" si="65"/>
        <v>3.2000000000000003E-4</v>
      </c>
      <c r="O317" s="207" t="str">
        <f t="shared" si="66"/>
        <v>--</v>
      </c>
      <c r="P317" s="210" t="str">
        <f t="shared" si="67"/>
        <v>--</v>
      </c>
      <c r="Q317" s="207" t="str">
        <f t="shared" si="68"/>
        <v>--</v>
      </c>
      <c r="R317" s="210" t="str">
        <f t="shared" si="69"/>
        <v>--</v>
      </c>
    </row>
    <row r="318" spans="1:18" x14ac:dyDescent="0.2">
      <c r="A318" s="46">
        <v>535</v>
      </c>
      <c r="B318" s="180">
        <v>436</v>
      </c>
      <c r="C318" s="180" t="s">
        <v>780</v>
      </c>
      <c r="D318" s="182" t="s">
        <v>781</v>
      </c>
      <c r="E318" s="207">
        <f t="shared" si="56"/>
        <v>4.1335978835978839E-6</v>
      </c>
      <c r="F318" s="210">
        <f t="shared" si="57"/>
        <v>4.0999999999999997E-6</v>
      </c>
      <c r="G318" s="207" t="str">
        <f t="shared" si="58"/>
        <v>--</v>
      </c>
      <c r="H318" s="210" t="str">
        <f t="shared" si="59"/>
        <v>--</v>
      </c>
      <c r="I318" s="207">
        <f t="shared" si="60"/>
        <v>3.2242063492063495E-5</v>
      </c>
      <c r="J318" s="210">
        <f t="shared" si="61"/>
        <v>3.1999999999999999E-5</v>
      </c>
      <c r="K318" s="207" t="str">
        <f t="shared" si="62"/>
        <v>--</v>
      </c>
      <c r="L318" s="210" t="str">
        <f t="shared" si="63"/>
        <v>--</v>
      </c>
      <c r="M318" s="207">
        <f t="shared" si="64"/>
        <v>6.1274509803921568E-5</v>
      </c>
      <c r="N318" s="210">
        <f t="shared" si="65"/>
        <v>6.0999999999999999E-5</v>
      </c>
      <c r="O318" s="207" t="str">
        <f t="shared" si="66"/>
        <v>--</v>
      </c>
      <c r="P318" s="210" t="str">
        <f t="shared" si="67"/>
        <v>--</v>
      </c>
      <c r="Q318" s="207" t="str">
        <f t="shared" si="68"/>
        <v>--</v>
      </c>
      <c r="R318" s="210" t="str">
        <f t="shared" si="69"/>
        <v>--</v>
      </c>
    </row>
    <row r="319" spans="1:18" x14ac:dyDescent="0.2">
      <c r="A319" s="46">
        <v>536</v>
      </c>
      <c r="B319" s="180">
        <v>437</v>
      </c>
      <c r="C319" s="180" t="s">
        <v>782</v>
      </c>
      <c r="D319" s="182" t="s">
        <v>783</v>
      </c>
      <c r="E319" s="207">
        <f t="shared" si="56"/>
        <v>6.9444444444444458E-5</v>
      </c>
      <c r="F319" s="210">
        <f t="shared" si="57"/>
        <v>6.8999999999999997E-5</v>
      </c>
      <c r="G319" s="207" t="str">
        <f t="shared" si="58"/>
        <v>--</v>
      </c>
      <c r="H319" s="210" t="str">
        <f t="shared" si="59"/>
        <v>--</v>
      </c>
      <c r="I319" s="207">
        <f t="shared" si="60"/>
        <v>6.9892473118279581E-4</v>
      </c>
      <c r="J319" s="210">
        <f t="shared" si="61"/>
        <v>6.9999999999999999E-4</v>
      </c>
      <c r="K319" s="207" t="str">
        <f t="shared" si="62"/>
        <v>--</v>
      </c>
      <c r="L319" s="210" t="str">
        <f t="shared" si="63"/>
        <v>--</v>
      </c>
      <c r="M319" s="207">
        <f t="shared" si="64"/>
        <v>9.5238095238095238E-4</v>
      </c>
      <c r="N319" s="210">
        <f t="shared" si="65"/>
        <v>9.5E-4</v>
      </c>
      <c r="O319" s="207" t="str">
        <f t="shared" si="66"/>
        <v>--</v>
      </c>
      <c r="P319" s="210" t="str">
        <f t="shared" si="67"/>
        <v>--</v>
      </c>
      <c r="Q319" s="207" t="str">
        <f t="shared" si="68"/>
        <v>--</v>
      </c>
      <c r="R319" s="210" t="str">
        <f t="shared" si="69"/>
        <v>--</v>
      </c>
    </row>
    <row r="320" spans="1:18" x14ac:dyDescent="0.2">
      <c r="A320" s="46">
        <v>537</v>
      </c>
      <c r="B320" s="180">
        <v>438</v>
      </c>
      <c r="C320" s="180" t="s">
        <v>784</v>
      </c>
      <c r="D320" s="182" t="s">
        <v>785</v>
      </c>
      <c r="E320" s="207">
        <f t="shared" si="56"/>
        <v>6.9444444444444447E-4</v>
      </c>
      <c r="F320" s="210">
        <f t="shared" si="57"/>
        <v>6.8999999999999997E-4</v>
      </c>
      <c r="G320" s="207" t="str">
        <f t="shared" si="58"/>
        <v>--</v>
      </c>
      <c r="H320" s="210" t="str">
        <f t="shared" si="59"/>
        <v>--</v>
      </c>
      <c r="I320" s="207">
        <f t="shared" si="60"/>
        <v>6.9892473118279572E-3</v>
      </c>
      <c r="J320" s="210">
        <f t="shared" si="61"/>
        <v>7.0000000000000001E-3</v>
      </c>
      <c r="K320" s="207" t="str">
        <f t="shared" si="62"/>
        <v>--</v>
      </c>
      <c r="L320" s="210" t="str">
        <f t="shared" si="63"/>
        <v>--</v>
      </c>
      <c r="M320" s="207">
        <f t="shared" si="64"/>
        <v>9.5238095238095229E-3</v>
      </c>
      <c r="N320" s="210">
        <f t="shared" si="65"/>
        <v>9.4999999999999998E-3</v>
      </c>
      <c r="O320" s="207" t="str">
        <f t="shared" si="66"/>
        <v>--</v>
      </c>
      <c r="P320" s="210" t="str">
        <f t="shared" si="67"/>
        <v>--</v>
      </c>
      <c r="Q320" s="207" t="str">
        <f t="shared" si="68"/>
        <v>--</v>
      </c>
      <c r="R320" s="210" t="str">
        <f t="shared" si="69"/>
        <v>--</v>
      </c>
    </row>
    <row r="321" spans="1:18" x14ac:dyDescent="0.2">
      <c r="A321" s="46">
        <v>538</v>
      </c>
      <c r="B321" s="180">
        <v>424</v>
      </c>
      <c r="C321" s="180" t="s">
        <v>786</v>
      </c>
      <c r="D321" s="182" t="s">
        <v>787</v>
      </c>
      <c r="E321" s="207">
        <f t="shared" si="56"/>
        <v>2.0833333333333336E-2</v>
      </c>
      <c r="F321" s="210">
        <f t="shared" si="57"/>
        <v>2.1000000000000001E-2</v>
      </c>
      <c r="G321" s="207" t="str">
        <f t="shared" si="58"/>
        <v>--</v>
      </c>
      <c r="H321" s="210" t="str">
        <f t="shared" si="59"/>
        <v>--</v>
      </c>
      <c r="I321" s="207">
        <f t="shared" si="60"/>
        <v>0.54166666666666674</v>
      </c>
      <c r="J321" s="210">
        <f t="shared" si="61"/>
        <v>0.54</v>
      </c>
      <c r="K321" s="207" t="str">
        <f t="shared" si="62"/>
        <v>--</v>
      </c>
      <c r="L321" s="210" t="str">
        <f t="shared" si="63"/>
        <v>--</v>
      </c>
      <c r="M321" s="207">
        <f t="shared" si="64"/>
        <v>0.25</v>
      </c>
      <c r="N321" s="210">
        <f t="shared" si="65"/>
        <v>0.25</v>
      </c>
      <c r="O321" s="207" t="str">
        <f t="shared" si="66"/>
        <v>--</v>
      </c>
      <c r="P321" s="210" t="str">
        <f t="shared" si="67"/>
        <v>--</v>
      </c>
      <c r="Q321" s="207" t="str">
        <f t="shared" si="68"/>
        <v>--</v>
      </c>
      <c r="R321" s="210" t="str">
        <f t="shared" si="69"/>
        <v>--</v>
      </c>
    </row>
    <row r="322" spans="1:18" x14ac:dyDescent="0.2">
      <c r="A322" s="46">
        <v>540</v>
      </c>
      <c r="B322" s="180">
        <v>426</v>
      </c>
      <c r="C322" s="180" t="s">
        <v>788</v>
      </c>
      <c r="D322" s="182" t="s">
        <v>789</v>
      </c>
      <c r="E322" s="207">
        <f t="shared" ref="E322:E379" si="70">IFERROR((VLOOKUP($B322,TRVs,5,FALSE)/VLOOKUP($B322,AFs,13,FALSE)/VLOOKUP($B322,AFs,6,FALSE)),"--")</f>
        <v>7.9365079365079361E-3</v>
      </c>
      <c r="F322" s="210">
        <f t="shared" ref="F322:F379" si="71">IF(E322="--","--",ROUND(E322,2-(1+INT(LOG10(ABS(E322))))))</f>
        <v>7.9000000000000008E-3</v>
      </c>
      <c r="G322" s="207" t="str">
        <f t="shared" ref="G322:G379" si="72">IFERROR((VLOOKUP($B322,TRVs,7,FALSE)/VLOOKUP($B322,AFs,7,FALSE)),"--")</f>
        <v>--</v>
      </c>
      <c r="H322" s="210" t="str">
        <f t="shared" ref="H322:H379" si="73">IF(G322="--","--",ROUND(G322,2-(1+INT(LOG10(ABS(G322))))))</f>
        <v>--</v>
      </c>
      <c r="I322" s="207">
        <f t="shared" ref="I322:I379" si="74">IFERROR(((VLOOKUP($B322,TRVs,5,FALSE)*childNRAFc)/(VLOOKUP($B322,AFs,14,FALSE)*VLOOKUP($B322,AFs,8,FALSE))),"--")</f>
        <v>7.3696145124716547E-2</v>
      </c>
      <c r="J322" s="210">
        <f t="shared" ref="J322:J379" si="75">IF(I322="--","--",ROUND(I322,2-(1+INT(LOG10(ABS(I322))))))</f>
        <v>7.3999999999999996E-2</v>
      </c>
      <c r="K322" s="207" t="str">
        <f t="shared" ref="K322:K379" si="76">IFERROR(((VLOOKUP($B322,TRVs,7,FALSE)*childNRAFnc)/(VLOOKUP($B322,AFs,9,FALSE))),"--")</f>
        <v>--</v>
      </c>
      <c r="L322" s="210" t="str">
        <f t="shared" ref="L322:L379" si="77">IF(K322="--","--",ROUND(K322,2-(1+INT(LOG10(ABS(K322))))))</f>
        <v>--</v>
      </c>
      <c r="M322" s="207">
        <f t="shared" ref="M322:M379" si="78">IFERROR(((VLOOKUP($B322,TRVs,5,FALSE)*workNRAFc)/(VLOOKUP($B322,AFs,10,FALSE))),"--")</f>
        <v>0.11428571428571428</v>
      </c>
      <c r="N322" s="210">
        <f t="shared" ref="N322:N379" si="79">IF(M322="--","--",ROUND(M322,2-(1+INT(LOG10(ABS(M322))))))</f>
        <v>0.11</v>
      </c>
      <c r="O322" s="207" t="str">
        <f t="shared" ref="O322:O379" si="80">IFERROR(((VLOOKUP($B322,TRVs,7,FALSE)*workNRAFnc)/(VLOOKUP($B322,AFs,11,FALSE))),"--")</f>
        <v>--</v>
      </c>
      <c r="P322" s="210" t="str">
        <f t="shared" ref="P322:P379" si="81">IF(O322="--","--",ROUND(O322,2-(1+INT(LOG10(ABS(O322))))))</f>
        <v>--</v>
      </c>
      <c r="Q322" s="207" t="str">
        <f t="shared" ref="Q322:Q379" si="82">IFERROR(VLOOKUP($B322,TRVs,9,FALSE),"--")</f>
        <v>--</v>
      </c>
      <c r="R322" s="210" t="str">
        <f t="shared" ref="R322:R379" si="83">IF(Q322="--","--",ROUND(Q322,2-(1+INT(LOG10(ABS(Q322))))))</f>
        <v>--</v>
      </c>
    </row>
    <row r="323" spans="1:18" x14ac:dyDescent="0.2">
      <c r="A323" s="46">
        <v>541</v>
      </c>
      <c r="B323" s="180">
        <v>439</v>
      </c>
      <c r="C323" s="180" t="s">
        <v>790</v>
      </c>
      <c r="D323" s="182" t="s">
        <v>791</v>
      </c>
      <c r="E323" s="207">
        <f t="shared" si="70"/>
        <v>7.0861678004535149E-5</v>
      </c>
      <c r="F323" s="210">
        <f t="shared" si="71"/>
        <v>7.1000000000000005E-5</v>
      </c>
      <c r="G323" s="207" t="str">
        <f t="shared" si="72"/>
        <v>--</v>
      </c>
      <c r="H323" s="210" t="str">
        <f t="shared" si="73"/>
        <v>--</v>
      </c>
      <c r="I323" s="207">
        <f t="shared" si="74"/>
        <v>5.9523809523809529E-4</v>
      </c>
      <c r="J323" s="210">
        <f t="shared" si="75"/>
        <v>5.9999999999999995E-4</v>
      </c>
      <c r="K323" s="207" t="str">
        <f t="shared" si="76"/>
        <v>--</v>
      </c>
      <c r="L323" s="210" t="str">
        <f t="shared" si="77"/>
        <v>--</v>
      </c>
      <c r="M323" s="207">
        <f t="shared" si="78"/>
        <v>1.0204081632653062E-3</v>
      </c>
      <c r="N323" s="210">
        <f t="shared" si="79"/>
        <v>1E-3</v>
      </c>
      <c r="O323" s="207" t="str">
        <f t="shared" si="80"/>
        <v>--</v>
      </c>
      <c r="P323" s="210" t="str">
        <f t="shared" si="81"/>
        <v>--</v>
      </c>
      <c r="Q323" s="207" t="str">
        <f t="shared" si="82"/>
        <v>--</v>
      </c>
      <c r="R323" s="210" t="str">
        <f t="shared" si="83"/>
        <v>--</v>
      </c>
    </row>
    <row r="324" spans="1:18" x14ac:dyDescent="0.2">
      <c r="A324" s="46">
        <v>542</v>
      </c>
      <c r="B324" s="180">
        <v>440</v>
      </c>
      <c r="C324" s="180" t="s">
        <v>792</v>
      </c>
      <c r="D324" s="182" t="s">
        <v>793</v>
      </c>
      <c r="E324" s="207">
        <f t="shared" si="70"/>
        <v>6.9444444444444447E-4</v>
      </c>
      <c r="F324" s="210">
        <f t="shared" si="71"/>
        <v>6.8999999999999997E-4</v>
      </c>
      <c r="G324" s="207" t="str">
        <f t="shared" si="72"/>
        <v>--</v>
      </c>
      <c r="H324" s="210" t="str">
        <f t="shared" si="73"/>
        <v>--</v>
      </c>
      <c r="I324" s="207">
        <f t="shared" si="74"/>
        <v>6.9892473118279572E-3</v>
      </c>
      <c r="J324" s="210">
        <f t="shared" si="75"/>
        <v>7.0000000000000001E-3</v>
      </c>
      <c r="K324" s="207" t="str">
        <f t="shared" si="76"/>
        <v>--</v>
      </c>
      <c r="L324" s="210" t="str">
        <f t="shared" si="77"/>
        <v>--</v>
      </c>
      <c r="M324" s="207">
        <f t="shared" si="78"/>
        <v>9.5238095238095229E-3</v>
      </c>
      <c r="N324" s="210">
        <f t="shared" si="79"/>
        <v>9.4999999999999998E-3</v>
      </c>
      <c r="O324" s="207" t="str">
        <f t="shared" si="80"/>
        <v>--</v>
      </c>
      <c r="P324" s="210" t="str">
        <f t="shared" si="81"/>
        <v>--</v>
      </c>
      <c r="Q324" s="207" t="str">
        <f t="shared" si="82"/>
        <v>--</v>
      </c>
      <c r="R324" s="210" t="str">
        <f t="shared" si="83"/>
        <v>--</v>
      </c>
    </row>
    <row r="325" spans="1:18" x14ac:dyDescent="0.2">
      <c r="A325" s="46">
        <v>543</v>
      </c>
      <c r="B325" s="46" t="s">
        <v>794</v>
      </c>
      <c r="C325" s="46" t="s">
        <v>795</v>
      </c>
      <c r="D325" s="193" t="s">
        <v>796</v>
      </c>
      <c r="E325" s="207">
        <f t="shared" si="70"/>
        <v>4.11764705882353E-2</v>
      </c>
      <c r="F325" s="210">
        <f t="shared" si="71"/>
        <v>4.1000000000000002E-2</v>
      </c>
      <c r="G325" s="207">
        <f t="shared" si="72"/>
        <v>3.0000000000000001E-3</v>
      </c>
      <c r="H325" s="210">
        <f t="shared" si="73"/>
        <v>3.0000000000000001E-3</v>
      </c>
      <c r="I325" s="207">
        <f t="shared" si="74"/>
        <v>0.18200000000000002</v>
      </c>
      <c r="J325" s="210">
        <f t="shared" si="75"/>
        <v>0.18</v>
      </c>
      <c r="K325" s="207">
        <f t="shared" si="76"/>
        <v>1.3200000000000002E-2</v>
      </c>
      <c r="L325" s="210">
        <f t="shared" si="77"/>
        <v>1.2999999999999999E-2</v>
      </c>
      <c r="M325" s="207">
        <f t="shared" si="78"/>
        <v>0.30545454545454548</v>
      </c>
      <c r="N325" s="210">
        <f t="shared" si="79"/>
        <v>0.31</v>
      </c>
      <c r="O325" s="207">
        <f t="shared" si="80"/>
        <v>1.3200000000000002E-2</v>
      </c>
      <c r="P325" s="210">
        <f t="shared" si="81"/>
        <v>1.2999999999999999E-2</v>
      </c>
      <c r="Q325" s="207">
        <f t="shared" si="82"/>
        <v>0.7</v>
      </c>
      <c r="R325" s="210">
        <f t="shared" si="83"/>
        <v>0.7</v>
      </c>
    </row>
    <row r="326" spans="1:18" x14ac:dyDescent="0.2">
      <c r="A326" s="46">
        <v>544</v>
      </c>
      <c r="B326" s="46">
        <v>427</v>
      </c>
      <c r="C326" s="46" t="s">
        <v>797</v>
      </c>
      <c r="D326" s="193" t="s">
        <v>798</v>
      </c>
      <c r="E326" s="207" t="str">
        <f t="shared" si="70"/>
        <v>--</v>
      </c>
      <c r="F326" s="210" t="str">
        <f t="shared" si="71"/>
        <v>--</v>
      </c>
      <c r="G326" s="207" t="str">
        <f t="shared" si="72"/>
        <v>--</v>
      </c>
      <c r="H326" s="210" t="str">
        <f t="shared" si="73"/>
        <v>--</v>
      </c>
      <c r="I326" s="207" t="str">
        <f t="shared" si="74"/>
        <v>--</v>
      </c>
      <c r="J326" s="210" t="str">
        <f t="shared" si="75"/>
        <v>--</v>
      </c>
      <c r="K326" s="207" t="str">
        <f t="shared" si="76"/>
        <v>--</v>
      </c>
      <c r="L326" s="210" t="str">
        <f t="shared" si="77"/>
        <v>--</v>
      </c>
      <c r="M326" s="207" t="str">
        <f t="shared" si="78"/>
        <v>--</v>
      </c>
      <c r="N326" s="210" t="str">
        <f t="shared" si="79"/>
        <v>--</v>
      </c>
      <c r="O326" s="207" t="str">
        <f t="shared" si="80"/>
        <v>--</v>
      </c>
      <c r="P326" s="210" t="str">
        <f t="shared" si="81"/>
        <v>--</v>
      </c>
      <c r="Q326" s="207">
        <f t="shared" si="82"/>
        <v>2.8</v>
      </c>
      <c r="R326" s="210">
        <f t="shared" si="83"/>
        <v>2.8</v>
      </c>
    </row>
    <row r="327" spans="1:18" x14ac:dyDescent="0.2">
      <c r="A327" s="46">
        <v>547</v>
      </c>
      <c r="B327" s="180">
        <v>428</v>
      </c>
      <c r="C327" s="180" t="s">
        <v>799</v>
      </c>
      <c r="D327" s="182" t="s">
        <v>800</v>
      </c>
      <c r="E327" s="207">
        <f t="shared" si="70"/>
        <v>1.3368983957219249E-2</v>
      </c>
      <c r="F327" s="210">
        <f t="shared" si="71"/>
        <v>1.2999999999999999E-2</v>
      </c>
      <c r="G327" s="207" t="str">
        <f t="shared" si="72"/>
        <v>--</v>
      </c>
      <c r="H327" s="210" t="str">
        <f t="shared" si="73"/>
        <v>--</v>
      </c>
      <c r="I327" s="207">
        <f t="shared" si="74"/>
        <v>7.647058823529411E-2</v>
      </c>
      <c r="J327" s="210">
        <f t="shared" si="75"/>
        <v>7.5999999999999998E-2</v>
      </c>
      <c r="K327" s="207" t="str">
        <f t="shared" si="76"/>
        <v>--</v>
      </c>
      <c r="L327" s="210" t="str">
        <f t="shared" si="77"/>
        <v>--</v>
      </c>
      <c r="M327" s="207">
        <f t="shared" si="78"/>
        <v>0.11029411764705881</v>
      </c>
      <c r="N327" s="210">
        <f t="shared" si="79"/>
        <v>0.11</v>
      </c>
      <c r="O327" s="207" t="str">
        <f t="shared" si="80"/>
        <v>--</v>
      </c>
      <c r="P327" s="210" t="str">
        <f t="shared" si="81"/>
        <v>--</v>
      </c>
      <c r="Q327" s="207">
        <f t="shared" si="82"/>
        <v>0.3</v>
      </c>
      <c r="R327" s="210">
        <f t="shared" si="83"/>
        <v>0.3</v>
      </c>
    </row>
    <row r="328" spans="1:18" x14ac:dyDescent="0.2">
      <c r="A328" s="46">
        <v>549</v>
      </c>
      <c r="B328" s="180">
        <v>441</v>
      </c>
      <c r="C328" s="180" t="s">
        <v>801</v>
      </c>
      <c r="D328" s="182" t="s">
        <v>802</v>
      </c>
      <c r="E328" s="207">
        <f t="shared" si="70"/>
        <v>3.4708333333333334E-2</v>
      </c>
      <c r="F328" s="210">
        <f t="shared" si="71"/>
        <v>3.5000000000000003E-2</v>
      </c>
      <c r="G328" s="207" t="str">
        <f t="shared" si="72"/>
        <v>--</v>
      </c>
      <c r="H328" s="210" t="str">
        <f t="shared" si="73"/>
        <v>--</v>
      </c>
      <c r="I328" s="207">
        <f t="shared" si="74"/>
        <v>0.35504918032786886</v>
      </c>
      <c r="J328" s="210">
        <f t="shared" si="75"/>
        <v>0.36</v>
      </c>
      <c r="K328" s="207" t="str">
        <f t="shared" si="76"/>
        <v>--</v>
      </c>
      <c r="L328" s="210" t="str">
        <f t="shared" si="77"/>
        <v>--</v>
      </c>
      <c r="M328" s="207">
        <f t="shared" si="78"/>
        <v>0.47599999999999998</v>
      </c>
      <c r="N328" s="210">
        <f t="shared" si="79"/>
        <v>0.48</v>
      </c>
      <c r="O328" s="207" t="str">
        <f t="shared" si="80"/>
        <v>--</v>
      </c>
      <c r="P328" s="210" t="str">
        <f t="shared" si="81"/>
        <v>--</v>
      </c>
      <c r="Q328" s="207" t="str">
        <f t="shared" si="82"/>
        <v>--</v>
      </c>
      <c r="R328" s="210" t="str">
        <f t="shared" si="83"/>
        <v>--</v>
      </c>
    </row>
    <row r="329" spans="1:18" x14ac:dyDescent="0.2">
      <c r="A329" s="46">
        <v>550</v>
      </c>
      <c r="B329" s="180">
        <v>442</v>
      </c>
      <c r="C329" s="59" t="s">
        <v>803</v>
      </c>
      <c r="D329" s="182" t="s">
        <v>804</v>
      </c>
      <c r="E329" s="207">
        <f t="shared" si="70"/>
        <v>6.9444444444444458E-5</v>
      </c>
      <c r="F329" s="210">
        <f t="shared" si="71"/>
        <v>6.8999999999999997E-5</v>
      </c>
      <c r="G329" s="207" t="str">
        <f t="shared" si="72"/>
        <v>--</v>
      </c>
      <c r="H329" s="210" t="str">
        <f t="shared" si="73"/>
        <v>--</v>
      </c>
      <c r="I329" s="207">
        <f t="shared" si="74"/>
        <v>6.9892473118279581E-4</v>
      </c>
      <c r="J329" s="210">
        <f t="shared" si="75"/>
        <v>6.9999999999999999E-4</v>
      </c>
      <c r="K329" s="207" t="str">
        <f t="shared" si="76"/>
        <v>--</v>
      </c>
      <c r="L329" s="210" t="str">
        <f t="shared" si="77"/>
        <v>--</v>
      </c>
      <c r="M329" s="207">
        <f t="shared" si="78"/>
        <v>9.5238095238095238E-4</v>
      </c>
      <c r="N329" s="210">
        <f t="shared" si="79"/>
        <v>9.5E-4</v>
      </c>
      <c r="O329" s="207" t="str">
        <f t="shared" si="80"/>
        <v>--</v>
      </c>
      <c r="P329" s="210" t="str">
        <f t="shared" si="81"/>
        <v>--</v>
      </c>
      <c r="Q329" s="207" t="str">
        <f t="shared" si="82"/>
        <v>--</v>
      </c>
      <c r="R329" s="210" t="str">
        <f t="shared" si="83"/>
        <v>--</v>
      </c>
    </row>
    <row r="330" spans="1:18" x14ac:dyDescent="0.2">
      <c r="A330" s="46">
        <v>551</v>
      </c>
      <c r="B330" s="180">
        <v>443</v>
      </c>
      <c r="C330" s="180" t="s">
        <v>805</v>
      </c>
      <c r="D330" s="182" t="s">
        <v>806</v>
      </c>
      <c r="E330" s="207">
        <f t="shared" si="70"/>
        <v>6.9444444444444461E-2</v>
      </c>
      <c r="F330" s="210">
        <f t="shared" si="71"/>
        <v>6.9000000000000006E-2</v>
      </c>
      <c r="G330" s="207" t="str">
        <f t="shared" si="72"/>
        <v>--</v>
      </c>
      <c r="H330" s="210" t="str">
        <f t="shared" si="73"/>
        <v>--</v>
      </c>
      <c r="I330" s="207">
        <f t="shared" si="74"/>
        <v>0.69892473118279574</v>
      </c>
      <c r="J330" s="210">
        <f t="shared" si="75"/>
        <v>0.7</v>
      </c>
      <c r="K330" s="207" t="str">
        <f t="shared" si="76"/>
        <v>--</v>
      </c>
      <c r="L330" s="210" t="str">
        <f t="shared" si="77"/>
        <v>--</v>
      </c>
      <c r="M330" s="207">
        <f t="shared" si="78"/>
        <v>0.95238095238095233</v>
      </c>
      <c r="N330" s="210">
        <f t="shared" si="79"/>
        <v>0.95</v>
      </c>
      <c r="O330" s="207" t="str">
        <f t="shared" si="80"/>
        <v>--</v>
      </c>
      <c r="P330" s="210" t="str">
        <f t="shared" si="81"/>
        <v>--</v>
      </c>
      <c r="Q330" s="207" t="str">
        <f t="shared" si="82"/>
        <v>--</v>
      </c>
      <c r="R330" s="210" t="str">
        <f t="shared" si="83"/>
        <v>--</v>
      </c>
    </row>
    <row r="331" spans="1:18" x14ac:dyDescent="0.2">
      <c r="A331" s="46">
        <v>552</v>
      </c>
      <c r="B331" s="180">
        <v>444</v>
      </c>
      <c r="C331" s="180" t="s">
        <v>807</v>
      </c>
      <c r="D331" s="182" t="s">
        <v>808</v>
      </c>
      <c r="E331" s="207">
        <f t="shared" si="70"/>
        <v>6.9444444444444449E-3</v>
      </c>
      <c r="F331" s="210">
        <f t="shared" si="71"/>
        <v>6.8999999999999999E-3</v>
      </c>
      <c r="G331" s="207" t="str">
        <f t="shared" si="72"/>
        <v>--</v>
      </c>
      <c r="H331" s="210" t="str">
        <f t="shared" si="73"/>
        <v>--</v>
      </c>
      <c r="I331" s="207">
        <f t="shared" si="74"/>
        <v>6.9892473118279577E-2</v>
      </c>
      <c r="J331" s="210">
        <f t="shared" si="75"/>
        <v>7.0000000000000007E-2</v>
      </c>
      <c r="K331" s="207" t="str">
        <f t="shared" si="76"/>
        <v>--</v>
      </c>
      <c r="L331" s="210" t="str">
        <f t="shared" si="77"/>
        <v>--</v>
      </c>
      <c r="M331" s="207">
        <f t="shared" si="78"/>
        <v>9.5238095238095233E-2</v>
      </c>
      <c r="N331" s="210">
        <f t="shared" si="79"/>
        <v>9.5000000000000001E-2</v>
      </c>
      <c r="O331" s="207" t="str">
        <f t="shared" si="80"/>
        <v>--</v>
      </c>
      <c r="P331" s="210" t="str">
        <f t="shared" si="81"/>
        <v>--</v>
      </c>
      <c r="Q331" s="207" t="str">
        <f t="shared" si="82"/>
        <v>--</v>
      </c>
      <c r="R331" s="210" t="str">
        <f t="shared" si="83"/>
        <v>--</v>
      </c>
    </row>
    <row r="332" spans="1:18" x14ac:dyDescent="0.2">
      <c r="A332" s="46">
        <v>553</v>
      </c>
      <c r="B332" s="180">
        <v>445</v>
      </c>
      <c r="C332" s="180" t="s">
        <v>809</v>
      </c>
      <c r="D332" s="182" t="s">
        <v>810</v>
      </c>
      <c r="E332" s="207">
        <f t="shared" si="70"/>
        <v>9.2592592592592596E-4</v>
      </c>
      <c r="F332" s="210">
        <f t="shared" si="71"/>
        <v>9.3000000000000005E-4</v>
      </c>
      <c r="G332" s="207" t="str">
        <f t="shared" si="72"/>
        <v>--</v>
      </c>
      <c r="H332" s="210" t="str">
        <f t="shared" si="73"/>
        <v>--</v>
      </c>
      <c r="I332" s="207">
        <f t="shared" si="74"/>
        <v>6.7708333333333336E-3</v>
      </c>
      <c r="J332" s="210">
        <f t="shared" si="75"/>
        <v>6.7999999999999996E-3</v>
      </c>
      <c r="K332" s="207" t="str">
        <f t="shared" si="76"/>
        <v>--</v>
      </c>
      <c r="L332" s="210" t="str">
        <f t="shared" si="77"/>
        <v>--</v>
      </c>
      <c r="M332" s="207">
        <f t="shared" si="78"/>
        <v>1.4285714285714287E-2</v>
      </c>
      <c r="N332" s="210">
        <f t="shared" si="79"/>
        <v>1.4E-2</v>
      </c>
      <c r="O332" s="207" t="str">
        <f t="shared" si="80"/>
        <v>--</v>
      </c>
      <c r="P332" s="210" t="str">
        <f t="shared" si="81"/>
        <v>--</v>
      </c>
      <c r="Q332" s="207" t="str">
        <f t="shared" si="82"/>
        <v>--</v>
      </c>
      <c r="R332" s="210" t="str">
        <f t="shared" si="83"/>
        <v>--</v>
      </c>
    </row>
    <row r="333" spans="1:18" x14ac:dyDescent="0.2">
      <c r="A333" s="46">
        <v>554</v>
      </c>
      <c r="B333" s="46">
        <v>429</v>
      </c>
      <c r="C333" s="46" t="s">
        <v>811</v>
      </c>
      <c r="D333" s="193" t="s">
        <v>812</v>
      </c>
      <c r="E333" s="207" t="str">
        <f t="shared" si="70"/>
        <v>--</v>
      </c>
      <c r="F333" s="210" t="str">
        <f t="shared" si="71"/>
        <v>--</v>
      </c>
      <c r="G333" s="207">
        <f t="shared" si="72"/>
        <v>2E-3</v>
      </c>
      <c r="H333" s="210">
        <f t="shared" si="73"/>
        <v>2E-3</v>
      </c>
      <c r="I333" s="207" t="str">
        <f t="shared" si="74"/>
        <v>--</v>
      </c>
      <c r="J333" s="210" t="str">
        <f t="shared" si="75"/>
        <v>--</v>
      </c>
      <c r="K333" s="207">
        <f t="shared" si="76"/>
        <v>8.8000000000000005E-3</v>
      </c>
      <c r="L333" s="210">
        <f t="shared" si="77"/>
        <v>8.8000000000000005E-3</v>
      </c>
      <c r="M333" s="207" t="str">
        <f t="shared" si="78"/>
        <v>--</v>
      </c>
      <c r="N333" s="210" t="str">
        <f t="shared" si="79"/>
        <v>--</v>
      </c>
      <c r="O333" s="207">
        <f t="shared" si="80"/>
        <v>8.8000000000000005E-3</v>
      </c>
      <c r="P333" s="210">
        <f t="shared" si="81"/>
        <v>8.8000000000000005E-3</v>
      </c>
      <c r="Q333" s="207" t="str">
        <f t="shared" si="82"/>
        <v>--</v>
      </c>
      <c r="R333" s="210" t="str">
        <f t="shared" si="83"/>
        <v>--</v>
      </c>
    </row>
    <row r="334" spans="1:18" x14ac:dyDescent="0.2">
      <c r="A334" s="46">
        <v>557</v>
      </c>
      <c r="B334" s="180">
        <v>401</v>
      </c>
      <c r="C334" s="180">
        <v>401</v>
      </c>
      <c r="D334" s="182" t="s">
        <v>813</v>
      </c>
      <c r="E334" s="207">
        <f t="shared" si="70"/>
        <v>6.9444444444444447E-4</v>
      </c>
      <c r="F334" s="210">
        <f t="shared" si="71"/>
        <v>6.8999999999999997E-4</v>
      </c>
      <c r="G334" s="207" t="str">
        <f t="shared" si="72"/>
        <v>--</v>
      </c>
      <c r="H334" s="210" t="str">
        <f t="shared" si="73"/>
        <v>--</v>
      </c>
      <c r="I334" s="207">
        <f t="shared" si="74"/>
        <v>6.9892473118279572E-3</v>
      </c>
      <c r="J334" s="210">
        <f t="shared" si="75"/>
        <v>7.0000000000000001E-3</v>
      </c>
      <c r="K334" s="207" t="str">
        <f t="shared" si="76"/>
        <v>--</v>
      </c>
      <c r="L334" s="210" t="str">
        <f t="shared" si="77"/>
        <v>--</v>
      </c>
      <c r="M334" s="207">
        <f t="shared" si="78"/>
        <v>9.5238095238095229E-3</v>
      </c>
      <c r="N334" s="210">
        <f t="shared" si="79"/>
        <v>9.4999999999999998E-3</v>
      </c>
      <c r="O334" s="207" t="str">
        <f t="shared" si="80"/>
        <v>--</v>
      </c>
      <c r="P334" s="210" t="str">
        <f t="shared" si="81"/>
        <v>--</v>
      </c>
      <c r="Q334" s="207" t="str">
        <f t="shared" si="82"/>
        <v>--</v>
      </c>
      <c r="R334" s="210" t="str">
        <f t="shared" si="83"/>
        <v>--</v>
      </c>
    </row>
    <row r="335" spans="1:18" x14ac:dyDescent="0.2">
      <c r="A335" s="46">
        <v>560</v>
      </c>
      <c r="B335" s="180">
        <v>70</v>
      </c>
      <c r="C335" s="59" t="s">
        <v>814</v>
      </c>
      <c r="D335" s="182" t="s">
        <v>815</v>
      </c>
      <c r="E335" s="207">
        <f t="shared" si="70"/>
        <v>7.1428571428571435E-3</v>
      </c>
      <c r="F335" s="210">
        <f t="shared" si="71"/>
        <v>7.1000000000000004E-3</v>
      </c>
      <c r="G335" s="207" t="str">
        <f t="shared" si="72"/>
        <v>--</v>
      </c>
      <c r="H335" s="210" t="str">
        <f t="shared" si="73"/>
        <v>--</v>
      </c>
      <c r="I335" s="207">
        <f t="shared" si="74"/>
        <v>0.18571428571428572</v>
      </c>
      <c r="J335" s="210">
        <f t="shared" si="75"/>
        <v>0.19</v>
      </c>
      <c r="K335" s="207" t="str">
        <f t="shared" si="76"/>
        <v>--</v>
      </c>
      <c r="L335" s="210" t="str">
        <f t="shared" si="77"/>
        <v>--</v>
      </c>
      <c r="M335" s="207">
        <f t="shared" si="78"/>
        <v>8.5714285714285715E-2</v>
      </c>
      <c r="N335" s="210">
        <f t="shared" si="79"/>
        <v>8.5999999999999993E-2</v>
      </c>
      <c r="O335" s="207" t="str">
        <f t="shared" si="80"/>
        <v>--</v>
      </c>
      <c r="P335" s="210" t="str">
        <f t="shared" si="81"/>
        <v>--</v>
      </c>
      <c r="Q335" s="207" t="str">
        <f t="shared" si="82"/>
        <v>--</v>
      </c>
      <c r="R335" s="210" t="str">
        <f t="shared" si="83"/>
        <v>--</v>
      </c>
    </row>
    <row r="336" spans="1:18" x14ac:dyDescent="0.2">
      <c r="A336" s="46">
        <v>563</v>
      </c>
      <c r="B336" s="180">
        <v>557</v>
      </c>
      <c r="C336" s="180" t="s">
        <v>816</v>
      </c>
      <c r="D336" s="182" t="s">
        <v>817</v>
      </c>
      <c r="E336" s="207">
        <f t="shared" si="70"/>
        <v>1.4492753623188406E-3</v>
      </c>
      <c r="F336" s="210">
        <f t="shared" si="71"/>
        <v>1.4E-3</v>
      </c>
      <c r="G336" s="207" t="str">
        <f t="shared" si="72"/>
        <v>--</v>
      </c>
      <c r="H336" s="210" t="str">
        <f t="shared" si="73"/>
        <v>--</v>
      </c>
      <c r="I336" s="207">
        <f t="shared" si="74"/>
        <v>3.7681159420289857E-2</v>
      </c>
      <c r="J336" s="210">
        <f t="shared" si="75"/>
        <v>3.7999999999999999E-2</v>
      </c>
      <c r="K336" s="207" t="str">
        <f t="shared" si="76"/>
        <v>--</v>
      </c>
      <c r="L336" s="210" t="str">
        <f t="shared" si="77"/>
        <v>--</v>
      </c>
      <c r="M336" s="207">
        <f t="shared" si="78"/>
        <v>1.7391304347826087E-2</v>
      </c>
      <c r="N336" s="210">
        <f t="shared" si="79"/>
        <v>1.7000000000000001E-2</v>
      </c>
      <c r="O336" s="207" t="str">
        <f t="shared" si="80"/>
        <v>--</v>
      </c>
      <c r="P336" s="210" t="str">
        <f t="shared" si="81"/>
        <v>--</v>
      </c>
      <c r="Q336" s="207" t="str">
        <f t="shared" si="82"/>
        <v>--</v>
      </c>
      <c r="R336" s="210" t="str">
        <f t="shared" si="83"/>
        <v>--</v>
      </c>
    </row>
    <row r="337" spans="1:18" x14ac:dyDescent="0.2">
      <c r="A337" s="46">
        <v>565</v>
      </c>
      <c r="B337" s="180">
        <v>559</v>
      </c>
      <c r="C337" s="180" t="s">
        <v>818</v>
      </c>
      <c r="D337" s="182" t="s">
        <v>819</v>
      </c>
      <c r="E337" s="207" t="str">
        <f t="shared" si="70"/>
        <v>--</v>
      </c>
      <c r="F337" s="210" t="str">
        <f t="shared" si="71"/>
        <v>--</v>
      </c>
      <c r="G337" s="207">
        <f t="shared" si="72"/>
        <v>8</v>
      </c>
      <c r="H337" s="210">
        <f t="shared" si="73"/>
        <v>8</v>
      </c>
      <c r="I337" s="207" t="str">
        <f t="shared" si="74"/>
        <v>--</v>
      </c>
      <c r="J337" s="210" t="str">
        <f t="shared" si="75"/>
        <v>--</v>
      </c>
      <c r="K337" s="207">
        <f t="shared" si="76"/>
        <v>35.200000000000003</v>
      </c>
      <c r="L337" s="210">
        <f t="shared" si="77"/>
        <v>35</v>
      </c>
      <c r="M337" s="207" t="str">
        <f t="shared" si="78"/>
        <v>--</v>
      </c>
      <c r="N337" s="210" t="str">
        <f t="shared" si="79"/>
        <v>--</v>
      </c>
      <c r="O337" s="207">
        <f t="shared" si="80"/>
        <v>35.200000000000003</v>
      </c>
      <c r="P337" s="210">
        <f t="shared" si="81"/>
        <v>35</v>
      </c>
      <c r="Q337" s="207">
        <f t="shared" si="82"/>
        <v>1800</v>
      </c>
      <c r="R337" s="210">
        <f t="shared" si="83"/>
        <v>1800</v>
      </c>
    </row>
    <row r="338" spans="1:18" x14ac:dyDescent="0.2">
      <c r="A338" s="46">
        <v>567</v>
      </c>
      <c r="B338" s="46" t="s">
        <v>820</v>
      </c>
      <c r="C338" s="46" t="s">
        <v>821</v>
      </c>
      <c r="D338" s="193" t="s">
        <v>822</v>
      </c>
      <c r="E338" s="207" t="str">
        <f t="shared" si="70"/>
        <v>--</v>
      </c>
      <c r="F338" s="210" t="str">
        <f t="shared" si="71"/>
        <v>--</v>
      </c>
      <c r="G338" s="207">
        <f t="shared" si="72"/>
        <v>260</v>
      </c>
      <c r="H338" s="210">
        <f t="shared" si="73"/>
        <v>260</v>
      </c>
      <c r="I338" s="207" t="str">
        <f t="shared" si="74"/>
        <v>--</v>
      </c>
      <c r="J338" s="210" t="str">
        <f t="shared" si="75"/>
        <v>--</v>
      </c>
      <c r="K338" s="207">
        <f t="shared" si="76"/>
        <v>1144</v>
      </c>
      <c r="L338" s="210">
        <f t="shared" si="77"/>
        <v>1100</v>
      </c>
      <c r="M338" s="207" t="str">
        <f t="shared" si="78"/>
        <v>--</v>
      </c>
      <c r="N338" s="210" t="str">
        <f t="shared" si="79"/>
        <v>--</v>
      </c>
      <c r="O338" s="207">
        <f t="shared" si="80"/>
        <v>1144</v>
      </c>
      <c r="P338" s="210">
        <f t="shared" si="81"/>
        <v>1100</v>
      </c>
      <c r="Q338" s="207">
        <f t="shared" si="82"/>
        <v>22000</v>
      </c>
      <c r="R338" s="210">
        <f t="shared" si="83"/>
        <v>22000</v>
      </c>
    </row>
    <row r="339" spans="1:18" x14ac:dyDescent="0.2">
      <c r="A339" s="46">
        <v>568</v>
      </c>
      <c r="B339" s="180">
        <v>561</v>
      </c>
      <c r="C339" s="180" t="s">
        <v>823</v>
      </c>
      <c r="D339" s="182" t="s">
        <v>824</v>
      </c>
      <c r="E339" s="207" t="str">
        <f t="shared" si="70"/>
        <v>--</v>
      </c>
      <c r="F339" s="210" t="str">
        <f t="shared" si="71"/>
        <v>--</v>
      </c>
      <c r="G339" s="207">
        <f t="shared" si="72"/>
        <v>3000</v>
      </c>
      <c r="H339" s="210">
        <f t="shared" si="73"/>
        <v>3000</v>
      </c>
      <c r="I339" s="207" t="str">
        <f t="shared" si="74"/>
        <v>--</v>
      </c>
      <c r="J339" s="210" t="str">
        <f t="shared" si="75"/>
        <v>--</v>
      </c>
      <c r="K339" s="207">
        <f t="shared" si="76"/>
        <v>13200.000000000002</v>
      </c>
      <c r="L339" s="210">
        <f t="shared" si="77"/>
        <v>13000</v>
      </c>
      <c r="M339" s="207" t="str">
        <f t="shared" si="78"/>
        <v>--</v>
      </c>
      <c r="N339" s="210" t="str">
        <f t="shared" si="79"/>
        <v>--</v>
      </c>
      <c r="O339" s="207">
        <f t="shared" si="80"/>
        <v>13200.000000000002</v>
      </c>
      <c r="P339" s="210">
        <f t="shared" si="81"/>
        <v>13000</v>
      </c>
      <c r="Q339" s="207" t="str">
        <f t="shared" si="82"/>
        <v>--</v>
      </c>
      <c r="R339" s="210" t="str">
        <f t="shared" si="83"/>
        <v>--</v>
      </c>
    </row>
    <row r="340" spans="1:18" x14ac:dyDescent="0.2">
      <c r="A340" s="46">
        <v>570</v>
      </c>
      <c r="B340" s="46" t="s">
        <v>825</v>
      </c>
      <c r="C340" s="46" t="s">
        <v>826</v>
      </c>
      <c r="D340" s="193" t="s">
        <v>827</v>
      </c>
      <c r="E340" s="207" t="str">
        <f t="shared" si="70"/>
        <v>--</v>
      </c>
      <c r="F340" s="210" t="str">
        <f t="shared" si="71"/>
        <v>--</v>
      </c>
      <c r="G340" s="207" t="str">
        <f t="shared" si="72"/>
        <v>--</v>
      </c>
      <c r="H340" s="210" t="str">
        <f t="shared" si="73"/>
        <v>--</v>
      </c>
      <c r="I340" s="207" t="str">
        <f t="shared" si="74"/>
        <v>--</v>
      </c>
      <c r="J340" s="210" t="str">
        <f t="shared" si="75"/>
        <v>--</v>
      </c>
      <c r="K340" s="207" t="str">
        <f t="shared" si="76"/>
        <v>--</v>
      </c>
      <c r="L340" s="210" t="str">
        <f t="shared" si="77"/>
        <v>--</v>
      </c>
      <c r="M340" s="207" t="str">
        <f t="shared" si="78"/>
        <v>--</v>
      </c>
      <c r="N340" s="210" t="str">
        <f t="shared" si="79"/>
        <v>--</v>
      </c>
      <c r="O340" s="207" t="str">
        <f t="shared" si="80"/>
        <v>--</v>
      </c>
      <c r="P340" s="210" t="str">
        <f t="shared" si="81"/>
        <v>--</v>
      </c>
      <c r="Q340" s="207">
        <f t="shared" si="82"/>
        <v>39.200000000000003</v>
      </c>
      <c r="R340" s="210">
        <f t="shared" si="83"/>
        <v>39</v>
      </c>
    </row>
    <row r="341" spans="1:18" x14ac:dyDescent="0.2">
      <c r="A341" s="46">
        <v>571</v>
      </c>
      <c r="B341" s="180">
        <v>562</v>
      </c>
      <c r="C341" s="180" t="s">
        <v>828</v>
      </c>
      <c r="D341" s="182" t="s">
        <v>829</v>
      </c>
      <c r="E341" s="207" t="str">
        <f t="shared" si="70"/>
        <v>--</v>
      </c>
      <c r="F341" s="210" t="str">
        <f t="shared" si="71"/>
        <v>--</v>
      </c>
      <c r="G341" s="207">
        <f t="shared" si="72"/>
        <v>0.27</v>
      </c>
      <c r="H341" s="210">
        <f t="shared" si="73"/>
        <v>0.27</v>
      </c>
      <c r="I341" s="207" t="str">
        <f t="shared" si="74"/>
        <v>--</v>
      </c>
      <c r="J341" s="210" t="str">
        <f t="shared" si="75"/>
        <v>--</v>
      </c>
      <c r="K341" s="207">
        <f t="shared" si="76"/>
        <v>1.1880000000000002</v>
      </c>
      <c r="L341" s="210">
        <f t="shared" si="77"/>
        <v>1.2</v>
      </c>
      <c r="M341" s="207" t="str">
        <f t="shared" si="78"/>
        <v>--</v>
      </c>
      <c r="N341" s="210" t="str">
        <f t="shared" si="79"/>
        <v>--</v>
      </c>
      <c r="O341" s="207">
        <f t="shared" si="80"/>
        <v>1.1880000000000002</v>
      </c>
      <c r="P341" s="210">
        <f t="shared" si="81"/>
        <v>1.2</v>
      </c>
      <c r="Q341" s="207">
        <f t="shared" si="82"/>
        <v>20</v>
      </c>
      <c r="R341" s="210">
        <f t="shared" si="83"/>
        <v>20</v>
      </c>
    </row>
    <row r="342" spans="1:18" x14ac:dyDescent="0.2">
      <c r="A342" s="46">
        <v>572</v>
      </c>
      <c r="B342" s="180">
        <v>563</v>
      </c>
      <c r="C342" s="180" t="s">
        <v>830</v>
      </c>
      <c r="D342" s="182" t="s">
        <v>831</v>
      </c>
      <c r="E342" s="207">
        <f t="shared" si="70"/>
        <v>0.27027027027027023</v>
      </c>
      <c r="F342" s="210">
        <f t="shared" si="71"/>
        <v>0.27</v>
      </c>
      <c r="G342" s="207">
        <f t="shared" si="72"/>
        <v>30</v>
      </c>
      <c r="H342" s="210">
        <f t="shared" si="73"/>
        <v>30</v>
      </c>
      <c r="I342" s="207">
        <f t="shared" si="74"/>
        <v>7.0270270270270263</v>
      </c>
      <c r="J342" s="210">
        <f t="shared" si="75"/>
        <v>7</v>
      </c>
      <c r="K342" s="207">
        <f t="shared" si="76"/>
        <v>132</v>
      </c>
      <c r="L342" s="210">
        <f t="shared" si="77"/>
        <v>130</v>
      </c>
      <c r="M342" s="207">
        <f t="shared" si="78"/>
        <v>3.243243243243243</v>
      </c>
      <c r="N342" s="210">
        <f t="shared" si="79"/>
        <v>3.2</v>
      </c>
      <c r="O342" s="207">
        <f t="shared" si="80"/>
        <v>132</v>
      </c>
      <c r="P342" s="210">
        <f t="shared" si="81"/>
        <v>130</v>
      </c>
      <c r="Q342" s="207">
        <f t="shared" si="82"/>
        <v>260</v>
      </c>
      <c r="R342" s="210">
        <f t="shared" si="83"/>
        <v>260</v>
      </c>
    </row>
    <row r="343" spans="1:18" x14ac:dyDescent="0.2">
      <c r="A343" s="46">
        <v>580</v>
      </c>
      <c r="B343" s="180">
        <v>575</v>
      </c>
      <c r="C343" s="180" t="s">
        <v>832</v>
      </c>
      <c r="D343" s="182" t="s">
        <v>833</v>
      </c>
      <c r="E343" s="207" t="str">
        <f t="shared" si="70"/>
        <v>--</v>
      </c>
      <c r="F343" s="210" t="str">
        <f t="shared" si="71"/>
        <v>--</v>
      </c>
      <c r="G343" s="207">
        <f t="shared" si="72"/>
        <v>0.16666666666666666</v>
      </c>
      <c r="H343" s="210">
        <f t="shared" si="73"/>
        <v>0.17</v>
      </c>
      <c r="I343" s="207" t="str">
        <f t="shared" si="74"/>
        <v>--</v>
      </c>
      <c r="J343" s="210" t="str">
        <f t="shared" si="75"/>
        <v>--</v>
      </c>
      <c r="K343" s="207">
        <f t="shared" si="76"/>
        <v>0.19555555555555557</v>
      </c>
      <c r="L343" s="210">
        <f t="shared" si="77"/>
        <v>0.2</v>
      </c>
      <c r="M343" s="207" t="str">
        <f t="shared" si="78"/>
        <v>--</v>
      </c>
      <c r="N343" s="210" t="str">
        <f t="shared" si="79"/>
        <v>--</v>
      </c>
      <c r="O343" s="207">
        <f t="shared" si="80"/>
        <v>1.8333333333333333</v>
      </c>
      <c r="P343" s="210">
        <f t="shared" si="81"/>
        <v>1.8</v>
      </c>
      <c r="Q343" s="207" t="str">
        <f t="shared" si="82"/>
        <v>--</v>
      </c>
      <c r="R343" s="210" t="str">
        <f t="shared" si="83"/>
        <v>--</v>
      </c>
    </row>
    <row r="344" spans="1:18" x14ac:dyDescent="0.2">
      <c r="A344" s="46">
        <v>581</v>
      </c>
      <c r="B344" s="180">
        <v>577</v>
      </c>
      <c r="C344" s="59" t="s">
        <v>834</v>
      </c>
      <c r="D344" s="182" t="s">
        <v>835</v>
      </c>
      <c r="E344" s="207" t="str">
        <f t="shared" si="70"/>
        <v>--</v>
      </c>
      <c r="F344" s="210" t="str">
        <f t="shared" si="71"/>
        <v>--</v>
      </c>
      <c r="G344" s="207" t="str">
        <f t="shared" si="72"/>
        <v>--</v>
      </c>
      <c r="H344" s="210" t="str">
        <f t="shared" si="73"/>
        <v>--</v>
      </c>
      <c r="I344" s="207" t="str">
        <f t="shared" si="74"/>
        <v>--</v>
      </c>
      <c r="J344" s="210" t="str">
        <f t="shared" si="75"/>
        <v>--</v>
      </c>
      <c r="K344" s="207" t="str">
        <f t="shared" si="76"/>
        <v>--</v>
      </c>
      <c r="L344" s="210" t="str">
        <f t="shared" si="77"/>
        <v>--</v>
      </c>
      <c r="M344" s="207" t="str">
        <f t="shared" si="78"/>
        <v>--</v>
      </c>
      <c r="N344" s="210" t="str">
        <f t="shared" si="79"/>
        <v>--</v>
      </c>
      <c r="O344" s="207" t="str">
        <f t="shared" si="80"/>
        <v>--</v>
      </c>
      <c r="P344" s="210" t="str">
        <f t="shared" si="81"/>
        <v>--</v>
      </c>
      <c r="Q344" s="207">
        <f t="shared" si="82"/>
        <v>0.20830000000000001</v>
      </c>
      <c r="R344" s="210">
        <f t="shared" si="83"/>
        <v>0.21</v>
      </c>
    </row>
    <row r="345" spans="1:18" x14ac:dyDescent="0.2">
      <c r="A345" s="46">
        <v>582</v>
      </c>
      <c r="B345" s="46">
        <v>579</v>
      </c>
      <c r="C345" s="46" t="s">
        <v>836</v>
      </c>
      <c r="D345" s="193" t="s">
        <v>837</v>
      </c>
      <c r="E345" s="207" t="str">
        <f t="shared" si="70"/>
        <v>--</v>
      </c>
      <c r="F345" s="210" t="str">
        <f t="shared" si="71"/>
        <v>--</v>
      </c>
      <c r="G345" s="207">
        <f t="shared" si="72"/>
        <v>3</v>
      </c>
      <c r="H345" s="210">
        <f t="shared" si="73"/>
        <v>3</v>
      </c>
      <c r="I345" s="207" t="str">
        <f t="shared" si="74"/>
        <v>--</v>
      </c>
      <c r="J345" s="210" t="str">
        <f t="shared" si="75"/>
        <v>--</v>
      </c>
      <c r="K345" s="207">
        <f t="shared" si="76"/>
        <v>13.200000000000001</v>
      </c>
      <c r="L345" s="210">
        <f t="shared" si="77"/>
        <v>13</v>
      </c>
      <c r="M345" s="207" t="str">
        <f t="shared" si="78"/>
        <v>--</v>
      </c>
      <c r="N345" s="210" t="str">
        <f t="shared" si="79"/>
        <v>--</v>
      </c>
      <c r="O345" s="207">
        <f t="shared" si="80"/>
        <v>13.200000000000001</v>
      </c>
      <c r="P345" s="210">
        <f t="shared" si="81"/>
        <v>13</v>
      </c>
      <c r="Q345" s="207">
        <f t="shared" si="82"/>
        <v>24</v>
      </c>
      <c r="R345" s="210">
        <f t="shared" si="83"/>
        <v>24</v>
      </c>
    </row>
    <row r="346" spans="1:18" x14ac:dyDescent="0.2">
      <c r="A346" s="46">
        <v>583</v>
      </c>
      <c r="B346" s="46" t="s">
        <v>838</v>
      </c>
      <c r="C346" s="46" t="s">
        <v>838</v>
      </c>
      <c r="D346" s="193" t="s">
        <v>839</v>
      </c>
      <c r="E346" s="207" t="str">
        <f t="shared" si="70"/>
        <v>--</v>
      </c>
      <c r="F346" s="210" t="str">
        <f t="shared" si="71"/>
        <v>--</v>
      </c>
      <c r="G346" s="207">
        <f t="shared" si="72"/>
        <v>6.6</v>
      </c>
      <c r="H346" s="210">
        <f t="shared" si="73"/>
        <v>6.6</v>
      </c>
      <c r="I346" s="207" t="str">
        <f t="shared" si="74"/>
        <v>--</v>
      </c>
      <c r="J346" s="210" t="str">
        <f t="shared" si="75"/>
        <v>--</v>
      </c>
      <c r="K346" s="207">
        <f t="shared" si="76"/>
        <v>29.04</v>
      </c>
      <c r="L346" s="210">
        <f t="shared" si="77"/>
        <v>29</v>
      </c>
      <c r="M346" s="207" t="str">
        <f t="shared" si="78"/>
        <v>--</v>
      </c>
      <c r="N346" s="210" t="str">
        <f t="shared" si="79"/>
        <v>--</v>
      </c>
      <c r="O346" s="207">
        <f t="shared" si="80"/>
        <v>29.04</v>
      </c>
      <c r="P346" s="210">
        <f t="shared" si="81"/>
        <v>29</v>
      </c>
      <c r="Q346" s="207" t="str">
        <f t="shared" si="82"/>
        <v>--</v>
      </c>
      <c r="R346" s="210" t="str">
        <f t="shared" si="83"/>
        <v>--</v>
      </c>
    </row>
    <row r="347" spans="1:18" x14ac:dyDescent="0.2">
      <c r="A347" s="46">
        <v>585</v>
      </c>
      <c r="B347" s="180">
        <v>582</v>
      </c>
      <c r="C347" s="180" t="s">
        <v>840</v>
      </c>
      <c r="D347" s="182" t="s">
        <v>841</v>
      </c>
      <c r="E347" s="207" t="str">
        <f t="shared" si="70"/>
        <v>--</v>
      </c>
      <c r="F347" s="210" t="str">
        <f t="shared" si="71"/>
        <v>--</v>
      </c>
      <c r="G347" s="207" t="str">
        <f t="shared" si="72"/>
        <v>--</v>
      </c>
      <c r="H347" s="210" t="str">
        <f t="shared" si="73"/>
        <v>--</v>
      </c>
      <c r="I347" s="207" t="str">
        <f t="shared" si="74"/>
        <v>--</v>
      </c>
      <c r="J347" s="210" t="str">
        <f t="shared" si="75"/>
        <v>--</v>
      </c>
      <c r="K347" s="207" t="str">
        <f t="shared" si="76"/>
        <v>--</v>
      </c>
      <c r="L347" s="210" t="str">
        <f t="shared" si="77"/>
        <v>--</v>
      </c>
      <c r="M347" s="207" t="str">
        <f t="shared" si="78"/>
        <v>--</v>
      </c>
      <c r="N347" s="210" t="str">
        <f t="shared" si="79"/>
        <v>--</v>
      </c>
      <c r="O347" s="207" t="str">
        <f t="shared" si="80"/>
        <v>--</v>
      </c>
      <c r="P347" s="210" t="str">
        <f t="shared" si="81"/>
        <v>--</v>
      </c>
      <c r="Q347" s="207">
        <f t="shared" si="82"/>
        <v>8</v>
      </c>
      <c r="R347" s="210">
        <f t="shared" si="83"/>
        <v>8</v>
      </c>
    </row>
    <row r="348" spans="1:18" x14ac:dyDescent="0.2">
      <c r="A348" s="46">
        <v>588</v>
      </c>
      <c r="B348" s="180">
        <v>585</v>
      </c>
      <c r="C348" s="180" t="s">
        <v>842</v>
      </c>
      <c r="D348" s="182" t="s">
        <v>843</v>
      </c>
      <c r="E348" s="207" t="str">
        <f t="shared" si="70"/>
        <v>--</v>
      </c>
      <c r="F348" s="210" t="str">
        <f t="shared" si="71"/>
        <v>--</v>
      </c>
      <c r="G348" s="207">
        <f t="shared" si="72"/>
        <v>850</v>
      </c>
      <c r="H348" s="210">
        <f t="shared" si="73"/>
        <v>850</v>
      </c>
      <c r="I348" s="207" t="str">
        <f t="shared" si="74"/>
        <v>--</v>
      </c>
      <c r="J348" s="210" t="str">
        <f t="shared" si="75"/>
        <v>--</v>
      </c>
      <c r="K348" s="207">
        <f t="shared" si="76"/>
        <v>3740.0000000000005</v>
      </c>
      <c r="L348" s="210">
        <f t="shared" si="77"/>
        <v>3700</v>
      </c>
      <c r="M348" s="207" t="str">
        <f t="shared" si="78"/>
        <v>--</v>
      </c>
      <c r="N348" s="210" t="str">
        <f t="shared" si="79"/>
        <v>--</v>
      </c>
      <c r="O348" s="207">
        <f t="shared" si="80"/>
        <v>3740.0000000000005</v>
      </c>
      <c r="P348" s="210">
        <f t="shared" si="81"/>
        <v>3700</v>
      </c>
      <c r="Q348" s="207">
        <f t="shared" si="82"/>
        <v>21000</v>
      </c>
      <c r="R348" s="210">
        <f t="shared" si="83"/>
        <v>21000</v>
      </c>
    </row>
    <row r="349" spans="1:18" s="147" customFormat="1" x14ac:dyDescent="0.2">
      <c r="A349" s="46">
        <v>591</v>
      </c>
      <c r="B349" s="180">
        <v>591</v>
      </c>
      <c r="C349" s="180" t="s">
        <v>844</v>
      </c>
      <c r="D349" s="182" t="s">
        <v>845</v>
      </c>
      <c r="E349" s="207" t="str">
        <f t="shared" si="70"/>
        <v>--</v>
      </c>
      <c r="F349" s="210" t="str">
        <f t="shared" si="71"/>
        <v>--</v>
      </c>
      <c r="G349" s="207">
        <f t="shared" si="72"/>
        <v>1</v>
      </c>
      <c r="H349" s="210">
        <f t="shared" si="73"/>
        <v>1</v>
      </c>
      <c r="I349" s="207" t="str">
        <f t="shared" si="74"/>
        <v>--</v>
      </c>
      <c r="J349" s="210" t="str">
        <f t="shared" si="75"/>
        <v>--</v>
      </c>
      <c r="K349" s="207">
        <f t="shared" si="76"/>
        <v>4.4000000000000004</v>
      </c>
      <c r="L349" s="210">
        <f t="shared" si="77"/>
        <v>4.4000000000000004</v>
      </c>
      <c r="M349" s="207" t="str">
        <f t="shared" si="78"/>
        <v>--</v>
      </c>
      <c r="N349" s="210" t="str">
        <f t="shared" si="79"/>
        <v>--</v>
      </c>
      <c r="O349" s="207">
        <f t="shared" si="80"/>
        <v>4.4000000000000004</v>
      </c>
      <c r="P349" s="210">
        <f t="shared" si="81"/>
        <v>4.4000000000000004</v>
      </c>
      <c r="Q349" s="207">
        <f t="shared" si="82"/>
        <v>120</v>
      </c>
      <c r="R349" s="210">
        <f t="shared" si="83"/>
        <v>120</v>
      </c>
    </row>
    <row r="350" spans="1:18" s="147" customFormat="1" x14ac:dyDescent="0.2">
      <c r="A350" s="46">
        <v>592</v>
      </c>
      <c r="B350" s="180">
        <v>588</v>
      </c>
      <c r="C350" s="180" t="s">
        <v>846</v>
      </c>
      <c r="D350" s="182" t="s">
        <v>847</v>
      </c>
      <c r="E350" s="207" t="str">
        <f t="shared" si="70"/>
        <v>--</v>
      </c>
      <c r="F350" s="210" t="str">
        <f t="shared" si="71"/>
        <v>--</v>
      </c>
      <c r="G350" s="207" t="str">
        <f t="shared" si="72"/>
        <v>--</v>
      </c>
      <c r="H350" s="210" t="str">
        <f t="shared" si="73"/>
        <v>--</v>
      </c>
      <c r="I350" s="207" t="str">
        <f t="shared" si="74"/>
        <v>--</v>
      </c>
      <c r="J350" s="210" t="str">
        <f t="shared" si="75"/>
        <v>--</v>
      </c>
      <c r="K350" s="207" t="str">
        <f t="shared" si="76"/>
        <v>--</v>
      </c>
      <c r="L350" s="210" t="str">
        <f t="shared" si="77"/>
        <v>--</v>
      </c>
      <c r="M350" s="207" t="str">
        <f t="shared" si="78"/>
        <v>--</v>
      </c>
      <c r="N350" s="210" t="str">
        <f t="shared" si="79"/>
        <v>--</v>
      </c>
      <c r="O350" s="207" t="str">
        <f t="shared" si="80"/>
        <v>--</v>
      </c>
      <c r="P350" s="210" t="str">
        <f t="shared" si="81"/>
        <v>--</v>
      </c>
      <c r="Q350" s="207">
        <f t="shared" si="82"/>
        <v>0.7</v>
      </c>
      <c r="R350" s="210">
        <f t="shared" si="83"/>
        <v>0.7</v>
      </c>
    </row>
    <row r="351" spans="1:18" s="147" customFormat="1" x14ac:dyDescent="0.2">
      <c r="A351" s="46">
        <v>594</v>
      </c>
      <c r="B351" s="46" t="s">
        <v>848</v>
      </c>
      <c r="C351" s="46" t="s">
        <v>849</v>
      </c>
      <c r="D351" s="193" t="s">
        <v>850</v>
      </c>
      <c r="E351" s="207" t="str">
        <f t="shared" si="70"/>
        <v>--</v>
      </c>
      <c r="F351" s="210" t="str">
        <f t="shared" si="71"/>
        <v>--</v>
      </c>
      <c r="G351" s="207">
        <f t="shared" si="72"/>
        <v>50</v>
      </c>
      <c r="H351" s="210">
        <f t="shared" si="73"/>
        <v>50</v>
      </c>
      <c r="I351" s="207" t="str">
        <f t="shared" si="74"/>
        <v>--</v>
      </c>
      <c r="J351" s="210" t="str">
        <f t="shared" si="75"/>
        <v>--</v>
      </c>
      <c r="K351" s="207">
        <f t="shared" si="76"/>
        <v>220.00000000000003</v>
      </c>
      <c r="L351" s="210">
        <f t="shared" si="77"/>
        <v>220</v>
      </c>
      <c r="M351" s="207" t="str">
        <f t="shared" si="78"/>
        <v>--</v>
      </c>
      <c r="N351" s="210" t="str">
        <f t="shared" si="79"/>
        <v>--</v>
      </c>
      <c r="O351" s="207">
        <f t="shared" si="80"/>
        <v>220.00000000000003</v>
      </c>
      <c r="P351" s="210">
        <f t="shared" si="81"/>
        <v>220</v>
      </c>
      <c r="Q351" s="207">
        <f t="shared" si="82"/>
        <v>3100</v>
      </c>
      <c r="R351" s="210">
        <f t="shared" si="83"/>
        <v>3100</v>
      </c>
    </row>
    <row r="352" spans="1:18" s="147" customFormat="1" x14ac:dyDescent="0.2">
      <c r="A352" s="46">
        <v>597</v>
      </c>
      <c r="B352" s="180">
        <v>488</v>
      </c>
      <c r="C352" s="180" t="s">
        <v>851</v>
      </c>
      <c r="D352" s="182" t="s">
        <v>852</v>
      </c>
      <c r="E352" s="46">
        <f t="shared" si="70"/>
        <v>3.8461538461538458</v>
      </c>
      <c r="F352" s="210">
        <f t="shared" si="71"/>
        <v>3.8</v>
      </c>
      <c r="G352" s="46">
        <f t="shared" si="72"/>
        <v>41</v>
      </c>
      <c r="H352" s="210">
        <f t="shared" si="73"/>
        <v>41</v>
      </c>
      <c r="I352" s="46">
        <f t="shared" si="74"/>
        <v>99.999999999999986</v>
      </c>
      <c r="J352" s="210">
        <f t="shared" si="75"/>
        <v>100</v>
      </c>
      <c r="K352" s="46">
        <f t="shared" si="76"/>
        <v>180.4</v>
      </c>
      <c r="L352" s="210">
        <f t="shared" si="77"/>
        <v>180</v>
      </c>
      <c r="M352" s="46">
        <f t="shared" si="78"/>
        <v>46.153846153846146</v>
      </c>
      <c r="N352" s="210">
        <f t="shared" si="79"/>
        <v>46</v>
      </c>
      <c r="O352" s="46">
        <f t="shared" si="80"/>
        <v>180.4</v>
      </c>
      <c r="P352" s="210">
        <f t="shared" si="81"/>
        <v>180</v>
      </c>
      <c r="Q352" s="46">
        <f t="shared" si="82"/>
        <v>41</v>
      </c>
      <c r="R352" s="210">
        <f t="shared" si="83"/>
        <v>41</v>
      </c>
    </row>
    <row r="353" spans="1:18" s="147" customFormat="1" x14ac:dyDescent="0.2">
      <c r="A353" s="46">
        <v>598</v>
      </c>
      <c r="B353" s="180">
        <v>115</v>
      </c>
      <c r="C353" s="180" t="s">
        <v>853</v>
      </c>
      <c r="D353" s="182" t="s">
        <v>854</v>
      </c>
      <c r="E353" s="207">
        <f t="shared" si="70"/>
        <v>0.13513513513513511</v>
      </c>
      <c r="F353" s="210">
        <f t="shared" si="71"/>
        <v>0.14000000000000001</v>
      </c>
      <c r="G353" s="207" t="str">
        <f t="shared" si="72"/>
        <v>--</v>
      </c>
      <c r="H353" s="210" t="str">
        <f t="shared" si="73"/>
        <v>--</v>
      </c>
      <c r="I353" s="207">
        <f t="shared" si="74"/>
        <v>3.5135135135135132</v>
      </c>
      <c r="J353" s="210">
        <f t="shared" si="75"/>
        <v>3.5</v>
      </c>
      <c r="K353" s="207" t="str">
        <f t="shared" si="76"/>
        <v>--</v>
      </c>
      <c r="L353" s="210" t="str">
        <f t="shared" si="77"/>
        <v>--</v>
      </c>
      <c r="M353" s="207">
        <f t="shared" si="78"/>
        <v>1.6216216216216215</v>
      </c>
      <c r="N353" s="210">
        <f t="shared" si="79"/>
        <v>1.6</v>
      </c>
      <c r="O353" s="207" t="str">
        <f t="shared" si="80"/>
        <v>--</v>
      </c>
      <c r="P353" s="210" t="str">
        <f t="shared" si="81"/>
        <v>--</v>
      </c>
      <c r="Q353" s="207" t="str">
        <f t="shared" si="82"/>
        <v>--</v>
      </c>
      <c r="R353" s="210" t="str">
        <f t="shared" si="83"/>
        <v>--</v>
      </c>
    </row>
    <row r="354" spans="1:18" s="147" customFormat="1" x14ac:dyDescent="0.2">
      <c r="A354" s="46">
        <v>599</v>
      </c>
      <c r="B354" s="180">
        <v>594</v>
      </c>
      <c r="C354" s="180" t="s">
        <v>855</v>
      </c>
      <c r="D354" s="182" t="s">
        <v>856</v>
      </c>
      <c r="E354" s="207">
        <f t="shared" si="70"/>
        <v>1.7241379310344827E-2</v>
      </c>
      <c r="F354" s="210">
        <f t="shared" si="71"/>
        <v>1.7000000000000001E-2</v>
      </c>
      <c r="G354" s="207" t="str">
        <f t="shared" si="72"/>
        <v>--</v>
      </c>
      <c r="H354" s="210" t="str">
        <f t="shared" si="73"/>
        <v>--</v>
      </c>
      <c r="I354" s="207">
        <f t="shared" si="74"/>
        <v>0.44827586206896552</v>
      </c>
      <c r="J354" s="210">
        <f t="shared" si="75"/>
        <v>0.45</v>
      </c>
      <c r="K354" s="207" t="str">
        <f t="shared" si="76"/>
        <v>--</v>
      </c>
      <c r="L354" s="210" t="str">
        <f t="shared" si="77"/>
        <v>--</v>
      </c>
      <c r="M354" s="207">
        <f t="shared" si="78"/>
        <v>0.20689655172413793</v>
      </c>
      <c r="N354" s="210">
        <f t="shared" si="79"/>
        <v>0.21</v>
      </c>
      <c r="O354" s="207" t="str">
        <f t="shared" si="80"/>
        <v>--</v>
      </c>
      <c r="P354" s="210" t="str">
        <f t="shared" si="81"/>
        <v>--</v>
      </c>
      <c r="Q354" s="207" t="str">
        <f t="shared" si="82"/>
        <v>--</v>
      </c>
      <c r="R354" s="210" t="str">
        <f t="shared" si="83"/>
        <v>--</v>
      </c>
    </row>
    <row r="355" spans="1:18" s="147" customFormat="1" x14ac:dyDescent="0.2">
      <c r="A355" s="46">
        <v>601</v>
      </c>
      <c r="B355" s="180">
        <v>245</v>
      </c>
      <c r="C355" s="180" t="s">
        <v>857</v>
      </c>
      <c r="D355" s="182" t="s">
        <v>858</v>
      </c>
      <c r="E355" s="207" t="str">
        <f t="shared" si="70"/>
        <v>--</v>
      </c>
      <c r="F355" s="210" t="str">
        <f t="shared" si="71"/>
        <v>--</v>
      </c>
      <c r="G355" s="207">
        <f t="shared" si="72"/>
        <v>80000</v>
      </c>
      <c r="H355" s="210">
        <f t="shared" si="73"/>
        <v>80000</v>
      </c>
      <c r="I355" s="207" t="str">
        <f t="shared" si="74"/>
        <v>--</v>
      </c>
      <c r="J355" s="210" t="str">
        <f t="shared" si="75"/>
        <v>--</v>
      </c>
      <c r="K355" s="207">
        <f t="shared" si="76"/>
        <v>352000</v>
      </c>
      <c r="L355" s="210">
        <f t="shared" si="77"/>
        <v>350000</v>
      </c>
      <c r="M355" s="207" t="str">
        <f t="shared" si="78"/>
        <v>--</v>
      </c>
      <c r="N355" s="210" t="str">
        <f t="shared" si="79"/>
        <v>--</v>
      </c>
      <c r="O355" s="207">
        <f t="shared" si="80"/>
        <v>352000</v>
      </c>
      <c r="P355" s="210">
        <f t="shared" si="81"/>
        <v>350000</v>
      </c>
      <c r="Q355" s="207" t="str">
        <f t="shared" si="82"/>
        <v>--</v>
      </c>
      <c r="R355" s="210" t="str">
        <f t="shared" si="83"/>
        <v>--</v>
      </c>
    </row>
    <row r="356" spans="1:18" s="147" customFormat="1" x14ac:dyDescent="0.2">
      <c r="A356" s="46">
        <v>602</v>
      </c>
      <c r="B356" s="46" t="s">
        <v>859</v>
      </c>
      <c r="C356" s="46" t="s">
        <v>860</v>
      </c>
      <c r="D356" s="193" t="s">
        <v>861</v>
      </c>
      <c r="E356" s="207" t="str">
        <f t="shared" si="70"/>
        <v>--</v>
      </c>
      <c r="F356" s="210" t="str">
        <f t="shared" si="71"/>
        <v>--</v>
      </c>
      <c r="G356" s="207">
        <f t="shared" si="72"/>
        <v>2000</v>
      </c>
      <c r="H356" s="210">
        <f t="shared" si="73"/>
        <v>2000</v>
      </c>
      <c r="I356" s="207" t="str">
        <f t="shared" si="74"/>
        <v>--</v>
      </c>
      <c r="J356" s="210" t="str">
        <f t="shared" si="75"/>
        <v>--</v>
      </c>
      <c r="K356" s="207">
        <f t="shared" si="76"/>
        <v>8800</v>
      </c>
      <c r="L356" s="210">
        <f t="shared" si="77"/>
        <v>8800</v>
      </c>
      <c r="M356" s="207" t="str">
        <f t="shared" si="78"/>
        <v>--</v>
      </c>
      <c r="N356" s="210" t="str">
        <f t="shared" si="79"/>
        <v>--</v>
      </c>
      <c r="O356" s="207">
        <f t="shared" si="80"/>
        <v>8800</v>
      </c>
      <c r="P356" s="210">
        <f t="shared" si="81"/>
        <v>8800</v>
      </c>
      <c r="Q356" s="207" t="str">
        <f t="shared" si="82"/>
        <v>--</v>
      </c>
      <c r="R356" s="210" t="str">
        <f t="shared" si="83"/>
        <v>--</v>
      </c>
    </row>
    <row r="357" spans="1:18" s="147" customFormat="1" x14ac:dyDescent="0.2">
      <c r="A357" s="46">
        <v>604</v>
      </c>
      <c r="B357" s="180">
        <v>596</v>
      </c>
      <c r="C357" s="180" t="s">
        <v>862</v>
      </c>
      <c r="D357" s="182" t="s">
        <v>863</v>
      </c>
      <c r="E357" s="207">
        <f t="shared" si="70"/>
        <v>5.8823529411764712E-4</v>
      </c>
      <c r="F357" s="210">
        <f t="shared" si="71"/>
        <v>5.9000000000000003E-4</v>
      </c>
      <c r="G357" s="207" t="str">
        <f t="shared" si="72"/>
        <v>--</v>
      </c>
      <c r="H357" s="210" t="str">
        <f t="shared" si="73"/>
        <v>--</v>
      </c>
      <c r="I357" s="207">
        <f t="shared" si="74"/>
        <v>1.5294117647058824E-2</v>
      </c>
      <c r="J357" s="210">
        <f t="shared" si="75"/>
        <v>1.4999999999999999E-2</v>
      </c>
      <c r="K357" s="207" t="str">
        <f t="shared" si="76"/>
        <v>--</v>
      </c>
      <c r="L357" s="210" t="str">
        <f t="shared" si="77"/>
        <v>--</v>
      </c>
      <c r="M357" s="207">
        <f t="shared" si="78"/>
        <v>7.058823529411765E-3</v>
      </c>
      <c r="N357" s="210">
        <f t="shared" si="79"/>
        <v>7.1000000000000004E-3</v>
      </c>
      <c r="O357" s="207" t="str">
        <f t="shared" si="80"/>
        <v>--</v>
      </c>
      <c r="P357" s="210" t="str">
        <f t="shared" si="81"/>
        <v>--</v>
      </c>
      <c r="Q357" s="207" t="str">
        <f t="shared" si="82"/>
        <v>--</v>
      </c>
      <c r="R357" s="210" t="str">
        <f t="shared" si="83"/>
        <v>--</v>
      </c>
    </row>
    <row r="358" spans="1:18" s="147" customFormat="1" x14ac:dyDescent="0.2">
      <c r="A358" s="46">
        <v>607</v>
      </c>
      <c r="B358" s="180">
        <v>599</v>
      </c>
      <c r="C358" s="180" t="s">
        <v>864</v>
      </c>
      <c r="D358" s="182" t="s">
        <v>865</v>
      </c>
      <c r="E358" s="207" t="str">
        <f t="shared" si="70"/>
        <v>--</v>
      </c>
      <c r="F358" s="210" t="str">
        <f t="shared" si="71"/>
        <v>--</v>
      </c>
      <c r="G358" s="207">
        <f t="shared" si="72"/>
        <v>0.1</v>
      </c>
      <c r="H358" s="210">
        <f t="shared" si="73"/>
        <v>0.1</v>
      </c>
      <c r="I358" s="207" t="str">
        <f t="shared" si="74"/>
        <v>--</v>
      </c>
      <c r="J358" s="210" t="str">
        <f t="shared" si="75"/>
        <v>--</v>
      </c>
      <c r="K358" s="207">
        <f t="shared" si="76"/>
        <v>0.44000000000000006</v>
      </c>
      <c r="L358" s="210">
        <f t="shared" si="77"/>
        <v>0.44</v>
      </c>
      <c r="M358" s="207" t="str">
        <f t="shared" si="78"/>
        <v>--</v>
      </c>
      <c r="N358" s="210" t="str">
        <f t="shared" si="79"/>
        <v>--</v>
      </c>
      <c r="O358" s="207">
        <f t="shared" si="80"/>
        <v>0.44000000000000006</v>
      </c>
      <c r="P358" s="210">
        <f t="shared" si="81"/>
        <v>0.44</v>
      </c>
      <c r="Q358" s="207">
        <f t="shared" si="82"/>
        <v>10</v>
      </c>
      <c r="R358" s="210">
        <f t="shared" si="83"/>
        <v>10</v>
      </c>
    </row>
    <row r="359" spans="1:18" s="147" customFormat="1" x14ac:dyDescent="0.2">
      <c r="A359" s="46">
        <v>608</v>
      </c>
      <c r="B359" s="180">
        <v>600</v>
      </c>
      <c r="C359" s="180" t="s">
        <v>866</v>
      </c>
      <c r="D359" s="182" t="s">
        <v>867</v>
      </c>
      <c r="E359" s="207" t="str">
        <f t="shared" si="70"/>
        <v>--</v>
      </c>
      <c r="F359" s="210" t="str">
        <f t="shared" si="71"/>
        <v>--</v>
      </c>
      <c r="G359" s="207">
        <f t="shared" si="72"/>
        <v>420</v>
      </c>
      <c r="H359" s="210">
        <f t="shared" si="73"/>
        <v>420</v>
      </c>
      <c r="I359" s="207" t="str">
        <f t="shared" si="74"/>
        <v>--</v>
      </c>
      <c r="J359" s="210" t="str">
        <f t="shared" si="75"/>
        <v>--</v>
      </c>
      <c r="K359" s="207">
        <f t="shared" si="76"/>
        <v>1848.0000000000002</v>
      </c>
      <c r="L359" s="210">
        <f t="shared" si="77"/>
        <v>1800</v>
      </c>
      <c r="M359" s="207" t="str">
        <f t="shared" si="78"/>
        <v>--</v>
      </c>
      <c r="N359" s="210" t="str">
        <f t="shared" si="79"/>
        <v>--</v>
      </c>
      <c r="O359" s="207">
        <f t="shared" si="80"/>
        <v>1848.0000000000002</v>
      </c>
      <c r="P359" s="210">
        <f t="shared" si="81"/>
        <v>1800</v>
      </c>
      <c r="Q359" s="207">
        <f t="shared" si="82"/>
        <v>7500</v>
      </c>
      <c r="R359" s="210">
        <f t="shared" si="83"/>
        <v>7500</v>
      </c>
    </row>
    <row r="360" spans="1:18" s="147" customFormat="1" x14ac:dyDescent="0.2">
      <c r="A360" s="46">
        <v>611</v>
      </c>
      <c r="B360" s="180">
        <v>606</v>
      </c>
      <c r="C360" s="180" t="s">
        <v>868</v>
      </c>
      <c r="D360" s="182" t="s">
        <v>869</v>
      </c>
      <c r="E360" s="207">
        <f t="shared" si="70"/>
        <v>3.1249999999999997E-3</v>
      </c>
      <c r="F360" s="210">
        <f t="shared" si="71"/>
        <v>3.0999999999999999E-3</v>
      </c>
      <c r="G360" s="207" t="str">
        <f t="shared" si="72"/>
        <v>--</v>
      </c>
      <c r="H360" s="210" t="str">
        <f t="shared" si="73"/>
        <v>--</v>
      </c>
      <c r="I360" s="207">
        <f t="shared" si="74"/>
        <v>8.1249999999999989E-2</v>
      </c>
      <c r="J360" s="210">
        <f t="shared" si="75"/>
        <v>8.1000000000000003E-2</v>
      </c>
      <c r="K360" s="207" t="str">
        <f t="shared" si="76"/>
        <v>--</v>
      </c>
      <c r="L360" s="210" t="str">
        <f t="shared" si="77"/>
        <v>--</v>
      </c>
      <c r="M360" s="207">
        <f t="shared" si="78"/>
        <v>3.7499999999999999E-2</v>
      </c>
      <c r="N360" s="210">
        <f t="shared" si="79"/>
        <v>3.7999999999999999E-2</v>
      </c>
      <c r="O360" s="207" t="str">
        <f t="shared" si="80"/>
        <v>--</v>
      </c>
      <c r="P360" s="210" t="str">
        <f t="shared" si="81"/>
        <v>--</v>
      </c>
      <c r="Q360" s="207" t="str">
        <f t="shared" si="82"/>
        <v>--</v>
      </c>
      <c r="R360" s="210" t="str">
        <f t="shared" si="83"/>
        <v>--</v>
      </c>
    </row>
    <row r="361" spans="1:18" s="147" customFormat="1" x14ac:dyDescent="0.2">
      <c r="A361" s="46">
        <v>613</v>
      </c>
      <c r="B361" s="46" t="s">
        <v>870</v>
      </c>
      <c r="C361" s="46" t="s">
        <v>871</v>
      </c>
      <c r="D361" s="193" t="s">
        <v>872</v>
      </c>
      <c r="E361" s="207" t="str">
        <f t="shared" si="70"/>
        <v>--</v>
      </c>
      <c r="F361" s="210" t="str">
        <f t="shared" si="71"/>
        <v>--</v>
      </c>
      <c r="G361" s="207">
        <f t="shared" si="72"/>
        <v>13.33</v>
      </c>
      <c r="H361" s="210">
        <f t="shared" si="73"/>
        <v>13</v>
      </c>
      <c r="I361" s="207" t="str">
        <f t="shared" si="74"/>
        <v>--</v>
      </c>
      <c r="J361" s="210" t="str">
        <f t="shared" si="75"/>
        <v>--</v>
      </c>
      <c r="K361" s="207">
        <f t="shared" si="76"/>
        <v>58.652000000000008</v>
      </c>
      <c r="L361" s="210">
        <f t="shared" si="77"/>
        <v>59</v>
      </c>
      <c r="M361" s="207" t="str">
        <f t="shared" si="78"/>
        <v>--</v>
      </c>
      <c r="N361" s="210" t="str">
        <f t="shared" si="79"/>
        <v>--</v>
      </c>
      <c r="O361" s="207">
        <f t="shared" si="80"/>
        <v>58.652000000000008</v>
      </c>
      <c r="P361" s="210">
        <f t="shared" si="81"/>
        <v>59</v>
      </c>
      <c r="Q361" s="207">
        <f t="shared" si="82"/>
        <v>56</v>
      </c>
      <c r="R361" s="210">
        <f t="shared" si="83"/>
        <v>56</v>
      </c>
    </row>
    <row r="362" spans="1:18" s="147" customFormat="1" x14ac:dyDescent="0.2">
      <c r="A362" s="46">
        <v>614</v>
      </c>
      <c r="B362" s="46">
        <v>113</v>
      </c>
      <c r="C362" s="46" t="s">
        <v>873</v>
      </c>
      <c r="D362" s="193" t="s">
        <v>874</v>
      </c>
      <c r="E362" s="207" t="str">
        <f t="shared" si="70"/>
        <v>--</v>
      </c>
      <c r="F362" s="210" t="str">
        <f t="shared" si="71"/>
        <v>--</v>
      </c>
      <c r="G362" s="207">
        <f t="shared" si="72"/>
        <v>2</v>
      </c>
      <c r="H362" s="210">
        <f t="shared" si="73"/>
        <v>2</v>
      </c>
      <c r="I362" s="207" t="str">
        <f t="shared" si="74"/>
        <v>--</v>
      </c>
      <c r="J362" s="210" t="str">
        <f t="shared" si="75"/>
        <v>--</v>
      </c>
      <c r="K362" s="207">
        <f t="shared" si="76"/>
        <v>8.8000000000000007</v>
      </c>
      <c r="L362" s="210">
        <f t="shared" si="77"/>
        <v>8.8000000000000007</v>
      </c>
      <c r="M362" s="207" t="str">
        <f t="shared" si="78"/>
        <v>--</v>
      </c>
      <c r="N362" s="210" t="str">
        <f t="shared" si="79"/>
        <v>--</v>
      </c>
      <c r="O362" s="207">
        <f t="shared" si="80"/>
        <v>8.8000000000000007</v>
      </c>
      <c r="P362" s="210">
        <f t="shared" si="81"/>
        <v>8.8000000000000007</v>
      </c>
      <c r="Q362" s="207" t="str">
        <f t="shared" si="82"/>
        <v>--</v>
      </c>
      <c r="R362" s="210" t="str">
        <f t="shared" si="83"/>
        <v>--</v>
      </c>
    </row>
    <row r="363" spans="1:18" s="147" customFormat="1" x14ac:dyDescent="0.2">
      <c r="A363" s="46">
        <v>615</v>
      </c>
      <c r="B363" s="180">
        <v>326</v>
      </c>
      <c r="C363" s="180" t="s">
        <v>875</v>
      </c>
      <c r="D363" s="182" t="s">
        <v>876</v>
      </c>
      <c r="E363" s="207" t="str">
        <f t="shared" si="70"/>
        <v>--</v>
      </c>
      <c r="F363" s="210" t="str">
        <f t="shared" si="71"/>
        <v>--</v>
      </c>
      <c r="G363" s="207">
        <f t="shared" si="72"/>
        <v>5000</v>
      </c>
      <c r="H363" s="210">
        <f t="shared" si="73"/>
        <v>5000</v>
      </c>
      <c r="I363" s="207" t="str">
        <f t="shared" si="74"/>
        <v>--</v>
      </c>
      <c r="J363" s="210" t="str">
        <f t="shared" si="75"/>
        <v>--</v>
      </c>
      <c r="K363" s="207">
        <f t="shared" si="76"/>
        <v>22000</v>
      </c>
      <c r="L363" s="210">
        <f t="shared" si="77"/>
        <v>22000</v>
      </c>
      <c r="M363" s="207" t="str">
        <f t="shared" si="78"/>
        <v>--</v>
      </c>
      <c r="N363" s="210" t="str">
        <f t="shared" si="79"/>
        <v>--</v>
      </c>
      <c r="O363" s="207">
        <f t="shared" si="80"/>
        <v>22000</v>
      </c>
      <c r="P363" s="210">
        <f t="shared" si="81"/>
        <v>22000</v>
      </c>
      <c r="Q363" s="207">
        <f t="shared" si="82"/>
        <v>5500</v>
      </c>
      <c r="R363" s="210">
        <f t="shared" si="83"/>
        <v>5500</v>
      </c>
    </row>
    <row r="364" spans="1:18" s="147" customFormat="1" x14ac:dyDescent="0.2">
      <c r="A364" s="46">
        <v>616</v>
      </c>
      <c r="B364" s="180">
        <v>607</v>
      </c>
      <c r="C364" s="180" t="s">
        <v>877</v>
      </c>
      <c r="D364" s="182" t="s">
        <v>878</v>
      </c>
      <c r="E364" s="207">
        <f t="shared" si="70"/>
        <v>6.25E-2</v>
      </c>
      <c r="F364" s="210">
        <f t="shared" si="71"/>
        <v>6.3E-2</v>
      </c>
      <c r="G364" s="207">
        <f t="shared" si="72"/>
        <v>0.2</v>
      </c>
      <c r="H364" s="210">
        <f t="shared" si="73"/>
        <v>0.2</v>
      </c>
      <c r="I364" s="207">
        <f t="shared" si="74"/>
        <v>1.625</v>
      </c>
      <c r="J364" s="210">
        <f t="shared" si="75"/>
        <v>1.6</v>
      </c>
      <c r="K364" s="207">
        <f t="shared" si="76"/>
        <v>0.88000000000000012</v>
      </c>
      <c r="L364" s="210">
        <f t="shared" si="77"/>
        <v>0.88</v>
      </c>
      <c r="M364" s="207">
        <f t="shared" si="78"/>
        <v>0.75</v>
      </c>
      <c r="N364" s="210">
        <f t="shared" si="79"/>
        <v>0.75</v>
      </c>
      <c r="O364" s="207">
        <f t="shared" si="80"/>
        <v>0.88000000000000012</v>
      </c>
      <c r="P364" s="210">
        <f t="shared" si="81"/>
        <v>0.88</v>
      </c>
      <c r="Q364" s="207">
        <f t="shared" si="82"/>
        <v>160</v>
      </c>
      <c r="R364" s="210">
        <f t="shared" si="83"/>
        <v>160</v>
      </c>
    </row>
    <row r="365" spans="1:18" s="147" customFormat="1" x14ac:dyDescent="0.2">
      <c r="A365" s="46">
        <v>617</v>
      </c>
      <c r="B365" s="180">
        <v>608</v>
      </c>
      <c r="C365" s="180" t="s">
        <v>879</v>
      </c>
      <c r="D365" s="182" t="s">
        <v>880</v>
      </c>
      <c r="E365" s="207">
        <f t="shared" si="70"/>
        <v>0.2032520325203252</v>
      </c>
      <c r="F365" s="210">
        <f t="shared" si="71"/>
        <v>0.2</v>
      </c>
      <c r="G365" s="207">
        <f t="shared" si="72"/>
        <v>2.1</v>
      </c>
      <c r="H365" s="210">
        <f t="shared" si="73"/>
        <v>2.1</v>
      </c>
      <c r="I365" s="207">
        <f t="shared" si="74"/>
        <v>3.5230352303523036</v>
      </c>
      <c r="J365" s="210">
        <f t="shared" si="75"/>
        <v>3.5</v>
      </c>
      <c r="K365" s="207">
        <f t="shared" si="76"/>
        <v>9.240000000000002</v>
      </c>
      <c r="L365" s="210">
        <f t="shared" si="77"/>
        <v>9.1999999999999993</v>
      </c>
      <c r="M365" s="207">
        <f t="shared" si="78"/>
        <v>2.9268292682926829</v>
      </c>
      <c r="N365" s="210">
        <f t="shared" si="79"/>
        <v>2.9</v>
      </c>
      <c r="O365" s="207">
        <f t="shared" si="80"/>
        <v>9.240000000000002</v>
      </c>
      <c r="P365" s="210">
        <f t="shared" si="81"/>
        <v>9.1999999999999993</v>
      </c>
      <c r="Q365" s="207">
        <f t="shared" si="82"/>
        <v>2.1</v>
      </c>
      <c r="R365" s="210">
        <f t="shared" si="83"/>
        <v>2.1</v>
      </c>
    </row>
    <row r="366" spans="1:18" s="147" customFormat="1" x14ac:dyDescent="0.2">
      <c r="A366" s="46">
        <v>619</v>
      </c>
      <c r="B366" s="180">
        <v>126</v>
      </c>
      <c r="C366" s="180" t="s">
        <v>881</v>
      </c>
      <c r="D366" s="182" t="s">
        <v>882</v>
      </c>
      <c r="E366" s="207">
        <f t="shared" si="70"/>
        <v>4.9999999999999996E-2</v>
      </c>
      <c r="F366" s="210">
        <f t="shared" si="71"/>
        <v>0.05</v>
      </c>
      <c r="G366" s="207" t="str">
        <f t="shared" si="72"/>
        <v>--</v>
      </c>
      <c r="H366" s="210" t="str">
        <f t="shared" si="73"/>
        <v>--</v>
      </c>
      <c r="I366" s="207">
        <f t="shared" si="74"/>
        <v>1.2999999999999998</v>
      </c>
      <c r="J366" s="210">
        <f t="shared" si="75"/>
        <v>1.3</v>
      </c>
      <c r="K366" s="207" t="str">
        <f t="shared" si="76"/>
        <v>--</v>
      </c>
      <c r="L366" s="210" t="str">
        <f t="shared" si="77"/>
        <v>--</v>
      </c>
      <c r="M366" s="207">
        <f t="shared" si="78"/>
        <v>0.6</v>
      </c>
      <c r="N366" s="210">
        <f t="shared" si="79"/>
        <v>0.6</v>
      </c>
      <c r="O366" s="207" t="str">
        <f t="shared" si="80"/>
        <v>--</v>
      </c>
      <c r="P366" s="210" t="str">
        <f t="shared" si="81"/>
        <v>--</v>
      </c>
      <c r="Q366" s="207" t="str">
        <f t="shared" si="82"/>
        <v>--</v>
      </c>
      <c r="R366" s="210" t="str">
        <f t="shared" si="83"/>
        <v>--</v>
      </c>
    </row>
    <row r="367" spans="1:18" s="147" customFormat="1" x14ac:dyDescent="0.2">
      <c r="A367" s="46">
        <v>620</v>
      </c>
      <c r="B367" s="180">
        <v>609</v>
      </c>
      <c r="C367" s="180" t="s">
        <v>883</v>
      </c>
      <c r="D367" s="182" t="s">
        <v>884</v>
      </c>
      <c r="E367" s="207" t="str">
        <f t="shared" si="70"/>
        <v>--</v>
      </c>
      <c r="F367" s="210" t="str">
        <f t="shared" si="71"/>
        <v>--</v>
      </c>
      <c r="G367" s="207">
        <f t="shared" si="72"/>
        <v>0.3</v>
      </c>
      <c r="H367" s="210">
        <f t="shared" si="73"/>
        <v>0.3</v>
      </c>
      <c r="I367" s="207" t="str">
        <f t="shared" si="74"/>
        <v>--</v>
      </c>
      <c r="J367" s="210" t="str">
        <f t="shared" si="75"/>
        <v>--</v>
      </c>
      <c r="K367" s="207">
        <f t="shared" si="76"/>
        <v>1.32</v>
      </c>
      <c r="L367" s="210">
        <f t="shared" si="77"/>
        <v>1.3</v>
      </c>
      <c r="M367" s="207" t="str">
        <f t="shared" si="78"/>
        <v>--</v>
      </c>
      <c r="N367" s="210" t="str">
        <f t="shared" si="79"/>
        <v>--</v>
      </c>
      <c r="O367" s="207">
        <f t="shared" si="80"/>
        <v>1.32</v>
      </c>
      <c r="P367" s="210">
        <f t="shared" si="81"/>
        <v>1.3</v>
      </c>
      <c r="Q367" s="207">
        <f t="shared" si="82"/>
        <v>6</v>
      </c>
      <c r="R367" s="210">
        <f t="shared" si="83"/>
        <v>6</v>
      </c>
    </row>
    <row r="368" spans="1:18" s="147" customFormat="1" x14ac:dyDescent="0.2">
      <c r="A368" s="46">
        <v>621</v>
      </c>
      <c r="B368" s="180">
        <v>610</v>
      </c>
      <c r="C368" s="180" t="s">
        <v>885</v>
      </c>
      <c r="D368" s="182" t="s">
        <v>886</v>
      </c>
      <c r="E368" s="207" t="str">
        <f t="shared" si="70"/>
        <v>--</v>
      </c>
      <c r="F368" s="210" t="str">
        <f t="shared" si="71"/>
        <v>--</v>
      </c>
      <c r="G368" s="207">
        <f t="shared" si="72"/>
        <v>200</v>
      </c>
      <c r="H368" s="210">
        <f t="shared" si="73"/>
        <v>200</v>
      </c>
      <c r="I368" s="207" t="str">
        <f t="shared" si="74"/>
        <v>--</v>
      </c>
      <c r="J368" s="210" t="str">
        <f t="shared" si="75"/>
        <v>--</v>
      </c>
      <c r="K368" s="207">
        <f t="shared" si="76"/>
        <v>880.00000000000011</v>
      </c>
      <c r="L368" s="210">
        <f t="shared" si="77"/>
        <v>880</v>
      </c>
      <c r="M368" s="207" t="str">
        <f t="shared" si="78"/>
        <v>--</v>
      </c>
      <c r="N368" s="210" t="str">
        <f t="shared" si="79"/>
        <v>--</v>
      </c>
      <c r="O368" s="207">
        <f t="shared" si="80"/>
        <v>880.00000000000011</v>
      </c>
      <c r="P368" s="210">
        <f t="shared" si="81"/>
        <v>880</v>
      </c>
      <c r="Q368" s="207">
        <f t="shared" si="82"/>
        <v>333.3</v>
      </c>
      <c r="R368" s="210">
        <f t="shared" si="83"/>
        <v>330</v>
      </c>
    </row>
    <row r="369" spans="1:18" s="147" customFormat="1" x14ac:dyDescent="0.2">
      <c r="A369" s="46">
        <v>624</v>
      </c>
      <c r="B369" s="46" t="s">
        <v>887</v>
      </c>
      <c r="C369" s="46" t="s">
        <v>888</v>
      </c>
      <c r="D369" s="193" t="s">
        <v>889</v>
      </c>
      <c r="E369" s="207" t="str">
        <f t="shared" si="70"/>
        <v>--</v>
      </c>
      <c r="F369" s="210" t="str">
        <f t="shared" si="71"/>
        <v>--</v>
      </c>
      <c r="G369" s="207">
        <f t="shared" si="72"/>
        <v>4</v>
      </c>
      <c r="H369" s="210">
        <f t="shared" si="73"/>
        <v>4</v>
      </c>
      <c r="I369" s="207" t="str">
        <f t="shared" si="74"/>
        <v>--</v>
      </c>
      <c r="J369" s="210" t="str">
        <f t="shared" si="75"/>
        <v>--</v>
      </c>
      <c r="K369" s="207">
        <f t="shared" si="76"/>
        <v>17.600000000000001</v>
      </c>
      <c r="L369" s="210">
        <f t="shared" si="77"/>
        <v>18</v>
      </c>
      <c r="M369" s="207" t="str">
        <f t="shared" si="78"/>
        <v>--</v>
      </c>
      <c r="N369" s="210" t="str">
        <f t="shared" si="79"/>
        <v>--</v>
      </c>
      <c r="O369" s="207">
        <f t="shared" si="80"/>
        <v>17.600000000000001</v>
      </c>
      <c r="P369" s="210">
        <f t="shared" si="81"/>
        <v>18</v>
      </c>
      <c r="Q369" s="207">
        <f t="shared" si="82"/>
        <v>394</v>
      </c>
      <c r="R369" s="210">
        <f t="shared" si="83"/>
        <v>390</v>
      </c>
    </row>
    <row r="370" spans="1:18" s="147" customFormat="1" x14ac:dyDescent="0.2">
      <c r="A370" s="46">
        <v>635</v>
      </c>
      <c r="B370" s="46" t="s">
        <v>890</v>
      </c>
      <c r="C370" s="46" t="s">
        <v>891</v>
      </c>
      <c r="D370" s="193" t="s">
        <v>892</v>
      </c>
      <c r="E370" s="207" t="str">
        <f t="shared" si="70"/>
        <v>--</v>
      </c>
      <c r="F370" s="210" t="str">
        <f t="shared" si="71"/>
        <v>--</v>
      </c>
      <c r="G370" s="207">
        <f t="shared" si="72"/>
        <v>8.0000000000000002E-3</v>
      </c>
      <c r="H370" s="210">
        <f t="shared" si="73"/>
        <v>8.0000000000000002E-3</v>
      </c>
      <c r="I370" s="207" t="str">
        <f t="shared" si="74"/>
        <v>--</v>
      </c>
      <c r="J370" s="210" t="str">
        <f t="shared" si="75"/>
        <v>--</v>
      </c>
      <c r="K370" s="207">
        <f t="shared" si="76"/>
        <v>7.8222222222222235E-3</v>
      </c>
      <c r="L370" s="210">
        <f t="shared" si="77"/>
        <v>7.7999999999999996E-3</v>
      </c>
      <c r="M370" s="207" t="str">
        <f t="shared" si="78"/>
        <v>--</v>
      </c>
      <c r="N370" s="210" t="str">
        <f t="shared" si="79"/>
        <v>--</v>
      </c>
      <c r="O370" s="207">
        <f t="shared" si="80"/>
        <v>7.3333333333333348E-2</v>
      </c>
      <c r="P370" s="210">
        <f t="shared" si="81"/>
        <v>7.2999999999999995E-2</v>
      </c>
      <c r="Q370" s="207">
        <f t="shared" si="82"/>
        <v>2.3333300000000001</v>
      </c>
      <c r="R370" s="210">
        <f t="shared" si="83"/>
        <v>2.2999999999999998</v>
      </c>
    </row>
    <row r="371" spans="1:18" s="147" customFormat="1" x14ac:dyDescent="0.2">
      <c r="A371" s="46">
        <v>636</v>
      </c>
      <c r="B371" s="46" t="s">
        <v>893</v>
      </c>
      <c r="C371" s="46" t="s">
        <v>893</v>
      </c>
      <c r="D371" s="193" t="s">
        <v>894</v>
      </c>
      <c r="E371" s="207" t="str">
        <f t="shared" si="70"/>
        <v>--</v>
      </c>
      <c r="F371" s="210" t="str">
        <f t="shared" si="71"/>
        <v>--</v>
      </c>
      <c r="G371" s="207">
        <f t="shared" si="72"/>
        <v>5.7142857142857143E-3</v>
      </c>
      <c r="H371" s="210">
        <f t="shared" si="73"/>
        <v>5.7000000000000002E-3</v>
      </c>
      <c r="I371" s="207" t="str">
        <f t="shared" si="74"/>
        <v>--</v>
      </c>
      <c r="J371" s="210" t="str">
        <f t="shared" si="75"/>
        <v>--</v>
      </c>
      <c r="K371" s="207">
        <f t="shared" si="76"/>
        <v>7.3333333333333341E-3</v>
      </c>
      <c r="L371" s="210">
        <f t="shared" si="77"/>
        <v>7.3000000000000001E-3</v>
      </c>
      <c r="M371" s="207" t="str">
        <f t="shared" si="78"/>
        <v>--</v>
      </c>
      <c r="N371" s="210" t="str">
        <f t="shared" si="79"/>
        <v>--</v>
      </c>
      <c r="O371" s="207">
        <f t="shared" si="80"/>
        <v>5.1764705882352949E-2</v>
      </c>
      <c r="P371" s="210">
        <f t="shared" si="81"/>
        <v>5.1999999999999998E-2</v>
      </c>
      <c r="Q371" s="207">
        <f t="shared" si="82"/>
        <v>0.11666700000000001</v>
      </c>
      <c r="R371" s="210">
        <f t="shared" si="83"/>
        <v>0.12</v>
      </c>
    </row>
    <row r="372" spans="1:18" s="147" customFormat="1" x14ac:dyDescent="0.2">
      <c r="A372" s="46">
        <v>637</v>
      </c>
      <c r="B372" s="180">
        <v>619</v>
      </c>
      <c r="C372" s="180" t="s">
        <v>895</v>
      </c>
      <c r="D372" s="182" t="s">
        <v>896</v>
      </c>
      <c r="E372" s="207">
        <f t="shared" si="70"/>
        <v>2.0283975659229209E-3</v>
      </c>
      <c r="F372" s="210">
        <f t="shared" si="71"/>
        <v>2E-3</v>
      </c>
      <c r="G372" s="207" t="str">
        <f t="shared" si="72"/>
        <v>--</v>
      </c>
      <c r="H372" s="210" t="str">
        <f t="shared" si="73"/>
        <v>--</v>
      </c>
      <c r="I372" s="207">
        <f t="shared" si="74"/>
        <v>2.134646962233169E-2</v>
      </c>
      <c r="J372" s="210">
        <f t="shared" si="75"/>
        <v>2.1000000000000001E-2</v>
      </c>
      <c r="K372" s="207" t="str">
        <f t="shared" si="76"/>
        <v>--</v>
      </c>
      <c r="L372" s="210" t="str">
        <f t="shared" si="77"/>
        <v>--</v>
      </c>
      <c r="M372" s="207">
        <f t="shared" si="78"/>
        <v>4.1379310344827586E-2</v>
      </c>
      <c r="N372" s="210">
        <f t="shared" si="79"/>
        <v>4.1000000000000002E-2</v>
      </c>
      <c r="O372" s="207" t="str">
        <f t="shared" si="80"/>
        <v>--</v>
      </c>
      <c r="P372" s="210" t="str">
        <f t="shared" si="81"/>
        <v>--</v>
      </c>
      <c r="Q372" s="207" t="str">
        <f t="shared" si="82"/>
        <v>--</v>
      </c>
      <c r="R372" s="210" t="str">
        <f t="shared" si="83"/>
        <v>--</v>
      </c>
    </row>
    <row r="373" spans="1:18" s="147" customFormat="1" x14ac:dyDescent="0.2">
      <c r="A373" s="46">
        <v>638</v>
      </c>
      <c r="B373" s="180">
        <v>620</v>
      </c>
      <c r="C373" s="180" t="s">
        <v>897</v>
      </c>
      <c r="D373" s="182" t="s">
        <v>898</v>
      </c>
      <c r="E373" s="207">
        <f t="shared" si="70"/>
        <v>1.2048192771084337E-4</v>
      </c>
      <c r="F373" s="210">
        <f t="shared" si="71"/>
        <v>1.2E-4</v>
      </c>
      <c r="G373" s="207">
        <f t="shared" si="72"/>
        <v>0.1</v>
      </c>
      <c r="H373" s="210">
        <f t="shared" si="73"/>
        <v>0.1</v>
      </c>
      <c r="I373" s="207">
        <f t="shared" si="74"/>
        <v>3.1325301204819275E-3</v>
      </c>
      <c r="J373" s="210">
        <f t="shared" si="75"/>
        <v>3.0999999999999999E-3</v>
      </c>
      <c r="K373" s="207">
        <f t="shared" si="76"/>
        <v>0.44000000000000006</v>
      </c>
      <c r="L373" s="210">
        <f t="shared" si="77"/>
        <v>0.44</v>
      </c>
      <c r="M373" s="207">
        <f t="shared" si="78"/>
        <v>1.4457831325301205E-3</v>
      </c>
      <c r="N373" s="210">
        <f t="shared" si="79"/>
        <v>1.4E-3</v>
      </c>
      <c r="O373" s="207">
        <f t="shared" si="80"/>
        <v>0.44000000000000006</v>
      </c>
      <c r="P373" s="210">
        <f t="shared" si="81"/>
        <v>0.44</v>
      </c>
      <c r="Q373" s="207">
        <f t="shared" si="82"/>
        <v>0.8</v>
      </c>
      <c r="R373" s="210">
        <f t="shared" si="83"/>
        <v>0.8</v>
      </c>
    </row>
    <row r="374" spans="1:18" s="147" customFormat="1" x14ac:dyDescent="0.2">
      <c r="A374" s="46">
        <v>639</v>
      </c>
      <c r="B374" s="180">
        <v>622</v>
      </c>
      <c r="C374" s="180" t="s">
        <v>899</v>
      </c>
      <c r="D374" s="182" t="s">
        <v>900</v>
      </c>
      <c r="E374" s="207" t="str">
        <f t="shared" si="70"/>
        <v>--</v>
      </c>
      <c r="F374" s="210" t="str">
        <f t="shared" si="71"/>
        <v>--</v>
      </c>
      <c r="G374" s="207">
        <f t="shared" si="72"/>
        <v>1100</v>
      </c>
      <c r="H374" s="210">
        <f t="shared" si="73"/>
        <v>1100</v>
      </c>
      <c r="I374" s="207" t="str">
        <f t="shared" si="74"/>
        <v>--</v>
      </c>
      <c r="J374" s="210" t="str">
        <f t="shared" si="75"/>
        <v>--</v>
      </c>
      <c r="K374" s="207">
        <f t="shared" si="76"/>
        <v>4840</v>
      </c>
      <c r="L374" s="210">
        <f t="shared" si="77"/>
        <v>4800</v>
      </c>
      <c r="M374" s="207" t="str">
        <f t="shared" si="78"/>
        <v>--</v>
      </c>
      <c r="N374" s="210" t="str">
        <f t="shared" si="79"/>
        <v>--</v>
      </c>
      <c r="O374" s="207">
        <f t="shared" si="80"/>
        <v>4840</v>
      </c>
      <c r="P374" s="210">
        <f t="shared" si="81"/>
        <v>4800</v>
      </c>
      <c r="Q374" s="207">
        <f t="shared" si="82"/>
        <v>3500</v>
      </c>
      <c r="R374" s="210">
        <f t="shared" si="83"/>
        <v>3500</v>
      </c>
    </row>
    <row r="375" spans="1:18" s="147" customFormat="1" x14ac:dyDescent="0.2">
      <c r="A375" s="46">
        <v>640</v>
      </c>
      <c r="B375" s="180">
        <v>623</v>
      </c>
      <c r="C375" s="180" t="s">
        <v>901</v>
      </c>
      <c r="D375" s="182" t="s">
        <v>902</v>
      </c>
      <c r="E375" s="207">
        <f t="shared" si="70"/>
        <v>6.6666666666666666E-2</v>
      </c>
      <c r="F375" s="210">
        <f t="shared" si="71"/>
        <v>6.7000000000000004E-2</v>
      </c>
      <c r="G375" s="207">
        <f t="shared" si="72"/>
        <v>3</v>
      </c>
      <c r="H375" s="210">
        <f t="shared" si="73"/>
        <v>3</v>
      </c>
      <c r="I375" s="207">
        <f t="shared" si="74"/>
        <v>1.7333333333333334</v>
      </c>
      <c r="J375" s="210">
        <f t="shared" si="75"/>
        <v>1.7</v>
      </c>
      <c r="K375" s="207">
        <f t="shared" si="76"/>
        <v>13.200000000000001</v>
      </c>
      <c r="L375" s="210">
        <f t="shared" si="77"/>
        <v>13</v>
      </c>
      <c r="M375" s="207">
        <f t="shared" si="78"/>
        <v>0.8</v>
      </c>
      <c r="N375" s="210">
        <f t="shared" si="79"/>
        <v>0.8</v>
      </c>
      <c r="O375" s="207">
        <f t="shared" si="80"/>
        <v>13.200000000000001</v>
      </c>
      <c r="P375" s="210">
        <f t="shared" si="81"/>
        <v>13</v>
      </c>
      <c r="Q375" s="207" t="str">
        <f t="shared" si="82"/>
        <v>--</v>
      </c>
      <c r="R375" s="210" t="str">
        <f t="shared" si="83"/>
        <v>--</v>
      </c>
    </row>
    <row r="376" spans="1:18" s="147" customFormat="1" x14ac:dyDescent="0.2">
      <c r="A376" s="46">
        <v>641</v>
      </c>
      <c r="B376" s="180">
        <v>624</v>
      </c>
      <c r="C376" s="180" t="s">
        <v>903</v>
      </c>
      <c r="D376" s="182" t="s">
        <v>904</v>
      </c>
      <c r="E376" s="46">
        <f t="shared" si="70"/>
        <v>0.11363636363636362</v>
      </c>
      <c r="F376" s="210">
        <f t="shared" si="71"/>
        <v>0.11</v>
      </c>
      <c r="G376" s="46">
        <f t="shared" si="72"/>
        <v>100</v>
      </c>
      <c r="H376" s="210">
        <f t="shared" si="73"/>
        <v>100</v>
      </c>
      <c r="I376" s="46">
        <f t="shared" si="74"/>
        <v>0.21929824561403505</v>
      </c>
      <c r="J376" s="210">
        <f t="shared" si="75"/>
        <v>0.22</v>
      </c>
      <c r="K376" s="46">
        <f t="shared" si="76"/>
        <v>440.00000000000006</v>
      </c>
      <c r="L376" s="210">
        <f t="shared" si="77"/>
        <v>440</v>
      </c>
      <c r="M376" s="46">
        <f t="shared" si="78"/>
        <v>2.7272727272727266</v>
      </c>
      <c r="N376" s="210">
        <f t="shared" si="79"/>
        <v>2.7</v>
      </c>
      <c r="O376" s="46">
        <f t="shared" si="80"/>
        <v>440.00000000000006</v>
      </c>
      <c r="P376" s="210">
        <f t="shared" si="81"/>
        <v>440</v>
      </c>
      <c r="Q376" s="46">
        <f t="shared" si="82"/>
        <v>1300</v>
      </c>
      <c r="R376" s="210">
        <f t="shared" si="83"/>
        <v>1300</v>
      </c>
    </row>
    <row r="377" spans="1:18" s="147" customFormat="1" x14ac:dyDescent="0.2">
      <c r="A377" s="46">
        <v>642</v>
      </c>
      <c r="B377" s="46">
        <v>625</v>
      </c>
      <c r="C377" s="46" t="s">
        <v>905</v>
      </c>
      <c r="D377" s="193" t="s">
        <v>906</v>
      </c>
      <c r="E377" s="207" t="str">
        <f t="shared" si="70"/>
        <v>--</v>
      </c>
      <c r="F377" s="210" t="str">
        <f t="shared" si="71"/>
        <v>--</v>
      </c>
      <c r="G377" s="207">
        <f t="shared" si="72"/>
        <v>330</v>
      </c>
      <c r="H377" s="210">
        <f t="shared" si="73"/>
        <v>330</v>
      </c>
      <c r="I377" s="207" t="str">
        <f t="shared" si="74"/>
        <v>--</v>
      </c>
      <c r="J377" s="210" t="str">
        <f t="shared" si="75"/>
        <v>--</v>
      </c>
      <c r="K377" s="207">
        <f t="shared" si="76"/>
        <v>1452.0000000000002</v>
      </c>
      <c r="L377" s="210">
        <f t="shared" si="77"/>
        <v>1500</v>
      </c>
      <c r="M377" s="207" t="str">
        <f t="shared" si="78"/>
        <v>--</v>
      </c>
      <c r="N377" s="210" t="str">
        <f t="shared" si="79"/>
        <v>--</v>
      </c>
      <c r="O377" s="207">
        <f t="shared" si="80"/>
        <v>1452.0000000000002</v>
      </c>
      <c r="P377" s="210">
        <f t="shared" si="81"/>
        <v>1500</v>
      </c>
      <c r="Q377" s="207">
        <f t="shared" si="82"/>
        <v>5800</v>
      </c>
      <c r="R377" s="210">
        <f t="shared" si="83"/>
        <v>5800</v>
      </c>
    </row>
    <row r="378" spans="1:18" s="147" customFormat="1" x14ac:dyDescent="0.2">
      <c r="A378" s="183">
        <v>644</v>
      </c>
      <c r="B378" s="184">
        <v>627</v>
      </c>
      <c r="C378" s="184" t="s">
        <v>907</v>
      </c>
      <c r="D378" s="196" t="s">
        <v>908</v>
      </c>
      <c r="E378" s="207" t="str">
        <f t="shared" si="70"/>
        <v>--</v>
      </c>
      <c r="F378" s="210" t="str">
        <f t="shared" si="71"/>
        <v>--</v>
      </c>
      <c r="G378" s="207">
        <f t="shared" si="72"/>
        <v>4</v>
      </c>
      <c r="H378" s="210">
        <f t="shared" si="73"/>
        <v>4</v>
      </c>
      <c r="I378" s="207" t="str">
        <f t="shared" si="74"/>
        <v>--</v>
      </c>
      <c r="J378" s="210" t="str">
        <f t="shared" si="75"/>
        <v>--</v>
      </c>
      <c r="K378" s="207">
        <f t="shared" si="76"/>
        <v>17.600000000000001</v>
      </c>
      <c r="L378" s="210">
        <f t="shared" si="77"/>
        <v>18</v>
      </c>
      <c r="M378" s="207" t="str">
        <f t="shared" si="78"/>
        <v>--</v>
      </c>
      <c r="N378" s="210" t="str">
        <f t="shared" si="79"/>
        <v>--</v>
      </c>
      <c r="O378" s="207">
        <f t="shared" si="80"/>
        <v>17.600000000000001</v>
      </c>
      <c r="P378" s="210">
        <f t="shared" si="81"/>
        <v>18</v>
      </c>
      <c r="Q378" s="207">
        <f t="shared" si="82"/>
        <v>99.12</v>
      </c>
      <c r="R378" s="210">
        <f t="shared" si="83"/>
        <v>99</v>
      </c>
    </row>
    <row r="379" spans="1:18" s="147" customFormat="1" x14ac:dyDescent="0.2">
      <c r="A379" s="46">
        <v>645</v>
      </c>
      <c r="B379" s="180">
        <v>628</v>
      </c>
      <c r="C379" s="180" t="s">
        <v>909</v>
      </c>
      <c r="D379" s="182" t="s">
        <v>910</v>
      </c>
      <c r="E379" s="207" t="str">
        <f t="shared" si="70"/>
        <v>--</v>
      </c>
      <c r="F379" s="210" t="str">
        <f t="shared" si="71"/>
        <v>--</v>
      </c>
      <c r="G379" s="207">
        <f t="shared" si="72"/>
        <v>220</v>
      </c>
      <c r="H379" s="210">
        <f t="shared" si="73"/>
        <v>220</v>
      </c>
      <c r="I379" s="207" t="str">
        <f t="shared" si="74"/>
        <v>--</v>
      </c>
      <c r="J379" s="210" t="str">
        <f t="shared" si="75"/>
        <v>--</v>
      </c>
      <c r="K379" s="207">
        <f t="shared" si="76"/>
        <v>968.00000000000011</v>
      </c>
      <c r="L379" s="210">
        <f t="shared" si="77"/>
        <v>970</v>
      </c>
      <c r="M379" s="207" t="str">
        <f t="shared" si="78"/>
        <v>--</v>
      </c>
      <c r="N379" s="210" t="str">
        <f t="shared" si="79"/>
        <v>--</v>
      </c>
      <c r="O379" s="207">
        <f t="shared" si="80"/>
        <v>968.00000000000011</v>
      </c>
      <c r="P379" s="210">
        <f t="shared" si="81"/>
        <v>970</v>
      </c>
      <c r="Q379" s="207">
        <f t="shared" si="82"/>
        <v>8700</v>
      </c>
      <c r="R379" s="210">
        <f t="shared" si="83"/>
        <v>8700</v>
      </c>
    </row>
  </sheetData>
  <autoFilter ref="A2:R379" xr:uid="{C8560D6A-1B85-4FDC-9BD6-6372CF96C4E9}"/>
  <mergeCells count="7">
    <mergeCell ref="I1:P1"/>
    <mergeCell ref="Q1:R1"/>
    <mergeCell ref="A1:A2"/>
    <mergeCell ref="B1:B2"/>
    <mergeCell ref="C1:C2"/>
    <mergeCell ref="D1:D2"/>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40B6-8E3E-4953-97C2-883B5739567B}">
  <sheetPr codeName="Sheet6"/>
  <dimension ref="A3:O420"/>
  <sheetViews>
    <sheetView zoomScale="115" zoomScaleNormal="115" workbookViewId="0">
      <pane xSplit="4" ySplit="7" topLeftCell="E8" activePane="bottomRight" state="frozen"/>
      <selection pane="topRight" activeCell="E1" sqref="E1"/>
      <selection pane="bottomLeft" activeCell="A8" sqref="A8"/>
      <selection pane="bottomRight" sqref="A1:XFD1048576"/>
    </sheetView>
  </sheetViews>
  <sheetFormatPr defaultColWidth="9.140625" defaultRowHeight="14.25" x14ac:dyDescent="0.2"/>
  <cols>
    <col min="1" max="1" width="7.42578125" style="214" customWidth="1"/>
    <col min="2" max="2" width="9.28515625" style="214" customWidth="1"/>
    <col min="3" max="3" width="11" style="147" customWidth="1"/>
    <col min="4" max="4" width="45.85546875" style="147" customWidth="1"/>
    <col min="5" max="5" width="9.7109375" style="216" customWidth="1"/>
    <col min="6" max="6" width="10.5703125" style="147" customWidth="1"/>
    <col min="7" max="13" width="9.28515625" style="147" customWidth="1"/>
    <col min="14" max="16384" width="9.140625" style="214"/>
  </cols>
  <sheetData>
    <row r="3" spans="1:15" ht="18" x14ac:dyDescent="0.25">
      <c r="C3" s="215" t="s">
        <v>944</v>
      </c>
    </row>
    <row r="4" spans="1:15" ht="18" x14ac:dyDescent="0.25">
      <c r="C4" s="215" t="s">
        <v>945</v>
      </c>
    </row>
    <row r="7" spans="1:15" s="220" customFormat="1" ht="77.25" x14ac:dyDescent="0.25">
      <c r="A7" s="217" t="s">
        <v>62</v>
      </c>
      <c r="B7" s="218" t="s">
        <v>63</v>
      </c>
      <c r="C7" s="219" t="s">
        <v>1878</v>
      </c>
      <c r="D7" s="190" t="s">
        <v>1879</v>
      </c>
      <c r="E7" s="219" t="s">
        <v>912</v>
      </c>
      <c r="F7" s="190" t="s">
        <v>1880</v>
      </c>
      <c r="G7" s="190" t="s">
        <v>1881</v>
      </c>
      <c r="H7" s="190" t="s">
        <v>1882</v>
      </c>
      <c r="I7" s="190" t="s">
        <v>1883</v>
      </c>
      <c r="J7" s="190" t="s">
        <v>1884</v>
      </c>
      <c r="K7" s="190" t="s">
        <v>1885</v>
      </c>
      <c r="L7" s="190" t="s">
        <v>1886</v>
      </c>
      <c r="M7" s="190" t="s">
        <v>1887</v>
      </c>
      <c r="N7" s="220" t="s">
        <v>54</v>
      </c>
      <c r="O7" s="220" t="s">
        <v>52</v>
      </c>
    </row>
    <row r="8" spans="1:15" x14ac:dyDescent="0.2">
      <c r="A8" s="221">
        <v>1</v>
      </c>
      <c r="B8" s="222">
        <v>1</v>
      </c>
      <c r="C8" s="208" t="str">
        <f t="shared" ref="C8:C71" si="0">VLOOKUP($B8,TRVs,2,FALSE)</f>
        <v>75-07-0</v>
      </c>
      <c r="D8" s="208" t="str">
        <f t="shared" ref="D8:D71" si="1">VLOOKUP($B8,TRVs,3,FALSE)</f>
        <v>Acetaldehyde</v>
      </c>
      <c r="E8" s="223"/>
      <c r="F8" s="224" t="s">
        <v>946</v>
      </c>
      <c r="G8" s="224">
        <f t="shared" ref="G8:G71" si="2">VLOOKUP($B8,RBCs,5,FALSE)</f>
        <v>0.37</v>
      </c>
      <c r="H8" s="224">
        <f t="shared" ref="H8:H71" si="3">VLOOKUP($B8,RBCs,7,FALSE)</f>
        <v>140</v>
      </c>
      <c r="I8" s="224">
        <f t="shared" ref="I8:I71" si="4">VLOOKUP($B8,RBCs,9,FALSE)</f>
        <v>9.6</v>
      </c>
      <c r="J8" s="224">
        <f t="shared" ref="J8:J71" si="5">VLOOKUP($B8,RBCs,11,FALSE)</f>
        <v>620</v>
      </c>
      <c r="K8" s="224">
        <f t="shared" ref="K8:K71" si="6">VLOOKUP($B8,RBCs,13,FALSE)</f>
        <v>4.4000000000000004</v>
      </c>
      <c r="L8" s="224">
        <f t="shared" ref="L8:L71" si="7">VLOOKUP($B8,RBCs,15,FALSE)</f>
        <v>620</v>
      </c>
      <c r="M8" s="224">
        <f t="shared" ref="M8:M71" si="8">VLOOKUP($B8,RBCs,17,FALSE)</f>
        <v>470</v>
      </c>
      <c r="N8" s="214" t="str">
        <f>VLOOKUP($B8,'3. Adjustment Factors'!$B$4:$M$380,5,FALSE)</f>
        <v>No</v>
      </c>
      <c r="O8" s="214" t="str">
        <f>VLOOKUP($B8,'3. Adjustment Factors'!$B$4:$M$380,12,FALSE)</f>
        <v>No</v>
      </c>
    </row>
    <row r="9" spans="1:15" x14ac:dyDescent="0.2">
      <c r="A9" s="221">
        <v>2</v>
      </c>
      <c r="B9" s="222">
        <v>2</v>
      </c>
      <c r="C9" s="208" t="str">
        <f t="shared" si="0"/>
        <v>60-35-5</v>
      </c>
      <c r="D9" s="208" t="str">
        <f t="shared" si="1"/>
        <v>Acetamide</v>
      </c>
      <c r="E9" s="225"/>
      <c r="F9" s="226" t="s">
        <v>77</v>
      </c>
      <c r="G9" s="224">
        <f t="shared" si="2"/>
        <v>0.05</v>
      </c>
      <c r="H9" s="224" t="str">
        <f t="shared" si="3"/>
        <v>--</v>
      </c>
      <c r="I9" s="224">
        <f t="shared" si="4"/>
        <v>1.3</v>
      </c>
      <c r="J9" s="224" t="str">
        <f t="shared" si="5"/>
        <v>--</v>
      </c>
      <c r="K9" s="224">
        <f t="shared" si="6"/>
        <v>0.6</v>
      </c>
      <c r="L9" s="224" t="str">
        <f t="shared" si="7"/>
        <v>--</v>
      </c>
      <c r="M9" s="224" t="str">
        <f t="shared" si="8"/>
        <v>--</v>
      </c>
      <c r="N9" s="214" t="str">
        <f>VLOOKUP($B9,'3. Adjustment Factors'!$B$4:$M$380,5,FALSE)</f>
        <v>No</v>
      </c>
      <c r="O9" s="214" t="str">
        <f>VLOOKUP($B9,'3. Adjustment Factors'!$B$4:$M$380,12,FALSE)</f>
        <v>No</v>
      </c>
    </row>
    <row r="10" spans="1:15" x14ac:dyDescent="0.2">
      <c r="A10" s="221">
        <v>3</v>
      </c>
      <c r="B10" s="222">
        <v>634</v>
      </c>
      <c r="C10" s="208" t="str">
        <f t="shared" si="0"/>
        <v>67-64-1</v>
      </c>
      <c r="D10" s="208" t="str">
        <f t="shared" si="1"/>
        <v>Acetone</v>
      </c>
      <c r="E10" s="225"/>
      <c r="F10" s="224" t="s">
        <v>946</v>
      </c>
      <c r="G10" s="224" t="str">
        <f t="shared" si="2"/>
        <v>--</v>
      </c>
      <c r="H10" s="224">
        <f t="shared" si="3"/>
        <v>3200</v>
      </c>
      <c r="I10" s="224" t="str">
        <f t="shared" si="4"/>
        <v>--</v>
      </c>
      <c r="J10" s="224">
        <f t="shared" si="5"/>
        <v>14000</v>
      </c>
      <c r="K10" s="224" t="str">
        <f t="shared" si="6"/>
        <v>--</v>
      </c>
      <c r="L10" s="224">
        <f t="shared" si="7"/>
        <v>14000</v>
      </c>
      <c r="M10" s="227">
        <f t="shared" si="8"/>
        <v>19000</v>
      </c>
      <c r="N10" s="214" t="str">
        <f>VLOOKUP($B10,'3. Adjustment Factors'!$B$4:$M$380,5,FALSE)</f>
        <v>No</v>
      </c>
      <c r="O10" s="214" t="str">
        <f>VLOOKUP($B10,'3. Adjustment Factors'!$B$4:$M$380,12,FALSE)</f>
        <v>No</v>
      </c>
    </row>
    <row r="11" spans="1:15" x14ac:dyDescent="0.2">
      <c r="A11" s="221">
        <v>4</v>
      </c>
      <c r="B11" s="222">
        <v>3</v>
      </c>
      <c r="C11" s="208" t="str">
        <f t="shared" si="0"/>
        <v>75-05-8</v>
      </c>
      <c r="D11" s="208" t="str">
        <f t="shared" si="1"/>
        <v>Acetonitrile</v>
      </c>
      <c r="E11" s="225"/>
      <c r="F11" s="224" t="s">
        <v>946</v>
      </c>
      <c r="G11" s="224" t="str">
        <f t="shared" si="2"/>
        <v>--</v>
      </c>
      <c r="H11" s="224">
        <f t="shared" si="3"/>
        <v>60</v>
      </c>
      <c r="I11" s="224" t="str">
        <f t="shared" si="4"/>
        <v>--</v>
      </c>
      <c r="J11" s="224">
        <f t="shared" si="5"/>
        <v>260</v>
      </c>
      <c r="K11" s="224" t="str">
        <f t="shared" si="6"/>
        <v>--</v>
      </c>
      <c r="L11" s="224">
        <f t="shared" si="7"/>
        <v>260</v>
      </c>
      <c r="M11" s="224" t="str">
        <f t="shared" si="8"/>
        <v>--</v>
      </c>
      <c r="N11" s="214" t="str">
        <f>VLOOKUP($B11,'3. Adjustment Factors'!$B$4:$M$380,5,FALSE)</f>
        <v>No</v>
      </c>
      <c r="O11" s="214" t="str">
        <f>VLOOKUP($B11,'3. Adjustment Factors'!$B$4:$M$380,12,FALSE)</f>
        <v>No</v>
      </c>
    </row>
    <row r="12" spans="1:15" x14ac:dyDescent="0.2">
      <c r="A12" s="221">
        <v>6</v>
      </c>
      <c r="B12" s="222">
        <v>5</v>
      </c>
      <c r="C12" s="208" t="str">
        <f t="shared" si="0"/>
        <v>107-02-8</v>
      </c>
      <c r="D12" s="208" t="str">
        <f t="shared" si="1"/>
        <v>Acrolein</v>
      </c>
      <c r="E12" s="225"/>
      <c r="F12" s="224" t="s">
        <v>946</v>
      </c>
      <c r="G12" s="224" t="str">
        <f t="shared" si="2"/>
        <v>--</v>
      </c>
      <c r="H12" s="224">
        <f t="shared" si="3"/>
        <v>0.9</v>
      </c>
      <c r="I12" s="224" t="str">
        <f t="shared" si="4"/>
        <v>--</v>
      </c>
      <c r="J12" s="224">
        <f t="shared" si="5"/>
        <v>4</v>
      </c>
      <c r="K12" s="224" t="str">
        <f t="shared" si="6"/>
        <v>--</v>
      </c>
      <c r="L12" s="224">
        <f t="shared" si="7"/>
        <v>4</v>
      </c>
      <c r="M12" s="224">
        <f t="shared" si="8"/>
        <v>2.5</v>
      </c>
      <c r="N12" s="214" t="str">
        <f>VLOOKUP($B12,'3. Adjustment Factors'!$B$4:$M$380,5,FALSE)</f>
        <v>No</v>
      </c>
      <c r="O12" s="214" t="str">
        <f>VLOOKUP($B12,'3. Adjustment Factors'!$B$4:$M$380,12,FALSE)</f>
        <v>No</v>
      </c>
    </row>
    <row r="13" spans="1:15" x14ac:dyDescent="0.2">
      <c r="A13" s="221">
        <v>7</v>
      </c>
      <c r="B13" s="222">
        <v>6</v>
      </c>
      <c r="C13" s="208" t="str">
        <f t="shared" si="0"/>
        <v>79-06-1</v>
      </c>
      <c r="D13" s="208" t="str">
        <f t="shared" si="1"/>
        <v>Acrylamide</v>
      </c>
      <c r="E13" s="225">
        <v>3</v>
      </c>
      <c r="F13" s="224" t="s">
        <v>946</v>
      </c>
      <c r="G13" s="224">
        <f t="shared" si="2"/>
        <v>5.8999999999999999E-3</v>
      </c>
      <c r="H13" s="224">
        <f t="shared" si="3"/>
        <v>6</v>
      </c>
      <c r="I13" s="224">
        <f t="shared" si="4"/>
        <v>6.2E-2</v>
      </c>
      <c r="J13" s="224">
        <f t="shared" si="5"/>
        <v>26</v>
      </c>
      <c r="K13" s="224">
        <f t="shared" si="6"/>
        <v>0.12</v>
      </c>
      <c r="L13" s="224">
        <f t="shared" si="7"/>
        <v>26</v>
      </c>
      <c r="M13" s="224" t="str">
        <f t="shared" si="8"/>
        <v>--</v>
      </c>
      <c r="N13" s="214" t="str">
        <f>VLOOKUP($B13,'3. Adjustment Factors'!$B$4:$M$380,5,FALSE)</f>
        <v>No</v>
      </c>
      <c r="O13" s="214" t="str">
        <f>VLOOKUP($B13,'3. Adjustment Factors'!$B$4:$M$380,12,FALSE)</f>
        <v>Yes</v>
      </c>
    </row>
    <row r="14" spans="1:15" x14ac:dyDescent="0.2">
      <c r="A14" s="221">
        <v>8</v>
      </c>
      <c r="B14" s="222">
        <v>7</v>
      </c>
      <c r="C14" s="208" t="str">
        <f t="shared" si="0"/>
        <v>79-10-7</v>
      </c>
      <c r="D14" s="208" t="str">
        <f t="shared" si="1"/>
        <v>Acrylic acid</v>
      </c>
      <c r="E14" s="225"/>
      <c r="F14" s="224" t="s">
        <v>946</v>
      </c>
      <c r="G14" s="224" t="str">
        <f t="shared" si="2"/>
        <v>--</v>
      </c>
      <c r="H14" s="224">
        <f t="shared" si="3"/>
        <v>0.2</v>
      </c>
      <c r="I14" s="224" t="str">
        <f t="shared" si="4"/>
        <v>--</v>
      </c>
      <c r="J14" s="224">
        <f t="shared" si="5"/>
        <v>0.88</v>
      </c>
      <c r="K14" s="224" t="str">
        <f t="shared" si="6"/>
        <v>--</v>
      </c>
      <c r="L14" s="224">
        <f t="shared" si="7"/>
        <v>0.88</v>
      </c>
      <c r="M14" s="224">
        <f t="shared" si="8"/>
        <v>590</v>
      </c>
      <c r="N14" s="214" t="str">
        <f>VLOOKUP($B14,'3. Adjustment Factors'!$B$4:$M$380,5,FALSE)</f>
        <v>No</v>
      </c>
      <c r="O14" s="214" t="str">
        <f>VLOOKUP($B14,'3. Adjustment Factors'!$B$4:$M$380,12,FALSE)</f>
        <v>No</v>
      </c>
    </row>
    <row r="15" spans="1:15" x14ac:dyDescent="0.2">
      <c r="A15" s="221">
        <v>9</v>
      </c>
      <c r="B15" s="222">
        <v>8</v>
      </c>
      <c r="C15" s="208" t="str">
        <f t="shared" si="0"/>
        <v>107-13-1</v>
      </c>
      <c r="D15" s="208" t="str">
        <f t="shared" si="1"/>
        <v>Acrylonitrile</v>
      </c>
      <c r="E15" s="225"/>
      <c r="F15" s="224" t="s">
        <v>946</v>
      </c>
      <c r="G15" s="224">
        <f t="shared" si="2"/>
        <v>3.3999999999999998E-3</v>
      </c>
      <c r="H15" s="224">
        <f t="shared" si="3"/>
        <v>5</v>
      </c>
      <c r="I15" s="224">
        <f t="shared" si="4"/>
        <v>0.09</v>
      </c>
      <c r="J15" s="224">
        <f t="shared" si="5"/>
        <v>22</v>
      </c>
      <c r="K15" s="224">
        <f t="shared" si="6"/>
        <v>4.1000000000000002E-2</v>
      </c>
      <c r="L15" s="224">
        <f t="shared" si="7"/>
        <v>22</v>
      </c>
      <c r="M15" s="224" t="str">
        <f t="shared" si="8"/>
        <v>--</v>
      </c>
      <c r="N15" s="214" t="str">
        <f>VLOOKUP($B15,'3. Adjustment Factors'!$B$4:$M$380,5,FALSE)</f>
        <v>No</v>
      </c>
      <c r="O15" s="214" t="str">
        <f>VLOOKUP($B15,'3. Adjustment Factors'!$B$4:$M$380,12,FALSE)</f>
        <v>No</v>
      </c>
    </row>
    <row r="16" spans="1:15" x14ac:dyDescent="0.2">
      <c r="A16" s="221">
        <v>11</v>
      </c>
      <c r="B16" s="221" t="s">
        <v>92</v>
      </c>
      <c r="C16" s="208" t="str">
        <f t="shared" si="0"/>
        <v>111-69-3</v>
      </c>
      <c r="D16" s="208" t="str">
        <f t="shared" si="1"/>
        <v>Adiponitrile</v>
      </c>
      <c r="E16" s="225"/>
      <c r="F16" s="224" t="s">
        <v>947</v>
      </c>
      <c r="G16" s="224" t="str">
        <f t="shared" si="2"/>
        <v>--</v>
      </c>
      <c r="H16" s="224">
        <f t="shared" si="3"/>
        <v>6</v>
      </c>
      <c r="I16" s="224" t="str">
        <f t="shared" si="4"/>
        <v>--</v>
      </c>
      <c r="J16" s="224">
        <f t="shared" si="5"/>
        <v>26</v>
      </c>
      <c r="K16" s="224" t="str">
        <f t="shared" si="6"/>
        <v>--</v>
      </c>
      <c r="L16" s="224">
        <f t="shared" si="7"/>
        <v>26</v>
      </c>
      <c r="M16" s="224" t="str">
        <f t="shared" si="8"/>
        <v>--</v>
      </c>
      <c r="N16" s="214" t="str">
        <f>VLOOKUP($B16,'3. Adjustment Factors'!$B$4:$M$380,5,FALSE)</f>
        <v>No</v>
      </c>
      <c r="O16" s="214" t="str">
        <f>VLOOKUP($B16,'3. Adjustment Factors'!$B$4:$M$380,12,FALSE)</f>
        <v>No</v>
      </c>
    </row>
    <row r="17" spans="1:15" x14ac:dyDescent="0.2">
      <c r="A17" s="221">
        <v>13</v>
      </c>
      <c r="B17" s="222">
        <v>11</v>
      </c>
      <c r="C17" s="208" t="str">
        <f t="shared" si="0"/>
        <v>309-00-2</v>
      </c>
      <c r="D17" s="208" t="str">
        <f t="shared" si="1"/>
        <v>Aldrin</v>
      </c>
      <c r="E17" s="225"/>
      <c r="F17" s="226" t="s">
        <v>77</v>
      </c>
      <c r="G17" s="224">
        <f t="shared" si="2"/>
        <v>2.0000000000000001E-4</v>
      </c>
      <c r="H17" s="224" t="str">
        <f t="shared" si="3"/>
        <v>--</v>
      </c>
      <c r="I17" s="224">
        <f t="shared" si="4"/>
        <v>5.3E-3</v>
      </c>
      <c r="J17" s="224" t="str">
        <f t="shared" si="5"/>
        <v>--</v>
      </c>
      <c r="K17" s="224">
        <f t="shared" si="6"/>
        <v>2.3999999999999998E-3</v>
      </c>
      <c r="L17" s="224" t="str">
        <f t="shared" si="7"/>
        <v>--</v>
      </c>
      <c r="M17" s="224" t="str">
        <f t="shared" si="8"/>
        <v>--</v>
      </c>
      <c r="N17" s="214" t="str">
        <f>VLOOKUP($B17,'3. Adjustment Factors'!$B$4:$M$380,5,FALSE)</f>
        <v>No</v>
      </c>
      <c r="O17" s="214" t="str">
        <f>VLOOKUP($B17,'3. Adjustment Factors'!$B$4:$M$380,12,FALSE)</f>
        <v>No</v>
      </c>
    </row>
    <row r="18" spans="1:15" x14ac:dyDescent="0.2">
      <c r="A18" s="221">
        <v>14</v>
      </c>
      <c r="B18" s="222">
        <v>12</v>
      </c>
      <c r="C18" s="208" t="str">
        <f t="shared" si="0"/>
        <v>107-05-1</v>
      </c>
      <c r="D18" s="208" t="str">
        <f t="shared" si="1"/>
        <v>Allyl chloride</v>
      </c>
      <c r="E18" s="225"/>
      <c r="F18" s="224" t="s">
        <v>946</v>
      </c>
      <c r="G18" s="224">
        <f t="shared" si="2"/>
        <v>0.17</v>
      </c>
      <c r="H18" s="224">
        <f t="shared" si="3"/>
        <v>1</v>
      </c>
      <c r="I18" s="224">
        <f t="shared" si="4"/>
        <v>4.3</v>
      </c>
      <c r="J18" s="224">
        <f t="shared" si="5"/>
        <v>4.4000000000000004</v>
      </c>
      <c r="K18" s="224">
        <f t="shared" si="6"/>
        <v>2</v>
      </c>
      <c r="L18" s="224">
        <f t="shared" si="7"/>
        <v>4.4000000000000004</v>
      </c>
      <c r="M18" s="224" t="str">
        <f t="shared" si="8"/>
        <v>--</v>
      </c>
      <c r="N18" s="214" t="str">
        <f>VLOOKUP($B18,'3. Adjustment Factors'!$B$4:$M$380,5,FALSE)</f>
        <v>No</v>
      </c>
      <c r="O18" s="214" t="str">
        <f>VLOOKUP($B18,'3. Adjustment Factors'!$B$4:$M$380,12,FALSE)</f>
        <v>No</v>
      </c>
    </row>
    <row r="19" spans="1:15" x14ac:dyDescent="0.2">
      <c r="A19" s="221">
        <v>15</v>
      </c>
      <c r="B19" s="222">
        <v>13</v>
      </c>
      <c r="C19" s="208" t="str">
        <f t="shared" si="0"/>
        <v>7429-90-5</v>
      </c>
      <c r="D19" s="208" t="str">
        <f t="shared" si="1"/>
        <v>Aluminum and compounds</v>
      </c>
      <c r="E19" s="225">
        <v>5</v>
      </c>
      <c r="F19" s="224" t="s">
        <v>946</v>
      </c>
      <c r="G19" s="224" t="str">
        <f t="shared" si="2"/>
        <v>--</v>
      </c>
      <c r="H19" s="224">
        <f t="shared" si="3"/>
        <v>5</v>
      </c>
      <c r="I19" s="224" t="str">
        <f t="shared" si="4"/>
        <v>--</v>
      </c>
      <c r="J19" s="224">
        <f t="shared" si="5"/>
        <v>22</v>
      </c>
      <c r="K19" s="224" t="str">
        <f t="shared" si="6"/>
        <v>--</v>
      </c>
      <c r="L19" s="224">
        <f t="shared" si="7"/>
        <v>22</v>
      </c>
      <c r="M19" s="224" t="str">
        <f t="shared" si="8"/>
        <v>--</v>
      </c>
      <c r="N19" s="214" t="str">
        <f>VLOOKUP($B19,'3. Adjustment Factors'!$B$4:$M$380,5,FALSE)</f>
        <v>No</v>
      </c>
      <c r="O19" s="214" t="str">
        <f>VLOOKUP($B19,'3. Adjustment Factors'!$B$4:$M$380,12,FALSE)</f>
        <v>No</v>
      </c>
    </row>
    <row r="20" spans="1:15" x14ac:dyDescent="0.2">
      <c r="A20" s="221">
        <v>25</v>
      </c>
      <c r="B20" s="222">
        <v>26</v>
      </c>
      <c r="C20" s="208" t="str">
        <f t="shared" si="0"/>
        <v>7664-41-7</v>
      </c>
      <c r="D20" s="208" t="str">
        <f t="shared" si="1"/>
        <v>Ammonia</v>
      </c>
      <c r="E20" s="225"/>
      <c r="F20" s="224" t="s">
        <v>946</v>
      </c>
      <c r="G20" s="224" t="str">
        <f t="shared" si="2"/>
        <v>--</v>
      </c>
      <c r="H20" s="224">
        <f t="shared" si="3"/>
        <v>500</v>
      </c>
      <c r="I20" s="224" t="str">
        <f t="shared" si="4"/>
        <v>--</v>
      </c>
      <c r="J20" s="224">
        <f t="shared" si="5"/>
        <v>2200</v>
      </c>
      <c r="K20" s="224" t="str">
        <f t="shared" si="6"/>
        <v>--</v>
      </c>
      <c r="L20" s="224">
        <f t="shared" si="7"/>
        <v>2200</v>
      </c>
      <c r="M20" s="227">
        <f t="shared" si="8"/>
        <v>1200</v>
      </c>
      <c r="N20" s="214" t="str">
        <f>VLOOKUP($B20,'3. Adjustment Factors'!$B$4:$M$380,5,FALSE)</f>
        <v>No</v>
      </c>
      <c r="O20" s="214" t="str">
        <f>VLOOKUP($B20,'3. Adjustment Factors'!$B$4:$M$380,12,FALSE)</f>
        <v>No</v>
      </c>
    </row>
    <row r="21" spans="1:15" x14ac:dyDescent="0.2">
      <c r="A21" s="221">
        <v>29</v>
      </c>
      <c r="B21" s="222">
        <v>30</v>
      </c>
      <c r="C21" s="208" t="str">
        <f t="shared" si="0"/>
        <v>62-53-3</v>
      </c>
      <c r="D21" s="208" t="str">
        <f t="shared" si="1"/>
        <v>Aniline</v>
      </c>
      <c r="E21" s="225"/>
      <c r="F21" s="224" t="s">
        <v>946</v>
      </c>
      <c r="G21" s="224">
        <f t="shared" si="2"/>
        <v>0.63</v>
      </c>
      <c r="H21" s="224">
        <f t="shared" si="3"/>
        <v>1</v>
      </c>
      <c r="I21" s="224">
        <f t="shared" si="4"/>
        <v>16</v>
      </c>
      <c r="J21" s="224">
        <f t="shared" si="5"/>
        <v>4.4000000000000004</v>
      </c>
      <c r="K21" s="224">
        <f t="shared" si="6"/>
        <v>7.5</v>
      </c>
      <c r="L21" s="224">
        <f t="shared" si="7"/>
        <v>4.4000000000000004</v>
      </c>
      <c r="M21" s="224" t="str">
        <f t="shared" si="8"/>
        <v>--</v>
      </c>
      <c r="N21" s="214" t="str">
        <f>VLOOKUP($B21,'3. Adjustment Factors'!$B$4:$M$380,5,FALSE)</f>
        <v>No</v>
      </c>
      <c r="O21" s="214" t="str">
        <f>VLOOKUP($B21,'3. Adjustment Factors'!$B$4:$M$380,12,FALSE)</f>
        <v>No</v>
      </c>
    </row>
    <row r="22" spans="1:15" x14ac:dyDescent="0.2">
      <c r="A22" s="221">
        <v>32</v>
      </c>
      <c r="B22" s="222">
        <v>33</v>
      </c>
      <c r="C22" s="208" t="str">
        <f t="shared" si="0"/>
        <v>7440-36-0</v>
      </c>
      <c r="D22" s="208" t="str">
        <f t="shared" si="1"/>
        <v>Antimony and compounds</v>
      </c>
      <c r="E22" s="225">
        <v>5</v>
      </c>
      <c r="F22" s="224" t="s">
        <v>946</v>
      </c>
      <c r="G22" s="224" t="str">
        <f t="shared" si="2"/>
        <v>--</v>
      </c>
      <c r="H22" s="224">
        <f t="shared" si="3"/>
        <v>0.3</v>
      </c>
      <c r="I22" s="224" t="str">
        <f t="shared" si="4"/>
        <v>--</v>
      </c>
      <c r="J22" s="224">
        <f t="shared" si="5"/>
        <v>1.3</v>
      </c>
      <c r="K22" s="224" t="str">
        <f t="shared" si="6"/>
        <v>--</v>
      </c>
      <c r="L22" s="224">
        <f t="shared" si="7"/>
        <v>1.3</v>
      </c>
      <c r="M22" s="224">
        <f t="shared" si="8"/>
        <v>1</v>
      </c>
      <c r="N22" s="214" t="str">
        <f>VLOOKUP($B22,'3. Adjustment Factors'!$B$4:$M$380,5,FALSE)</f>
        <v>No</v>
      </c>
      <c r="O22" s="214" t="str">
        <f>VLOOKUP($B22,'3. Adjustment Factors'!$B$4:$M$380,12,FALSE)</f>
        <v>No</v>
      </c>
    </row>
    <row r="23" spans="1:15" x14ac:dyDescent="0.2">
      <c r="A23" s="221">
        <v>33</v>
      </c>
      <c r="B23" s="222">
        <v>36</v>
      </c>
      <c r="C23" s="208" t="str">
        <f t="shared" si="0"/>
        <v>140-57-8</v>
      </c>
      <c r="D23" s="208" t="str">
        <f t="shared" si="1"/>
        <v>Aramite</v>
      </c>
      <c r="E23" s="225"/>
      <c r="F23" s="226" t="s">
        <v>77</v>
      </c>
      <c r="G23" s="224">
        <f t="shared" si="2"/>
        <v>0.14000000000000001</v>
      </c>
      <c r="H23" s="224" t="str">
        <f t="shared" si="3"/>
        <v>--</v>
      </c>
      <c r="I23" s="224">
        <f t="shared" si="4"/>
        <v>3.7</v>
      </c>
      <c r="J23" s="224" t="str">
        <f t="shared" si="5"/>
        <v>--</v>
      </c>
      <c r="K23" s="224">
        <f t="shared" si="6"/>
        <v>1.7</v>
      </c>
      <c r="L23" s="224" t="str">
        <f t="shared" si="7"/>
        <v>--</v>
      </c>
      <c r="M23" s="224" t="str">
        <f t="shared" si="8"/>
        <v>--</v>
      </c>
      <c r="N23" s="214" t="str">
        <f>VLOOKUP($B23,'3. Adjustment Factors'!$B$4:$M$380,5,FALSE)</f>
        <v>No</v>
      </c>
      <c r="O23" s="214" t="str">
        <f>VLOOKUP($B23,'3. Adjustment Factors'!$B$4:$M$380,12,FALSE)</f>
        <v>No</v>
      </c>
    </row>
    <row r="24" spans="1:15" x14ac:dyDescent="0.2">
      <c r="A24" s="221">
        <v>34</v>
      </c>
      <c r="B24" s="222">
        <v>37</v>
      </c>
      <c r="C24" s="208" t="str">
        <f t="shared" si="0"/>
        <v>7440-38-2</v>
      </c>
      <c r="D24" s="208" t="str">
        <f t="shared" si="1"/>
        <v>Arsenic and inorganic compounds</v>
      </c>
      <c r="E24" s="225" t="s">
        <v>948</v>
      </c>
      <c r="F24" s="224" t="s">
        <v>946</v>
      </c>
      <c r="G24" s="228">
        <f t="shared" si="2"/>
        <v>4.8999999999999997E-6</v>
      </c>
      <c r="H24" s="224">
        <f t="shared" si="3"/>
        <v>2E-3</v>
      </c>
      <c r="I24" s="224">
        <f t="shared" si="4"/>
        <v>2.9E-5</v>
      </c>
      <c r="J24" s="224">
        <f t="shared" si="5"/>
        <v>3.7000000000000002E-3</v>
      </c>
      <c r="K24" s="224">
        <f t="shared" si="6"/>
        <v>6.6000000000000005E-5</v>
      </c>
      <c r="L24" s="224">
        <f t="shared" si="7"/>
        <v>2.3E-2</v>
      </c>
      <c r="M24" s="224">
        <f t="shared" si="8"/>
        <v>0.2</v>
      </c>
      <c r="N24" s="214" t="str">
        <f>VLOOKUP($B24,'3. Adjustment Factors'!$B$4:$M$380,5,FALSE)</f>
        <v>Yes</v>
      </c>
      <c r="O24" s="214" t="str">
        <f>VLOOKUP($B24,'3. Adjustment Factors'!$B$4:$M$380,12,FALSE)</f>
        <v>No</v>
      </c>
    </row>
    <row r="25" spans="1:15" x14ac:dyDescent="0.2">
      <c r="A25" s="221">
        <v>35</v>
      </c>
      <c r="B25" s="222">
        <v>39</v>
      </c>
      <c r="C25" s="208" t="str">
        <f t="shared" si="0"/>
        <v>7784-42-1</v>
      </c>
      <c r="D25" s="208" t="str">
        <f t="shared" si="1"/>
        <v>Arsine</v>
      </c>
      <c r="E25" s="225"/>
      <c r="F25" s="224" t="s">
        <v>946</v>
      </c>
      <c r="G25" s="224" t="str">
        <f t="shared" si="2"/>
        <v>--</v>
      </c>
      <c r="H25" s="224">
        <f t="shared" si="3"/>
        <v>1.4999999999999999E-2</v>
      </c>
      <c r="I25" s="224" t="str">
        <f t="shared" si="4"/>
        <v>--</v>
      </c>
      <c r="J25" s="224">
        <f t="shared" si="5"/>
        <v>6.6000000000000003E-2</v>
      </c>
      <c r="K25" s="224" t="str">
        <f t="shared" si="6"/>
        <v>--</v>
      </c>
      <c r="L25" s="224">
        <f t="shared" si="7"/>
        <v>6.6000000000000003E-2</v>
      </c>
      <c r="M25" s="224">
        <f t="shared" si="8"/>
        <v>0.2</v>
      </c>
      <c r="N25" s="214" t="str">
        <f>VLOOKUP($B25,'3. Adjustment Factors'!$B$4:$M$380,5,FALSE)</f>
        <v>No</v>
      </c>
      <c r="O25" s="214" t="str">
        <f>VLOOKUP($B25,'3. Adjustment Factors'!$B$4:$M$380,12,FALSE)</f>
        <v>No</v>
      </c>
    </row>
    <row r="26" spans="1:15" x14ac:dyDescent="0.2">
      <c r="A26" s="221">
        <v>36</v>
      </c>
      <c r="B26" s="222">
        <v>356</v>
      </c>
      <c r="C26" s="208" t="str">
        <f t="shared" si="0"/>
        <v>1332-21-4</v>
      </c>
      <c r="D26" s="208" t="str">
        <f t="shared" si="1"/>
        <v>Asbestos</v>
      </c>
      <c r="E26" s="225">
        <v>1</v>
      </c>
      <c r="F26" s="226" t="s">
        <v>77</v>
      </c>
      <c r="G26" s="229">
        <f t="shared" si="2"/>
        <v>4.3000000000000003E-6</v>
      </c>
      <c r="H26" s="224" t="str">
        <f t="shared" si="3"/>
        <v>--</v>
      </c>
      <c r="I26" s="224">
        <f t="shared" si="4"/>
        <v>1.1E-4</v>
      </c>
      <c r="J26" s="224" t="str">
        <f t="shared" si="5"/>
        <v>--</v>
      </c>
      <c r="K26" s="224">
        <f t="shared" si="6"/>
        <v>5.1999999999999997E-5</v>
      </c>
      <c r="L26" s="224" t="str">
        <f t="shared" si="7"/>
        <v>--</v>
      </c>
      <c r="M26" s="224" t="str">
        <f t="shared" si="8"/>
        <v>--</v>
      </c>
      <c r="N26" s="214" t="str">
        <f>VLOOKUP($B26,'3. Adjustment Factors'!$B$4:$M$380,5,FALSE)</f>
        <v>No</v>
      </c>
      <c r="O26" s="214" t="str">
        <f>VLOOKUP($B26,'3. Adjustment Factors'!$B$4:$M$380,12,FALSE)</f>
        <v>No</v>
      </c>
    </row>
    <row r="27" spans="1:15" x14ac:dyDescent="0.2">
      <c r="A27" s="221">
        <v>40</v>
      </c>
      <c r="B27" s="221" t="s">
        <v>116</v>
      </c>
      <c r="C27" s="208" t="str">
        <f t="shared" si="0"/>
        <v>86-50-0</v>
      </c>
      <c r="D27" s="208" t="str">
        <f t="shared" si="1"/>
        <v>Azinphosmethyl {guthion}</v>
      </c>
      <c r="E27" s="225"/>
      <c r="F27" s="224" t="s">
        <v>946</v>
      </c>
      <c r="G27" s="224" t="str">
        <f t="shared" si="2"/>
        <v>--</v>
      </c>
      <c r="H27" s="224">
        <f t="shared" si="3"/>
        <v>10</v>
      </c>
      <c r="I27" s="224" t="str">
        <f t="shared" si="4"/>
        <v>--</v>
      </c>
      <c r="J27" s="224">
        <f t="shared" si="5"/>
        <v>44</v>
      </c>
      <c r="K27" s="224" t="str">
        <f t="shared" si="6"/>
        <v>--</v>
      </c>
      <c r="L27" s="224">
        <f t="shared" si="7"/>
        <v>44</v>
      </c>
      <c r="M27" s="224">
        <f t="shared" si="8"/>
        <v>20</v>
      </c>
      <c r="N27" s="214" t="str">
        <f>VLOOKUP($B27,'3. Adjustment Factors'!$B$4:$M$380,5,FALSE)</f>
        <v>No</v>
      </c>
      <c r="O27" s="214" t="str">
        <f>VLOOKUP($B27,'3. Adjustment Factors'!$B$4:$M$380,12,FALSE)</f>
        <v>No</v>
      </c>
    </row>
    <row r="28" spans="1:15" x14ac:dyDescent="0.2">
      <c r="A28" s="221">
        <v>42</v>
      </c>
      <c r="B28" s="222">
        <v>44</v>
      </c>
      <c r="C28" s="208" t="str">
        <f t="shared" si="0"/>
        <v>103-33-3</v>
      </c>
      <c r="D28" s="208" t="str">
        <f t="shared" si="1"/>
        <v>Azobenzene</v>
      </c>
      <c r="E28" s="225"/>
      <c r="F28" s="226" t="s">
        <v>77</v>
      </c>
      <c r="G28" s="224">
        <f t="shared" si="2"/>
        <v>3.2000000000000001E-2</v>
      </c>
      <c r="H28" s="224" t="str">
        <f t="shared" si="3"/>
        <v>--</v>
      </c>
      <c r="I28" s="224">
        <f t="shared" si="4"/>
        <v>0.84</v>
      </c>
      <c r="J28" s="224" t="str">
        <f t="shared" si="5"/>
        <v>--</v>
      </c>
      <c r="K28" s="224">
        <f t="shared" si="6"/>
        <v>0.39</v>
      </c>
      <c r="L28" s="224" t="str">
        <f t="shared" si="7"/>
        <v>--</v>
      </c>
      <c r="M28" s="224" t="str">
        <f t="shared" si="8"/>
        <v>--</v>
      </c>
      <c r="N28" s="214" t="str">
        <f>VLOOKUP($B28,'3. Adjustment Factors'!$B$4:$M$380,5,FALSE)</f>
        <v>No</v>
      </c>
      <c r="O28" s="214" t="str">
        <f>VLOOKUP($B28,'3. Adjustment Factors'!$B$4:$M$380,12,FALSE)</f>
        <v>No</v>
      </c>
    </row>
    <row r="29" spans="1:15" x14ac:dyDescent="0.2">
      <c r="A29" s="221">
        <v>44</v>
      </c>
      <c r="B29" s="222">
        <v>46</v>
      </c>
      <c r="C29" s="208" t="str">
        <f t="shared" si="0"/>
        <v>71-43-2</v>
      </c>
      <c r="D29" s="208" t="str">
        <f t="shared" si="1"/>
        <v>Benzene</v>
      </c>
      <c r="E29" s="225"/>
      <c r="F29" s="224" t="s">
        <v>946</v>
      </c>
      <c r="G29" s="224">
        <f t="shared" si="2"/>
        <v>0.13</v>
      </c>
      <c r="H29" s="224">
        <f t="shared" si="3"/>
        <v>6</v>
      </c>
      <c r="I29" s="224">
        <f t="shared" si="4"/>
        <v>3.3</v>
      </c>
      <c r="J29" s="224">
        <f t="shared" si="5"/>
        <v>26</v>
      </c>
      <c r="K29" s="224">
        <f t="shared" si="6"/>
        <v>1.5</v>
      </c>
      <c r="L29" s="224">
        <f t="shared" si="7"/>
        <v>26</v>
      </c>
      <c r="M29" s="224">
        <f t="shared" si="8"/>
        <v>30</v>
      </c>
      <c r="N29" s="214" t="str">
        <f>VLOOKUP($B29,'3. Adjustment Factors'!$B$4:$M$380,5,FALSE)</f>
        <v>No</v>
      </c>
      <c r="O29" s="214" t="str">
        <f>VLOOKUP($B29,'3. Adjustment Factors'!$B$4:$M$380,12,FALSE)</f>
        <v>No</v>
      </c>
    </row>
    <row r="30" spans="1:15" x14ac:dyDescent="0.2">
      <c r="A30" s="221">
        <v>45</v>
      </c>
      <c r="B30" s="222">
        <v>47</v>
      </c>
      <c r="C30" s="208" t="str">
        <f t="shared" si="0"/>
        <v>92-87-5</v>
      </c>
      <c r="D30" s="208" t="str">
        <f t="shared" si="1"/>
        <v>Benzidine (and its salts), including but not limited to:</v>
      </c>
      <c r="E30" s="225">
        <v>3</v>
      </c>
      <c r="F30" s="226" t="s">
        <v>77</v>
      </c>
      <c r="G30" s="229">
        <f t="shared" si="2"/>
        <v>4.1999999999999996E-6</v>
      </c>
      <c r="H30" s="224" t="str">
        <f t="shared" si="3"/>
        <v>--</v>
      </c>
      <c r="I30" s="224">
        <f t="shared" si="4"/>
        <v>4.3999999999999999E-5</v>
      </c>
      <c r="J30" s="224" t="str">
        <f t="shared" si="5"/>
        <v>--</v>
      </c>
      <c r="K30" s="224">
        <f t="shared" si="6"/>
        <v>8.6000000000000003E-5</v>
      </c>
      <c r="L30" s="224" t="str">
        <f t="shared" si="7"/>
        <v>--</v>
      </c>
      <c r="M30" s="224" t="str">
        <f t="shared" si="8"/>
        <v>--</v>
      </c>
      <c r="N30" s="214" t="str">
        <f>VLOOKUP($B30,'3. Adjustment Factors'!$B$4:$M$380,5,FALSE)</f>
        <v>No</v>
      </c>
      <c r="O30" s="214" t="str">
        <f>VLOOKUP($B30,'3. Adjustment Factors'!$B$4:$M$380,12,FALSE)</f>
        <v>Yes</v>
      </c>
    </row>
    <row r="31" spans="1:15" x14ac:dyDescent="0.2">
      <c r="A31" s="221">
        <v>46</v>
      </c>
      <c r="B31" s="222">
        <v>49</v>
      </c>
      <c r="C31" s="208" t="str">
        <f t="shared" si="0"/>
        <v>1937-37-7</v>
      </c>
      <c r="D31" s="208" t="str">
        <f t="shared" si="1"/>
        <v>Direct Black 38</v>
      </c>
      <c r="E31" s="225"/>
      <c r="F31" s="226" t="s">
        <v>77</v>
      </c>
      <c r="G31" s="229">
        <f t="shared" si="2"/>
        <v>7.0999999999999998E-6</v>
      </c>
      <c r="H31" s="224" t="str">
        <f t="shared" si="3"/>
        <v>--</v>
      </c>
      <c r="I31" s="224">
        <f t="shared" si="4"/>
        <v>1.9000000000000001E-4</v>
      </c>
      <c r="J31" s="224" t="str">
        <f t="shared" si="5"/>
        <v>--</v>
      </c>
      <c r="K31" s="224">
        <f t="shared" si="6"/>
        <v>8.6000000000000003E-5</v>
      </c>
      <c r="L31" s="224" t="str">
        <f t="shared" si="7"/>
        <v>--</v>
      </c>
      <c r="M31" s="224" t="str">
        <f t="shared" si="8"/>
        <v>--</v>
      </c>
      <c r="N31" s="214" t="str">
        <f>VLOOKUP($B31,'3. Adjustment Factors'!$B$4:$M$380,5,FALSE)</f>
        <v>No</v>
      </c>
      <c r="O31" s="214" t="str">
        <f>VLOOKUP($B31,'3. Adjustment Factors'!$B$4:$M$380,12,FALSE)</f>
        <v>No</v>
      </c>
    </row>
    <row r="32" spans="1:15" x14ac:dyDescent="0.2">
      <c r="A32" s="221">
        <v>47</v>
      </c>
      <c r="B32" s="222">
        <v>50</v>
      </c>
      <c r="C32" s="208" t="str">
        <f t="shared" si="0"/>
        <v>2602-46-2</v>
      </c>
      <c r="D32" s="208" t="str">
        <f t="shared" si="1"/>
        <v>Direct Blue 6</v>
      </c>
      <c r="E32" s="225"/>
      <c r="F32" s="226" t="s">
        <v>77</v>
      </c>
      <c r="G32" s="229">
        <f t="shared" si="2"/>
        <v>7.0999999999999998E-6</v>
      </c>
      <c r="H32" s="224" t="str">
        <f t="shared" si="3"/>
        <v>--</v>
      </c>
      <c r="I32" s="224">
        <f t="shared" si="4"/>
        <v>1.9000000000000001E-4</v>
      </c>
      <c r="J32" s="224" t="str">
        <f t="shared" si="5"/>
        <v>--</v>
      </c>
      <c r="K32" s="224">
        <f t="shared" si="6"/>
        <v>8.6000000000000003E-5</v>
      </c>
      <c r="L32" s="224" t="str">
        <f t="shared" si="7"/>
        <v>--</v>
      </c>
      <c r="M32" s="224" t="str">
        <f t="shared" si="8"/>
        <v>--</v>
      </c>
      <c r="N32" s="214" t="str">
        <f>VLOOKUP($B32,'3. Adjustment Factors'!$B$4:$M$380,5,FALSE)</f>
        <v>No</v>
      </c>
      <c r="O32" s="214" t="str">
        <f>VLOOKUP($B32,'3. Adjustment Factors'!$B$4:$M$380,12,FALSE)</f>
        <v>No</v>
      </c>
    </row>
    <row r="33" spans="1:15" x14ac:dyDescent="0.2">
      <c r="A33" s="221">
        <v>48</v>
      </c>
      <c r="B33" s="222">
        <v>51</v>
      </c>
      <c r="C33" s="208" t="str">
        <f t="shared" si="0"/>
        <v>16071-86-6</v>
      </c>
      <c r="D33" s="208" t="str">
        <f t="shared" si="1"/>
        <v>Direct Brown 95 (technical grade)</v>
      </c>
      <c r="E33" s="225"/>
      <c r="F33" s="226" t="s">
        <v>77</v>
      </c>
      <c r="G33" s="229">
        <f t="shared" si="2"/>
        <v>7.0999999999999998E-6</v>
      </c>
      <c r="H33" s="224" t="str">
        <f t="shared" si="3"/>
        <v>--</v>
      </c>
      <c r="I33" s="224">
        <f t="shared" si="4"/>
        <v>1.9000000000000001E-4</v>
      </c>
      <c r="J33" s="224" t="str">
        <f t="shared" si="5"/>
        <v>--</v>
      </c>
      <c r="K33" s="224">
        <f t="shared" si="6"/>
        <v>8.6000000000000003E-5</v>
      </c>
      <c r="L33" s="224" t="str">
        <f t="shared" si="7"/>
        <v>--</v>
      </c>
      <c r="M33" s="224" t="str">
        <f t="shared" si="8"/>
        <v>--</v>
      </c>
      <c r="N33" s="214" t="str">
        <f>VLOOKUP($B33,'3. Adjustment Factors'!$B$4:$M$380,5,FALSE)</f>
        <v>No</v>
      </c>
      <c r="O33" s="214" t="str">
        <f>VLOOKUP($B33,'3. Adjustment Factors'!$B$4:$M$380,12,FALSE)</f>
        <v>No</v>
      </c>
    </row>
    <row r="34" spans="1:15" x14ac:dyDescent="0.2">
      <c r="A34" s="221">
        <v>53</v>
      </c>
      <c r="B34" s="222">
        <v>56</v>
      </c>
      <c r="C34" s="208" t="str">
        <f t="shared" si="0"/>
        <v>100-44-7</v>
      </c>
      <c r="D34" s="208" t="str">
        <f t="shared" si="1"/>
        <v>Benzyl chloride</v>
      </c>
      <c r="E34" s="225"/>
      <c r="F34" s="224" t="s">
        <v>946</v>
      </c>
      <c r="G34" s="224">
        <f t="shared" si="2"/>
        <v>0.02</v>
      </c>
      <c r="H34" s="224">
        <f t="shared" si="3"/>
        <v>1</v>
      </c>
      <c r="I34" s="224">
        <f t="shared" si="4"/>
        <v>0.53</v>
      </c>
      <c r="J34" s="224">
        <f t="shared" si="5"/>
        <v>4.4000000000000004</v>
      </c>
      <c r="K34" s="224">
        <f t="shared" si="6"/>
        <v>0.24</v>
      </c>
      <c r="L34" s="224">
        <f t="shared" si="7"/>
        <v>4.4000000000000004</v>
      </c>
      <c r="M34" s="224">
        <f t="shared" si="8"/>
        <v>14</v>
      </c>
      <c r="N34" s="214" t="str">
        <f>VLOOKUP($B34,'3. Adjustment Factors'!$B$4:$M$380,5,FALSE)</f>
        <v>No</v>
      </c>
      <c r="O34" s="214" t="str">
        <f>VLOOKUP($B34,'3. Adjustment Factors'!$B$4:$M$380,12,FALSE)</f>
        <v>No</v>
      </c>
    </row>
    <row r="35" spans="1:15" x14ac:dyDescent="0.2">
      <c r="A35" s="221">
        <v>55</v>
      </c>
      <c r="B35" s="222">
        <v>58</v>
      </c>
      <c r="C35" s="208" t="str">
        <f t="shared" si="0"/>
        <v>7440-41-7</v>
      </c>
      <c r="D35" s="208" t="str">
        <f t="shared" si="1"/>
        <v>Beryllium and compounds</v>
      </c>
      <c r="E35" s="225">
        <v>5</v>
      </c>
      <c r="F35" s="224" t="s">
        <v>946</v>
      </c>
      <c r="G35" s="224">
        <f t="shared" si="2"/>
        <v>4.2000000000000002E-4</v>
      </c>
      <c r="H35" s="224">
        <f t="shared" si="3"/>
        <v>1E-3</v>
      </c>
      <c r="I35" s="224">
        <f t="shared" si="4"/>
        <v>1.0999999999999999E-2</v>
      </c>
      <c r="J35" s="224">
        <f t="shared" si="5"/>
        <v>4.4000000000000003E-3</v>
      </c>
      <c r="K35" s="224">
        <f t="shared" si="6"/>
        <v>5.0000000000000001E-3</v>
      </c>
      <c r="L35" s="224">
        <f t="shared" si="7"/>
        <v>4.4000000000000003E-3</v>
      </c>
      <c r="M35" s="224" t="str">
        <f t="shared" si="8"/>
        <v>--</v>
      </c>
      <c r="N35" s="214" t="str">
        <f>VLOOKUP($B35,'3. Adjustment Factors'!$B$4:$M$380,5,FALSE)</f>
        <v>No</v>
      </c>
      <c r="O35" s="214" t="str">
        <f>VLOOKUP($B35,'3. Adjustment Factors'!$B$4:$M$380,12,FALSE)</f>
        <v>No</v>
      </c>
    </row>
    <row r="36" spans="1:15" x14ac:dyDescent="0.2">
      <c r="A36" s="221">
        <v>56</v>
      </c>
      <c r="B36" s="221">
        <v>62</v>
      </c>
      <c r="C36" s="208" t="str">
        <f t="shared" si="0"/>
        <v>92-52-4</v>
      </c>
      <c r="D36" s="208" t="str">
        <f t="shared" si="1"/>
        <v>Biphenyl</v>
      </c>
      <c r="E36" s="225"/>
      <c r="F36" s="224" t="s">
        <v>946</v>
      </c>
      <c r="G36" s="224" t="str">
        <f t="shared" si="2"/>
        <v>--</v>
      </c>
      <c r="H36" s="224">
        <f t="shared" si="3"/>
        <v>0.4</v>
      </c>
      <c r="I36" s="224" t="str">
        <f t="shared" si="4"/>
        <v>--</v>
      </c>
      <c r="J36" s="224">
        <f t="shared" si="5"/>
        <v>1.8</v>
      </c>
      <c r="K36" s="224" t="str">
        <f t="shared" si="6"/>
        <v>--</v>
      </c>
      <c r="L36" s="224">
        <f t="shared" si="7"/>
        <v>1.8</v>
      </c>
      <c r="M36" s="224" t="str">
        <f t="shared" si="8"/>
        <v>--</v>
      </c>
      <c r="N36" s="214" t="str">
        <f>VLOOKUP($B36,'3. Adjustment Factors'!$B$4:$M$380,5,FALSE)</f>
        <v>No</v>
      </c>
      <c r="O36" s="214" t="str">
        <f>VLOOKUP($B36,'3. Adjustment Factors'!$B$4:$M$380,12,FALSE)</f>
        <v>No</v>
      </c>
    </row>
    <row r="37" spans="1:15" x14ac:dyDescent="0.2">
      <c r="A37" s="221">
        <v>57</v>
      </c>
      <c r="B37" s="221" t="s">
        <v>138</v>
      </c>
      <c r="C37" s="208" t="str">
        <f t="shared" si="0"/>
        <v>10294-34-5</v>
      </c>
      <c r="D37" s="208" t="str">
        <f t="shared" si="1"/>
        <v>Boron trichloride</v>
      </c>
      <c r="E37" s="225"/>
      <c r="F37" s="224" t="s">
        <v>946</v>
      </c>
      <c r="G37" s="224" t="str">
        <f t="shared" si="2"/>
        <v>--</v>
      </c>
      <c r="H37" s="224">
        <f t="shared" si="3"/>
        <v>9.6</v>
      </c>
      <c r="I37" s="224" t="str">
        <f t="shared" si="4"/>
        <v>--</v>
      </c>
      <c r="J37" s="224">
        <f t="shared" si="5"/>
        <v>42</v>
      </c>
      <c r="K37" s="224" t="str">
        <f t="shared" si="6"/>
        <v>--</v>
      </c>
      <c r="L37" s="224">
        <f t="shared" si="7"/>
        <v>42</v>
      </c>
      <c r="M37" s="224">
        <f t="shared" si="8"/>
        <v>94</v>
      </c>
      <c r="N37" s="214" t="str">
        <f>VLOOKUP($B37,'3. Adjustment Factors'!$B$4:$M$380,5,FALSE)</f>
        <v>No</v>
      </c>
      <c r="O37" s="214" t="str">
        <f>VLOOKUP($B37,'3. Adjustment Factors'!$B$4:$M$380,12,FALSE)</f>
        <v>No</v>
      </c>
    </row>
    <row r="38" spans="1:15" x14ac:dyDescent="0.2">
      <c r="A38" s="221">
        <v>59</v>
      </c>
      <c r="B38" s="221" t="s">
        <v>141</v>
      </c>
      <c r="C38" s="208" t="str">
        <f t="shared" si="0"/>
        <v>108-86-1</v>
      </c>
      <c r="D38" s="208" t="str">
        <f t="shared" si="1"/>
        <v>Bromobenzene</v>
      </c>
      <c r="E38" s="225"/>
      <c r="F38" s="224" t="s">
        <v>947</v>
      </c>
      <c r="G38" s="224" t="str">
        <f t="shared" si="2"/>
        <v>--</v>
      </c>
      <c r="H38" s="224">
        <f t="shared" si="3"/>
        <v>60</v>
      </c>
      <c r="I38" s="224" t="str">
        <f t="shared" si="4"/>
        <v>--</v>
      </c>
      <c r="J38" s="224">
        <f t="shared" si="5"/>
        <v>260</v>
      </c>
      <c r="K38" s="224" t="str">
        <f t="shared" si="6"/>
        <v>--</v>
      </c>
      <c r="L38" s="224">
        <f t="shared" si="7"/>
        <v>260</v>
      </c>
      <c r="M38" s="224" t="str">
        <f t="shared" si="8"/>
        <v>--</v>
      </c>
      <c r="N38" s="214" t="str">
        <f>VLOOKUP($B38,'3. Adjustment Factors'!$B$4:$M$380,5,FALSE)</f>
        <v>No</v>
      </c>
      <c r="O38" s="214" t="str">
        <f>VLOOKUP($B38,'3. Adjustment Factors'!$B$4:$M$380,12,FALSE)</f>
        <v>No</v>
      </c>
    </row>
    <row r="39" spans="1:15" x14ac:dyDescent="0.2">
      <c r="A39" s="221">
        <v>60</v>
      </c>
      <c r="B39" s="221">
        <v>71</v>
      </c>
      <c r="C39" s="208" t="str">
        <f t="shared" si="0"/>
        <v>75-27-4</v>
      </c>
      <c r="D39" s="208" t="str">
        <f t="shared" si="1"/>
        <v>Bromodichloromethane</v>
      </c>
      <c r="E39" s="225"/>
      <c r="F39" s="226" t="s">
        <v>77</v>
      </c>
      <c r="G39" s="224">
        <f t="shared" si="2"/>
        <v>2.7E-2</v>
      </c>
      <c r="H39" s="224" t="str">
        <f t="shared" si="3"/>
        <v>--</v>
      </c>
      <c r="I39" s="224">
        <f t="shared" si="4"/>
        <v>0.7</v>
      </c>
      <c r="J39" s="224" t="str">
        <f t="shared" si="5"/>
        <v>--</v>
      </c>
      <c r="K39" s="224">
        <f t="shared" si="6"/>
        <v>0.32</v>
      </c>
      <c r="L39" s="224" t="str">
        <f t="shared" si="7"/>
        <v>--</v>
      </c>
      <c r="M39" s="224" t="str">
        <f t="shared" si="8"/>
        <v>--</v>
      </c>
      <c r="N39" s="214" t="str">
        <f>VLOOKUP($B39,'3. Adjustment Factors'!$B$4:$M$380,5,FALSE)</f>
        <v>No</v>
      </c>
      <c r="O39" s="214" t="str">
        <f>VLOOKUP($B39,'3. Adjustment Factors'!$B$4:$M$380,12,FALSE)</f>
        <v>No</v>
      </c>
    </row>
    <row r="40" spans="1:15" x14ac:dyDescent="0.2">
      <c r="A40" s="221">
        <v>61</v>
      </c>
      <c r="B40" s="222">
        <v>72</v>
      </c>
      <c r="C40" s="208" t="str">
        <f t="shared" si="0"/>
        <v>75-25-2</v>
      </c>
      <c r="D40" s="208" t="str">
        <f t="shared" si="1"/>
        <v>Bromoform</v>
      </c>
      <c r="E40" s="225"/>
      <c r="F40" s="226" t="s">
        <v>77</v>
      </c>
      <c r="G40" s="224">
        <f t="shared" si="2"/>
        <v>0.91</v>
      </c>
      <c r="H40" s="224" t="str">
        <f t="shared" si="3"/>
        <v>--</v>
      </c>
      <c r="I40" s="224">
        <f t="shared" si="4"/>
        <v>24</v>
      </c>
      <c r="J40" s="224" t="str">
        <f t="shared" si="5"/>
        <v>--</v>
      </c>
      <c r="K40" s="224">
        <f t="shared" si="6"/>
        <v>11</v>
      </c>
      <c r="L40" s="224" t="str">
        <f t="shared" si="7"/>
        <v>--</v>
      </c>
      <c r="M40" s="224" t="str">
        <f t="shared" si="8"/>
        <v>--</v>
      </c>
      <c r="N40" s="214" t="str">
        <f>VLOOKUP($B40,'3. Adjustment Factors'!$B$4:$M$380,5,FALSE)</f>
        <v>No</v>
      </c>
      <c r="O40" s="214" t="str">
        <f>VLOOKUP($B40,'3. Adjustment Factors'!$B$4:$M$380,12,FALSE)</f>
        <v>No</v>
      </c>
    </row>
    <row r="41" spans="1:15" x14ac:dyDescent="0.2">
      <c r="A41" s="221">
        <v>62</v>
      </c>
      <c r="B41" s="222">
        <v>324</v>
      </c>
      <c r="C41" s="208" t="str">
        <f t="shared" si="0"/>
        <v>74-83-9</v>
      </c>
      <c r="D41" s="208" t="str">
        <f t="shared" si="1"/>
        <v>Bromomethane {methyl bromide}</v>
      </c>
      <c r="E41" s="225"/>
      <c r="F41" s="224" t="s">
        <v>946</v>
      </c>
      <c r="G41" s="224" t="str">
        <f t="shared" si="2"/>
        <v>--</v>
      </c>
      <c r="H41" s="224">
        <f t="shared" si="3"/>
        <v>3.9</v>
      </c>
      <c r="I41" s="224" t="str">
        <f t="shared" si="4"/>
        <v>--</v>
      </c>
      <c r="J41" s="224">
        <f t="shared" si="5"/>
        <v>17</v>
      </c>
      <c r="K41" s="224" t="str">
        <f t="shared" si="6"/>
        <v>--</v>
      </c>
      <c r="L41" s="224">
        <f t="shared" si="7"/>
        <v>17</v>
      </c>
      <c r="M41" s="224">
        <f t="shared" si="8"/>
        <v>190</v>
      </c>
      <c r="N41" s="214" t="str">
        <f>VLOOKUP($B41,'3. Adjustment Factors'!$B$4:$M$380,5,FALSE)</f>
        <v>No</v>
      </c>
      <c r="O41" s="214" t="str">
        <f>VLOOKUP($B41,'3. Adjustment Factors'!$B$4:$M$380,12,FALSE)</f>
        <v>No</v>
      </c>
    </row>
    <row r="42" spans="1:15" x14ac:dyDescent="0.2">
      <c r="A42" s="221">
        <v>63</v>
      </c>
      <c r="B42" s="222">
        <v>73</v>
      </c>
      <c r="C42" s="208" t="str">
        <f t="shared" si="0"/>
        <v>106-94-5</v>
      </c>
      <c r="D42" s="208" t="str">
        <f t="shared" si="1"/>
        <v>1-Bromopropane {n-propyl bromide}</v>
      </c>
      <c r="E42" s="225"/>
      <c r="F42" s="224" t="s">
        <v>946</v>
      </c>
      <c r="G42" s="224">
        <f t="shared" si="2"/>
        <v>0.27</v>
      </c>
      <c r="H42" s="224">
        <f t="shared" si="3"/>
        <v>1.7</v>
      </c>
      <c r="I42" s="224">
        <f t="shared" si="4"/>
        <v>7</v>
      </c>
      <c r="J42" s="224">
        <f t="shared" si="5"/>
        <v>7.5</v>
      </c>
      <c r="K42" s="224">
        <f t="shared" si="6"/>
        <v>3.2</v>
      </c>
      <c r="L42" s="224">
        <f t="shared" si="7"/>
        <v>7.5</v>
      </c>
      <c r="M42" s="227">
        <f t="shared" si="8"/>
        <v>3300</v>
      </c>
      <c r="N42" s="214" t="str">
        <f>VLOOKUP($B42,'3. Adjustment Factors'!$B$4:$M$380,5,FALSE)</f>
        <v>No</v>
      </c>
      <c r="O42" s="214" t="str">
        <f>VLOOKUP($B42,'3. Adjustment Factors'!$B$4:$M$380,12,FALSE)</f>
        <v>No</v>
      </c>
    </row>
    <row r="43" spans="1:15" x14ac:dyDescent="0.2">
      <c r="A43" s="221">
        <v>64</v>
      </c>
      <c r="B43" s="222">
        <v>75</v>
      </c>
      <c r="C43" s="208" t="str">
        <f t="shared" si="0"/>
        <v>106-99-0</v>
      </c>
      <c r="D43" s="208" t="str">
        <f t="shared" si="1"/>
        <v>1,3-Butadiene</v>
      </c>
      <c r="E43" s="225"/>
      <c r="F43" s="224" t="s">
        <v>946</v>
      </c>
      <c r="G43" s="224">
        <f t="shared" si="2"/>
        <v>3.3000000000000002E-2</v>
      </c>
      <c r="H43" s="224">
        <f t="shared" si="3"/>
        <v>2</v>
      </c>
      <c r="I43" s="224">
        <f t="shared" si="4"/>
        <v>0.86</v>
      </c>
      <c r="J43" s="224">
        <f t="shared" si="5"/>
        <v>8.8000000000000007</v>
      </c>
      <c r="K43" s="224">
        <f t="shared" si="6"/>
        <v>0.4</v>
      </c>
      <c r="L43" s="224">
        <f t="shared" si="7"/>
        <v>8.8000000000000007</v>
      </c>
      <c r="M43" s="224">
        <f t="shared" si="8"/>
        <v>660</v>
      </c>
      <c r="N43" s="214" t="str">
        <f>VLOOKUP($B43,'3. Adjustment Factors'!$B$4:$M$380,5,FALSE)</f>
        <v>No</v>
      </c>
      <c r="O43" s="214" t="str">
        <f>VLOOKUP($B43,'3. Adjustment Factors'!$B$4:$M$380,12,FALSE)</f>
        <v>No</v>
      </c>
    </row>
    <row r="44" spans="1:15" x14ac:dyDescent="0.2">
      <c r="A44" s="221">
        <v>65</v>
      </c>
      <c r="B44" s="222">
        <v>333</v>
      </c>
      <c r="C44" s="208" t="str">
        <f t="shared" si="0"/>
        <v>78-93-3</v>
      </c>
      <c r="D44" s="208" t="str">
        <f t="shared" si="1"/>
        <v>2-Butanone {methyl ethyl ketone (MEK)}</v>
      </c>
      <c r="E44" s="225"/>
      <c r="F44" s="224" t="s">
        <v>946</v>
      </c>
      <c r="G44" s="224" t="str">
        <f t="shared" si="2"/>
        <v>--</v>
      </c>
      <c r="H44" s="224" t="str">
        <f t="shared" si="3"/>
        <v>--</v>
      </c>
      <c r="I44" s="224" t="str">
        <f t="shared" si="4"/>
        <v>--</v>
      </c>
      <c r="J44" s="224" t="str">
        <f t="shared" si="5"/>
        <v>--</v>
      </c>
      <c r="K44" s="224" t="str">
        <f t="shared" si="6"/>
        <v>--</v>
      </c>
      <c r="L44" s="224" t="str">
        <f t="shared" si="7"/>
        <v>--</v>
      </c>
      <c r="M44" s="227">
        <f t="shared" si="8"/>
        <v>2900</v>
      </c>
      <c r="N44" s="214" t="str">
        <f>VLOOKUP($B44,'3. Adjustment Factors'!$B$4:$M$380,5,FALSE)</f>
        <v>No</v>
      </c>
      <c r="O44" s="214" t="str">
        <f>VLOOKUP($B44,'3. Adjustment Factors'!$B$4:$M$380,12,FALSE)</f>
        <v>No</v>
      </c>
    </row>
    <row r="45" spans="1:15" x14ac:dyDescent="0.2">
      <c r="A45" s="221">
        <v>66</v>
      </c>
      <c r="B45" s="221">
        <v>76</v>
      </c>
      <c r="C45" s="208" t="str">
        <f t="shared" si="0"/>
        <v>540-88-5</v>
      </c>
      <c r="D45" s="208" t="str">
        <f t="shared" si="1"/>
        <v>t-Butyl acetate</v>
      </c>
      <c r="E45" s="225"/>
      <c r="F45" s="226" t="s">
        <v>77</v>
      </c>
      <c r="G45" s="224">
        <f t="shared" si="2"/>
        <v>0.77</v>
      </c>
      <c r="H45" s="224" t="str">
        <f t="shared" si="3"/>
        <v>--</v>
      </c>
      <c r="I45" s="224">
        <f t="shared" si="4"/>
        <v>20</v>
      </c>
      <c r="J45" s="224" t="str">
        <f t="shared" si="5"/>
        <v>--</v>
      </c>
      <c r="K45" s="224">
        <f t="shared" si="6"/>
        <v>9.1999999999999993</v>
      </c>
      <c r="L45" s="224" t="str">
        <f t="shared" si="7"/>
        <v>--</v>
      </c>
      <c r="M45" s="224" t="str">
        <f t="shared" si="8"/>
        <v>--</v>
      </c>
      <c r="N45" s="214" t="str">
        <f>VLOOKUP($B45,'3. Adjustment Factors'!$B$4:$M$380,5,FALSE)</f>
        <v>No</v>
      </c>
      <c r="O45" s="214" t="str">
        <f>VLOOKUP($B45,'3. Adjustment Factors'!$B$4:$M$380,12,FALSE)</f>
        <v>No</v>
      </c>
    </row>
    <row r="46" spans="1:15" x14ac:dyDescent="0.2">
      <c r="A46" s="221">
        <v>69</v>
      </c>
      <c r="B46" s="222">
        <v>79</v>
      </c>
      <c r="C46" s="208" t="str">
        <f t="shared" si="0"/>
        <v>78-92-2</v>
      </c>
      <c r="D46" s="208" t="str">
        <f t="shared" si="1"/>
        <v>sec-Butyl alcohol</v>
      </c>
      <c r="E46" s="225"/>
      <c r="F46" s="224" t="s">
        <v>946</v>
      </c>
      <c r="G46" s="224" t="str">
        <f t="shared" si="2"/>
        <v>--</v>
      </c>
      <c r="H46" s="224">
        <f t="shared" si="3"/>
        <v>30000</v>
      </c>
      <c r="I46" s="224" t="str">
        <f t="shared" si="4"/>
        <v>--</v>
      </c>
      <c r="J46" s="224">
        <f t="shared" si="5"/>
        <v>130000</v>
      </c>
      <c r="K46" s="224" t="str">
        <f t="shared" si="6"/>
        <v>--</v>
      </c>
      <c r="L46" s="224">
        <f t="shared" si="7"/>
        <v>130000</v>
      </c>
      <c r="M46" s="227">
        <f t="shared" si="8"/>
        <v>30000</v>
      </c>
      <c r="N46" s="214" t="str">
        <f>VLOOKUP($B46,'3. Adjustment Factors'!$B$4:$M$380,5,FALSE)</f>
        <v>No</v>
      </c>
      <c r="O46" s="214" t="str">
        <f>VLOOKUP($B46,'3. Adjustment Factors'!$B$4:$M$380,12,FALSE)</f>
        <v>No</v>
      </c>
    </row>
    <row r="47" spans="1:15" x14ac:dyDescent="0.2">
      <c r="A47" s="221">
        <v>70</v>
      </c>
      <c r="B47" s="221">
        <v>80</v>
      </c>
      <c r="C47" s="208" t="str">
        <f t="shared" si="0"/>
        <v>75-65-0</v>
      </c>
      <c r="D47" s="208" t="str">
        <f t="shared" si="1"/>
        <v>tert-Butyl alcohol</v>
      </c>
      <c r="E47" s="225"/>
      <c r="F47" s="224" t="s">
        <v>946</v>
      </c>
      <c r="G47" s="224" t="str">
        <f t="shared" si="2"/>
        <v>--</v>
      </c>
      <c r="H47" s="224">
        <f t="shared" si="3"/>
        <v>5000</v>
      </c>
      <c r="I47" s="224" t="str">
        <f t="shared" si="4"/>
        <v>--</v>
      </c>
      <c r="J47" s="224">
        <f t="shared" si="5"/>
        <v>22000</v>
      </c>
      <c r="K47" s="224" t="str">
        <f t="shared" si="6"/>
        <v>--</v>
      </c>
      <c r="L47" s="224">
        <f t="shared" si="7"/>
        <v>22000</v>
      </c>
      <c r="M47" s="227">
        <f t="shared" si="8"/>
        <v>15000</v>
      </c>
      <c r="N47" s="214" t="str">
        <f>VLOOKUP($B47,'3. Adjustment Factors'!$B$4:$M$380,5,FALSE)</f>
        <v>No</v>
      </c>
      <c r="O47" s="214" t="str">
        <f>VLOOKUP($B47,'3. Adjustment Factors'!$B$4:$M$380,12,FALSE)</f>
        <v>No</v>
      </c>
    </row>
    <row r="48" spans="1:15" x14ac:dyDescent="0.2">
      <c r="A48" s="221">
        <v>75</v>
      </c>
      <c r="B48" s="222">
        <v>83</v>
      </c>
      <c r="C48" s="208" t="str">
        <f t="shared" si="0"/>
        <v>7440-43-9</v>
      </c>
      <c r="D48" s="208" t="str">
        <f t="shared" si="1"/>
        <v>Cadmium and compounds</v>
      </c>
      <c r="E48" s="225" t="s">
        <v>948</v>
      </c>
      <c r="F48" s="224" t="s">
        <v>946</v>
      </c>
      <c r="G48" s="224">
        <f t="shared" si="2"/>
        <v>5.5999999999999995E-4</v>
      </c>
      <c r="H48" s="224">
        <f t="shared" si="3"/>
        <v>1.6000000000000001E-3</v>
      </c>
      <c r="I48" s="224">
        <f t="shared" si="4"/>
        <v>1.4E-2</v>
      </c>
      <c r="J48" s="224">
        <f t="shared" si="5"/>
        <v>3.7000000000000002E-3</v>
      </c>
      <c r="K48" s="224">
        <f t="shared" si="6"/>
        <v>6.7000000000000002E-3</v>
      </c>
      <c r="L48" s="224">
        <f t="shared" si="7"/>
        <v>2.1999999999999999E-2</v>
      </c>
      <c r="M48" s="224">
        <f t="shared" si="8"/>
        <v>0.03</v>
      </c>
      <c r="N48" s="214" t="str">
        <f>VLOOKUP($B48,'3. Adjustment Factors'!$B$4:$M$380,5,FALSE)</f>
        <v>Yes</v>
      </c>
      <c r="O48" s="214" t="str">
        <f>VLOOKUP($B48,'3. Adjustment Factors'!$B$4:$M$380,12,FALSE)</f>
        <v>No</v>
      </c>
    </row>
    <row r="49" spans="1:15" x14ac:dyDescent="0.2">
      <c r="A49" s="221">
        <v>77</v>
      </c>
      <c r="B49" s="222">
        <v>86</v>
      </c>
      <c r="C49" s="208" t="str">
        <f t="shared" si="0"/>
        <v>105-60-2</v>
      </c>
      <c r="D49" s="208" t="str">
        <f t="shared" si="1"/>
        <v>Caprolactam</v>
      </c>
      <c r="E49" s="225"/>
      <c r="F49" s="224" t="s">
        <v>946</v>
      </c>
      <c r="G49" s="224" t="str">
        <f t="shared" si="2"/>
        <v>--</v>
      </c>
      <c r="H49" s="224">
        <f t="shared" si="3"/>
        <v>2.2000000000000002</v>
      </c>
      <c r="I49" s="224" t="str">
        <f t="shared" si="4"/>
        <v>--</v>
      </c>
      <c r="J49" s="224">
        <f t="shared" si="5"/>
        <v>9.6999999999999993</v>
      </c>
      <c r="K49" s="224" t="str">
        <f t="shared" si="6"/>
        <v>--</v>
      </c>
      <c r="L49" s="224">
        <f t="shared" si="7"/>
        <v>9.6999999999999993</v>
      </c>
      <c r="M49" s="224">
        <f t="shared" si="8"/>
        <v>50</v>
      </c>
      <c r="N49" s="214" t="str">
        <f>VLOOKUP($B49,'3. Adjustment Factors'!$B$4:$M$380,5,FALSE)</f>
        <v>No</v>
      </c>
      <c r="O49" s="214" t="str">
        <f>VLOOKUP($B49,'3. Adjustment Factors'!$B$4:$M$380,12,FALSE)</f>
        <v>No</v>
      </c>
    </row>
    <row r="50" spans="1:15" x14ac:dyDescent="0.2">
      <c r="A50" s="221">
        <v>81</v>
      </c>
      <c r="B50" s="222">
        <v>90</v>
      </c>
      <c r="C50" s="208" t="str">
        <f t="shared" si="0"/>
        <v>75-15-0</v>
      </c>
      <c r="D50" s="208" t="str">
        <f t="shared" si="1"/>
        <v>Carbon disulfide</v>
      </c>
      <c r="E50" s="225"/>
      <c r="F50" s="224" t="s">
        <v>946</v>
      </c>
      <c r="G50" s="224" t="str">
        <f t="shared" si="2"/>
        <v>--</v>
      </c>
      <c r="H50" s="224">
        <f t="shared" si="3"/>
        <v>300</v>
      </c>
      <c r="I50" s="224" t="str">
        <f t="shared" si="4"/>
        <v>--</v>
      </c>
      <c r="J50" s="224">
        <f t="shared" si="5"/>
        <v>1300</v>
      </c>
      <c r="K50" s="224" t="str">
        <f t="shared" si="6"/>
        <v>--</v>
      </c>
      <c r="L50" s="224">
        <f t="shared" si="7"/>
        <v>1300</v>
      </c>
      <c r="M50" s="224">
        <f t="shared" si="8"/>
        <v>600</v>
      </c>
      <c r="N50" s="214" t="str">
        <f>VLOOKUP($B50,'3. Adjustment Factors'!$B$4:$M$380,5,FALSE)</f>
        <v>No</v>
      </c>
      <c r="O50" s="214" t="str">
        <f>VLOOKUP($B50,'3. Adjustment Factors'!$B$4:$M$380,12,FALSE)</f>
        <v>No</v>
      </c>
    </row>
    <row r="51" spans="1:15" x14ac:dyDescent="0.2">
      <c r="A51" s="221">
        <v>82</v>
      </c>
      <c r="B51" s="222">
        <v>91</v>
      </c>
      <c r="C51" s="208" t="str">
        <f t="shared" si="0"/>
        <v>56-23-5</v>
      </c>
      <c r="D51" s="208" t="str">
        <f t="shared" si="1"/>
        <v>Carbon tetrachloride</v>
      </c>
      <c r="E51" s="225"/>
      <c r="F51" s="224" t="s">
        <v>946</v>
      </c>
      <c r="G51" s="224">
        <f t="shared" si="2"/>
        <v>0.17</v>
      </c>
      <c r="H51" s="224">
        <f t="shared" si="3"/>
        <v>100</v>
      </c>
      <c r="I51" s="224">
        <f t="shared" si="4"/>
        <v>4.3</v>
      </c>
      <c r="J51" s="224">
        <f t="shared" si="5"/>
        <v>440</v>
      </c>
      <c r="K51" s="224">
        <f t="shared" si="6"/>
        <v>2</v>
      </c>
      <c r="L51" s="224">
        <f t="shared" si="7"/>
        <v>440</v>
      </c>
      <c r="M51" s="227">
        <f t="shared" si="8"/>
        <v>1900</v>
      </c>
      <c r="N51" s="214" t="str">
        <f>VLOOKUP($B51,'3. Adjustment Factors'!$B$4:$M$380,5,FALSE)</f>
        <v>No</v>
      </c>
      <c r="O51" s="214" t="str">
        <f>VLOOKUP($B51,'3. Adjustment Factors'!$B$4:$M$380,12,FALSE)</f>
        <v>No</v>
      </c>
    </row>
    <row r="52" spans="1:15" x14ac:dyDescent="0.2">
      <c r="A52" s="221">
        <v>83</v>
      </c>
      <c r="B52" s="222">
        <v>92</v>
      </c>
      <c r="C52" s="208" t="str">
        <f t="shared" si="0"/>
        <v>463-58-1</v>
      </c>
      <c r="D52" s="208" t="str">
        <f t="shared" si="1"/>
        <v>Carbonyl sulfide</v>
      </c>
      <c r="E52" s="225"/>
      <c r="F52" s="224" t="s">
        <v>946</v>
      </c>
      <c r="G52" s="224" t="str">
        <f t="shared" si="2"/>
        <v>--</v>
      </c>
      <c r="H52" s="224">
        <f t="shared" si="3"/>
        <v>10</v>
      </c>
      <c r="I52" s="224" t="str">
        <f t="shared" si="4"/>
        <v>--</v>
      </c>
      <c r="J52" s="224">
        <f t="shared" si="5"/>
        <v>44</v>
      </c>
      <c r="K52" s="224" t="str">
        <f t="shared" si="6"/>
        <v>--</v>
      </c>
      <c r="L52" s="224">
        <f t="shared" si="7"/>
        <v>44</v>
      </c>
      <c r="M52" s="224">
        <f t="shared" si="8"/>
        <v>93</v>
      </c>
      <c r="N52" s="214" t="str">
        <f>VLOOKUP($B52,'3. Adjustment Factors'!$B$4:$M$380,5,FALSE)</f>
        <v>No</v>
      </c>
      <c r="O52" s="214" t="str">
        <f>VLOOKUP($B52,'3. Adjustment Factors'!$B$4:$M$380,12,FALSE)</f>
        <v>No</v>
      </c>
    </row>
    <row r="53" spans="1:15" x14ac:dyDescent="0.2">
      <c r="A53" s="221">
        <v>86</v>
      </c>
      <c r="B53" s="221" t="s">
        <v>173</v>
      </c>
      <c r="C53" s="208" t="str">
        <f t="shared" si="0"/>
        <v>1306-38-3</v>
      </c>
      <c r="D53" s="208" t="str">
        <f t="shared" si="1"/>
        <v>Cerium oxide</v>
      </c>
      <c r="E53" s="225"/>
      <c r="F53" s="224" t="s">
        <v>946</v>
      </c>
      <c r="G53" s="224" t="str">
        <f t="shared" si="2"/>
        <v>--</v>
      </c>
      <c r="H53" s="224">
        <f t="shared" si="3"/>
        <v>0.9</v>
      </c>
      <c r="I53" s="224" t="str">
        <f t="shared" si="4"/>
        <v>--</v>
      </c>
      <c r="J53" s="224">
        <f t="shared" si="5"/>
        <v>4</v>
      </c>
      <c r="K53" s="224" t="str">
        <f t="shared" si="6"/>
        <v>--</v>
      </c>
      <c r="L53" s="224">
        <f t="shared" si="7"/>
        <v>4</v>
      </c>
      <c r="M53" s="224" t="str">
        <f t="shared" si="8"/>
        <v>--</v>
      </c>
      <c r="N53" s="214" t="str">
        <f>VLOOKUP($B53,'3. Adjustment Factors'!$B$4:$M$380,5,FALSE)</f>
        <v>No</v>
      </c>
      <c r="O53" s="214" t="str">
        <f>VLOOKUP($B53,'3. Adjustment Factors'!$B$4:$M$380,12,FALSE)</f>
        <v>No</v>
      </c>
    </row>
    <row r="54" spans="1:15" x14ac:dyDescent="0.2">
      <c r="A54" s="221">
        <v>89</v>
      </c>
      <c r="B54" s="222">
        <v>97</v>
      </c>
      <c r="C54" s="208" t="str">
        <f t="shared" si="0"/>
        <v>57-74-9</v>
      </c>
      <c r="D54" s="208" t="str">
        <f t="shared" si="1"/>
        <v>Chlordane</v>
      </c>
      <c r="E54" s="225"/>
      <c r="F54" s="224" t="s">
        <v>946</v>
      </c>
      <c r="G54" s="224">
        <f t="shared" si="2"/>
        <v>0.01</v>
      </c>
      <c r="H54" s="224">
        <f t="shared" si="3"/>
        <v>0.02</v>
      </c>
      <c r="I54" s="224">
        <f t="shared" si="4"/>
        <v>0.26</v>
      </c>
      <c r="J54" s="224">
        <f t="shared" si="5"/>
        <v>8.7999999999999995E-2</v>
      </c>
      <c r="K54" s="224">
        <f t="shared" si="6"/>
        <v>0.12</v>
      </c>
      <c r="L54" s="224">
        <f t="shared" si="7"/>
        <v>8.7999999999999995E-2</v>
      </c>
      <c r="M54" s="224">
        <f t="shared" si="8"/>
        <v>0.28000000000000003</v>
      </c>
      <c r="N54" s="214" t="str">
        <f>VLOOKUP($B54,'3. Adjustment Factors'!$B$4:$M$380,5,FALSE)</f>
        <v>No</v>
      </c>
      <c r="O54" s="214" t="str">
        <f>VLOOKUP($B54,'3. Adjustment Factors'!$B$4:$M$380,12,FALSE)</f>
        <v>No</v>
      </c>
    </row>
    <row r="55" spans="1:15" x14ac:dyDescent="0.2">
      <c r="A55" s="221">
        <v>90</v>
      </c>
      <c r="B55" s="221">
        <v>98</v>
      </c>
      <c r="C55" s="208" t="str">
        <f t="shared" si="0"/>
        <v>143-50-0</v>
      </c>
      <c r="D55" s="208" t="str">
        <f t="shared" si="1"/>
        <v>Chlordecone</v>
      </c>
      <c r="E55" s="225"/>
      <c r="F55" s="226" t="s">
        <v>77</v>
      </c>
      <c r="G55" s="224">
        <f t="shared" si="2"/>
        <v>2.2000000000000001E-4</v>
      </c>
      <c r="H55" s="224" t="str">
        <f t="shared" si="3"/>
        <v>--</v>
      </c>
      <c r="I55" s="224">
        <f t="shared" si="4"/>
        <v>5.7000000000000002E-3</v>
      </c>
      <c r="J55" s="224" t="str">
        <f t="shared" si="5"/>
        <v>--</v>
      </c>
      <c r="K55" s="224">
        <f t="shared" si="6"/>
        <v>2.5999999999999999E-3</v>
      </c>
      <c r="L55" s="224" t="str">
        <f t="shared" si="7"/>
        <v>--</v>
      </c>
      <c r="M55" s="224" t="str">
        <f t="shared" si="8"/>
        <v>--</v>
      </c>
      <c r="N55" s="214" t="str">
        <f>VLOOKUP($B55,'3. Adjustment Factors'!$B$4:$M$380,5,FALSE)</f>
        <v>No</v>
      </c>
      <c r="O55" s="214" t="str">
        <f>VLOOKUP($B55,'3. Adjustment Factors'!$B$4:$M$380,12,FALSE)</f>
        <v>No</v>
      </c>
    </row>
    <row r="56" spans="1:15" x14ac:dyDescent="0.2">
      <c r="A56" s="221">
        <v>92</v>
      </c>
      <c r="B56" s="222">
        <v>100</v>
      </c>
      <c r="C56" s="208" t="str">
        <f t="shared" si="0"/>
        <v>108171-26-2</v>
      </c>
      <c r="D56" s="208" t="str">
        <f t="shared" si="1"/>
        <v>Chlorinated paraffins</v>
      </c>
      <c r="E56" s="225">
        <v>7</v>
      </c>
      <c r="F56" s="226" t="s">
        <v>77</v>
      </c>
      <c r="G56" s="224">
        <f t="shared" si="2"/>
        <v>0.04</v>
      </c>
      <c r="H56" s="224" t="str">
        <f t="shared" si="3"/>
        <v>--</v>
      </c>
      <c r="I56" s="224">
        <f t="shared" si="4"/>
        <v>1</v>
      </c>
      <c r="J56" s="224" t="str">
        <f t="shared" si="5"/>
        <v>--</v>
      </c>
      <c r="K56" s="224">
        <f t="shared" si="6"/>
        <v>0.48</v>
      </c>
      <c r="L56" s="224" t="str">
        <f t="shared" si="7"/>
        <v>--</v>
      </c>
      <c r="M56" s="224" t="str">
        <f t="shared" si="8"/>
        <v>--</v>
      </c>
      <c r="N56" s="214" t="str">
        <f>VLOOKUP($B56,'3. Adjustment Factors'!$B$4:$M$380,5,FALSE)</f>
        <v>No</v>
      </c>
      <c r="O56" s="214" t="str">
        <f>VLOOKUP($B56,'3. Adjustment Factors'!$B$4:$M$380,12,FALSE)</f>
        <v>No</v>
      </c>
    </row>
    <row r="57" spans="1:15" x14ac:dyDescent="0.2">
      <c r="A57" s="221">
        <v>93</v>
      </c>
      <c r="B57" s="222">
        <v>101</v>
      </c>
      <c r="C57" s="208" t="str">
        <f t="shared" si="0"/>
        <v>7782-50-5</v>
      </c>
      <c r="D57" s="208" t="str">
        <f t="shared" si="1"/>
        <v>Chlorine</v>
      </c>
      <c r="E57" s="225"/>
      <c r="F57" s="224" t="s">
        <v>946</v>
      </c>
      <c r="G57" s="224" t="str">
        <f t="shared" si="2"/>
        <v>--</v>
      </c>
      <c r="H57" s="224">
        <f t="shared" si="3"/>
        <v>0.15</v>
      </c>
      <c r="I57" s="224" t="str">
        <f t="shared" si="4"/>
        <v>--</v>
      </c>
      <c r="J57" s="224">
        <f t="shared" si="5"/>
        <v>0.66</v>
      </c>
      <c r="K57" s="224" t="str">
        <f t="shared" si="6"/>
        <v>--</v>
      </c>
      <c r="L57" s="224">
        <f t="shared" si="7"/>
        <v>0.66</v>
      </c>
      <c r="M57" s="224">
        <f t="shared" si="8"/>
        <v>170</v>
      </c>
      <c r="N57" s="214" t="str">
        <f>VLOOKUP($B57,'3. Adjustment Factors'!$B$4:$M$380,5,FALSE)</f>
        <v>No</v>
      </c>
      <c r="O57" s="214" t="str">
        <f>VLOOKUP($B57,'3. Adjustment Factors'!$B$4:$M$380,12,FALSE)</f>
        <v>No</v>
      </c>
    </row>
    <row r="58" spans="1:15" x14ac:dyDescent="0.2">
      <c r="A58" s="221">
        <v>94</v>
      </c>
      <c r="B58" s="222">
        <v>102</v>
      </c>
      <c r="C58" s="208" t="str">
        <f t="shared" si="0"/>
        <v>10049-04-4</v>
      </c>
      <c r="D58" s="208" t="str">
        <f t="shared" si="1"/>
        <v>Chlorine dioxide</v>
      </c>
      <c r="E58" s="225"/>
      <c r="F58" s="224" t="s">
        <v>946</v>
      </c>
      <c r="G58" s="224" t="str">
        <f t="shared" si="2"/>
        <v>--</v>
      </c>
      <c r="H58" s="224">
        <f t="shared" si="3"/>
        <v>0.6</v>
      </c>
      <c r="I58" s="224" t="str">
        <f t="shared" si="4"/>
        <v>--</v>
      </c>
      <c r="J58" s="224">
        <f t="shared" si="5"/>
        <v>2.6</v>
      </c>
      <c r="K58" s="224" t="str">
        <f t="shared" si="6"/>
        <v>--</v>
      </c>
      <c r="L58" s="224">
        <f t="shared" si="7"/>
        <v>2.6</v>
      </c>
      <c r="M58" s="224">
        <f t="shared" si="8"/>
        <v>3.9</v>
      </c>
      <c r="N58" s="214" t="str">
        <f>VLOOKUP($B58,'3. Adjustment Factors'!$B$4:$M$380,5,FALSE)</f>
        <v>No</v>
      </c>
      <c r="O58" s="214" t="str">
        <f>VLOOKUP($B58,'3. Adjustment Factors'!$B$4:$M$380,12,FALSE)</f>
        <v>No</v>
      </c>
    </row>
    <row r="59" spans="1:15" x14ac:dyDescent="0.2">
      <c r="A59" s="221">
        <v>96</v>
      </c>
      <c r="B59" s="222">
        <v>104</v>
      </c>
      <c r="C59" s="208" t="str">
        <f t="shared" si="0"/>
        <v>532-27-4</v>
      </c>
      <c r="D59" s="208" t="str">
        <f t="shared" si="1"/>
        <v>2-Chloroacetophenone</v>
      </c>
      <c r="E59" s="225"/>
      <c r="F59" s="224" t="s">
        <v>947</v>
      </c>
      <c r="G59" s="224" t="str">
        <f t="shared" si="2"/>
        <v>--</v>
      </c>
      <c r="H59" s="224">
        <f t="shared" si="3"/>
        <v>0.03</v>
      </c>
      <c r="I59" s="224" t="str">
        <f t="shared" si="4"/>
        <v>--</v>
      </c>
      <c r="J59" s="224">
        <f t="shared" si="5"/>
        <v>0.13</v>
      </c>
      <c r="K59" s="224" t="str">
        <f t="shared" si="6"/>
        <v>--</v>
      </c>
      <c r="L59" s="224">
        <f t="shared" si="7"/>
        <v>0.13</v>
      </c>
      <c r="M59" s="224" t="str">
        <f t="shared" si="8"/>
        <v>--</v>
      </c>
      <c r="N59" s="214" t="str">
        <f>VLOOKUP($B59,'3. Adjustment Factors'!$B$4:$M$380,5,FALSE)</f>
        <v>No</v>
      </c>
      <c r="O59" s="214" t="str">
        <f>VLOOKUP($B59,'3. Adjustment Factors'!$B$4:$M$380,12,FALSE)</f>
        <v>No</v>
      </c>
    </row>
    <row r="60" spans="1:15" x14ac:dyDescent="0.2">
      <c r="A60" s="221">
        <v>99</v>
      </c>
      <c r="B60" s="222">
        <v>108</v>
      </c>
      <c r="C60" s="208" t="str">
        <f t="shared" si="0"/>
        <v>108-90-7</v>
      </c>
      <c r="D60" s="208" t="str">
        <f t="shared" si="1"/>
        <v>Chlorobenzene</v>
      </c>
      <c r="E60" s="225"/>
      <c r="F60" s="224" t="s">
        <v>946</v>
      </c>
      <c r="G60" s="224" t="str">
        <f t="shared" si="2"/>
        <v>--</v>
      </c>
      <c r="H60" s="224">
        <f t="shared" si="3"/>
        <v>50</v>
      </c>
      <c r="I60" s="224" t="str">
        <f t="shared" si="4"/>
        <v>--</v>
      </c>
      <c r="J60" s="224">
        <f t="shared" si="5"/>
        <v>220</v>
      </c>
      <c r="K60" s="224" t="str">
        <f t="shared" si="6"/>
        <v>--</v>
      </c>
      <c r="L60" s="224">
        <f t="shared" si="7"/>
        <v>220</v>
      </c>
      <c r="M60" s="224" t="str">
        <f t="shared" si="8"/>
        <v>--</v>
      </c>
      <c r="N60" s="214" t="str">
        <f>VLOOKUP($B60,'3. Adjustment Factors'!$B$4:$M$380,5,FALSE)</f>
        <v>No</v>
      </c>
      <c r="O60" s="214" t="str">
        <f>VLOOKUP($B60,'3. Adjustment Factors'!$B$4:$M$380,12,FALSE)</f>
        <v>No</v>
      </c>
    </row>
    <row r="61" spans="1:15" x14ac:dyDescent="0.2">
      <c r="A61" s="221">
        <v>101</v>
      </c>
      <c r="B61" s="221" t="s">
        <v>190</v>
      </c>
      <c r="C61" s="208" t="str">
        <f t="shared" si="0"/>
        <v>98-56-6</v>
      </c>
      <c r="D61" s="208" t="str">
        <f t="shared" si="1"/>
        <v>4-Chlorobenzotrifluoride (PCBTF)</v>
      </c>
      <c r="E61" s="225"/>
      <c r="F61" s="224" t="s">
        <v>947</v>
      </c>
      <c r="G61" s="224">
        <f t="shared" si="2"/>
        <v>0.12</v>
      </c>
      <c r="H61" s="224">
        <f t="shared" si="3"/>
        <v>300</v>
      </c>
      <c r="I61" s="224">
        <f t="shared" si="4"/>
        <v>3</v>
      </c>
      <c r="J61" s="224">
        <f t="shared" si="5"/>
        <v>1300</v>
      </c>
      <c r="K61" s="224">
        <f t="shared" si="6"/>
        <v>1.4</v>
      </c>
      <c r="L61" s="224">
        <f t="shared" si="7"/>
        <v>1300</v>
      </c>
      <c r="M61" s="224" t="str">
        <f t="shared" si="8"/>
        <v>--</v>
      </c>
      <c r="N61" s="214" t="str">
        <f>VLOOKUP($B61,'3. Adjustment Factors'!$B$4:$M$380,5,FALSE)</f>
        <v>No</v>
      </c>
      <c r="O61" s="214" t="str">
        <f>VLOOKUP($B61,'3. Adjustment Factors'!$B$4:$M$380,12,FALSE)</f>
        <v>No</v>
      </c>
    </row>
    <row r="62" spans="1:15" x14ac:dyDescent="0.2">
      <c r="A62" s="221">
        <v>102</v>
      </c>
      <c r="B62" s="222">
        <v>117</v>
      </c>
      <c r="C62" s="208" t="str">
        <f t="shared" si="0"/>
        <v>75-68-3</v>
      </c>
      <c r="D62" s="208" t="str">
        <f t="shared" si="1"/>
        <v>1-Chloro-1,1-difluoroethane</v>
      </c>
      <c r="E62" s="225"/>
      <c r="F62" s="224" t="s">
        <v>947</v>
      </c>
      <c r="G62" s="224" t="str">
        <f t="shared" si="2"/>
        <v>--</v>
      </c>
      <c r="H62" s="224">
        <f t="shared" si="3"/>
        <v>50000</v>
      </c>
      <c r="I62" s="224" t="str">
        <f t="shared" si="4"/>
        <v>--</v>
      </c>
      <c r="J62" s="224">
        <f t="shared" si="5"/>
        <v>220000</v>
      </c>
      <c r="K62" s="224" t="str">
        <f t="shared" si="6"/>
        <v>--</v>
      </c>
      <c r="L62" s="224">
        <f t="shared" si="7"/>
        <v>220000</v>
      </c>
      <c r="M62" s="224" t="str">
        <f t="shared" si="8"/>
        <v>--</v>
      </c>
      <c r="N62" s="214" t="str">
        <f>VLOOKUP($B62,'3. Adjustment Factors'!$B$4:$M$380,5,FALSE)</f>
        <v>No</v>
      </c>
      <c r="O62" s="214" t="str">
        <f>VLOOKUP($B62,'3. Adjustment Factors'!$B$4:$M$380,12,FALSE)</f>
        <v>No</v>
      </c>
    </row>
    <row r="63" spans="1:15" x14ac:dyDescent="0.2">
      <c r="A63" s="221">
        <v>103</v>
      </c>
      <c r="B63" s="222">
        <v>230</v>
      </c>
      <c r="C63" s="208" t="str">
        <f t="shared" si="0"/>
        <v>75-00-3</v>
      </c>
      <c r="D63" s="208" t="str">
        <f t="shared" si="1"/>
        <v>Chloroethane {ethyl chloride}</v>
      </c>
      <c r="E63" s="225"/>
      <c r="F63" s="224" t="s">
        <v>946</v>
      </c>
      <c r="G63" s="224" t="str">
        <f t="shared" si="2"/>
        <v>--</v>
      </c>
      <c r="H63" s="224">
        <f t="shared" si="3"/>
        <v>4000</v>
      </c>
      <c r="I63" s="224" t="str">
        <f t="shared" si="4"/>
        <v>--</v>
      </c>
      <c r="J63" s="224">
        <f t="shared" si="5"/>
        <v>18000</v>
      </c>
      <c r="K63" s="224" t="str">
        <f t="shared" si="6"/>
        <v>--</v>
      </c>
      <c r="L63" s="224">
        <f t="shared" si="7"/>
        <v>18000</v>
      </c>
      <c r="M63" s="227">
        <f t="shared" si="8"/>
        <v>34000</v>
      </c>
      <c r="N63" s="214" t="str">
        <f>VLOOKUP($B63,'3. Adjustment Factors'!$B$4:$M$380,5,FALSE)</f>
        <v>No</v>
      </c>
      <c r="O63" s="214" t="str">
        <f>VLOOKUP($B63,'3. Adjustment Factors'!$B$4:$M$380,12,FALSE)</f>
        <v>No</v>
      </c>
    </row>
    <row r="64" spans="1:15" x14ac:dyDescent="0.2">
      <c r="A64" s="221">
        <v>104</v>
      </c>
      <c r="B64" s="222">
        <v>63</v>
      </c>
      <c r="C64" s="208" t="str">
        <f t="shared" si="0"/>
        <v>111-44-4</v>
      </c>
      <c r="D64" s="208" t="str">
        <f t="shared" si="1"/>
        <v>bis(2-Chloroethyl) ether (BCEE)</v>
      </c>
      <c r="E64" s="225"/>
      <c r="F64" s="224" t="s">
        <v>947</v>
      </c>
      <c r="G64" s="224">
        <f t="shared" si="2"/>
        <v>1.4E-3</v>
      </c>
      <c r="H64" s="224" t="str">
        <f t="shared" si="3"/>
        <v>--</v>
      </c>
      <c r="I64" s="224">
        <f t="shared" si="4"/>
        <v>3.6999999999999998E-2</v>
      </c>
      <c r="J64" s="224" t="str">
        <f t="shared" si="5"/>
        <v>--</v>
      </c>
      <c r="K64" s="224">
        <f t="shared" si="6"/>
        <v>1.7000000000000001E-2</v>
      </c>
      <c r="L64" s="224" t="str">
        <f t="shared" si="7"/>
        <v>--</v>
      </c>
      <c r="M64" s="224">
        <f t="shared" si="8"/>
        <v>170</v>
      </c>
      <c r="N64" s="214" t="str">
        <f>VLOOKUP($B64,'3. Adjustment Factors'!$B$4:$M$380,5,FALSE)</f>
        <v>No</v>
      </c>
      <c r="O64" s="214" t="str">
        <f>VLOOKUP($B64,'3. Adjustment Factors'!$B$4:$M$380,12,FALSE)</f>
        <v>No</v>
      </c>
    </row>
    <row r="65" spans="1:15" x14ac:dyDescent="0.2">
      <c r="A65" s="221">
        <v>105</v>
      </c>
      <c r="B65" s="222">
        <v>118</v>
      </c>
      <c r="C65" s="208" t="str">
        <f t="shared" si="0"/>
        <v>67-66-3</v>
      </c>
      <c r="D65" s="208" t="str">
        <f t="shared" si="1"/>
        <v>Chloroform</v>
      </c>
      <c r="E65" s="225"/>
      <c r="F65" s="224" t="s">
        <v>946</v>
      </c>
      <c r="G65" s="224">
        <f t="shared" si="2"/>
        <v>4.2999999999999997E-2</v>
      </c>
      <c r="H65" s="224">
        <f t="shared" si="3"/>
        <v>2</v>
      </c>
      <c r="I65" s="224">
        <f t="shared" si="4"/>
        <v>1.1000000000000001</v>
      </c>
      <c r="J65" s="224">
        <f t="shared" si="5"/>
        <v>8.8000000000000007</v>
      </c>
      <c r="K65" s="224">
        <f t="shared" si="6"/>
        <v>0.52</v>
      </c>
      <c r="L65" s="224">
        <f t="shared" si="7"/>
        <v>8.8000000000000007</v>
      </c>
      <c r="M65" s="224">
        <f t="shared" si="8"/>
        <v>5</v>
      </c>
      <c r="N65" s="214" t="str">
        <f>VLOOKUP($B65,'3. Adjustment Factors'!$B$4:$M$380,5,FALSE)</f>
        <v>No</v>
      </c>
      <c r="O65" s="214" t="str">
        <f>VLOOKUP($B65,'3. Adjustment Factors'!$B$4:$M$380,12,FALSE)</f>
        <v>No</v>
      </c>
    </row>
    <row r="66" spans="1:15" x14ac:dyDescent="0.2">
      <c r="A66" s="221">
        <v>106</v>
      </c>
      <c r="B66" s="222">
        <v>325</v>
      </c>
      <c r="C66" s="208" t="str">
        <f t="shared" si="0"/>
        <v>74-87-3</v>
      </c>
      <c r="D66" s="208" t="str">
        <f t="shared" si="1"/>
        <v>Chloromethane {methyl chloride}</v>
      </c>
      <c r="E66" s="225"/>
      <c r="F66" s="224" t="s">
        <v>946</v>
      </c>
      <c r="G66" s="224" t="str">
        <f t="shared" si="2"/>
        <v>--</v>
      </c>
      <c r="H66" s="224">
        <f t="shared" si="3"/>
        <v>62</v>
      </c>
      <c r="I66" s="224" t="str">
        <f t="shared" si="4"/>
        <v>--</v>
      </c>
      <c r="J66" s="224">
        <f t="shared" si="5"/>
        <v>270</v>
      </c>
      <c r="K66" s="224" t="str">
        <f t="shared" si="6"/>
        <v>--</v>
      </c>
      <c r="L66" s="224">
        <f t="shared" si="7"/>
        <v>270</v>
      </c>
      <c r="M66" s="227">
        <f t="shared" si="8"/>
        <v>1000</v>
      </c>
      <c r="N66" s="214" t="str">
        <f>VLOOKUP($B66,'3. Adjustment Factors'!$B$4:$M$380,5,FALSE)</f>
        <v>No</v>
      </c>
      <c r="O66" s="214" t="str">
        <f>VLOOKUP($B66,'3. Adjustment Factors'!$B$4:$M$380,12,FALSE)</f>
        <v>No</v>
      </c>
    </row>
    <row r="67" spans="1:15" x14ac:dyDescent="0.2">
      <c r="A67" s="221">
        <v>107</v>
      </c>
      <c r="B67" s="222">
        <v>64</v>
      </c>
      <c r="C67" s="208" t="str">
        <f t="shared" si="0"/>
        <v>542-88-1</v>
      </c>
      <c r="D67" s="208" t="str">
        <f t="shared" si="1"/>
        <v>bis(Chloromethyl) ether</v>
      </c>
      <c r="E67" s="225"/>
      <c r="F67" s="224" t="s">
        <v>947</v>
      </c>
      <c r="G67" s="224">
        <f t="shared" si="2"/>
        <v>7.7000000000000001E-5</v>
      </c>
      <c r="H67" s="224" t="str">
        <f t="shared" si="3"/>
        <v>--</v>
      </c>
      <c r="I67" s="224">
        <f t="shared" si="4"/>
        <v>2E-3</v>
      </c>
      <c r="J67" s="224" t="str">
        <f t="shared" si="5"/>
        <v>--</v>
      </c>
      <c r="K67" s="224">
        <f t="shared" si="6"/>
        <v>9.2000000000000003E-4</v>
      </c>
      <c r="L67" s="224" t="str">
        <f t="shared" si="7"/>
        <v>--</v>
      </c>
      <c r="M67" s="224">
        <f t="shared" si="8"/>
        <v>2</v>
      </c>
      <c r="N67" s="214" t="str">
        <f>VLOOKUP($B67,'3. Adjustment Factors'!$B$4:$M$380,5,FALSE)</f>
        <v>No</v>
      </c>
      <c r="O67" s="214" t="str">
        <f>VLOOKUP($B67,'3. Adjustment Factors'!$B$4:$M$380,12,FALSE)</f>
        <v>No</v>
      </c>
    </row>
    <row r="68" spans="1:15" x14ac:dyDescent="0.2">
      <c r="A68" s="221">
        <v>110</v>
      </c>
      <c r="B68" s="221" t="s">
        <v>205</v>
      </c>
      <c r="C68" s="208" t="str">
        <f t="shared" si="0"/>
        <v>100-00-5</v>
      </c>
      <c r="D68" s="208" t="str">
        <f t="shared" si="1"/>
        <v>1-Chloro-4-nitrobenzene {p-chloronitrobenzene}</v>
      </c>
      <c r="E68" s="225"/>
      <c r="F68" s="224" t="s">
        <v>946</v>
      </c>
      <c r="G68" s="224" t="str">
        <f t="shared" si="2"/>
        <v>--</v>
      </c>
      <c r="H68" s="224">
        <f t="shared" si="3"/>
        <v>2</v>
      </c>
      <c r="I68" s="224" t="str">
        <f t="shared" si="4"/>
        <v>--</v>
      </c>
      <c r="J68" s="224">
        <f t="shared" si="5"/>
        <v>8.8000000000000007</v>
      </c>
      <c r="K68" s="224" t="str">
        <f t="shared" si="6"/>
        <v>--</v>
      </c>
      <c r="L68" s="224">
        <f t="shared" si="7"/>
        <v>8.8000000000000007</v>
      </c>
      <c r="M68" s="224" t="str">
        <f t="shared" si="8"/>
        <v>--</v>
      </c>
      <c r="N68" s="214" t="str">
        <f>VLOOKUP($B68,'3. Adjustment Factors'!$B$4:$M$380,5,FALSE)</f>
        <v>No</v>
      </c>
      <c r="O68" s="214" t="str">
        <f>VLOOKUP($B68,'3. Adjustment Factors'!$B$4:$M$380,12,FALSE)</f>
        <v>No</v>
      </c>
    </row>
    <row r="69" spans="1:15" x14ac:dyDescent="0.2">
      <c r="A69" s="221">
        <v>112</v>
      </c>
      <c r="B69" s="222">
        <v>129</v>
      </c>
      <c r="C69" s="208" t="str">
        <f t="shared" si="0"/>
        <v>95-83-0</v>
      </c>
      <c r="D69" s="208" t="str">
        <f t="shared" si="1"/>
        <v>4-Chloro-o-phenylenediamine</v>
      </c>
      <c r="E69" s="225"/>
      <c r="F69" s="226" t="s">
        <v>77</v>
      </c>
      <c r="G69" s="224">
        <f t="shared" si="2"/>
        <v>0.22</v>
      </c>
      <c r="H69" s="224" t="str">
        <f t="shared" si="3"/>
        <v>--</v>
      </c>
      <c r="I69" s="224">
        <f t="shared" si="4"/>
        <v>5.7</v>
      </c>
      <c r="J69" s="224" t="str">
        <f t="shared" si="5"/>
        <v>--</v>
      </c>
      <c r="K69" s="224">
        <f t="shared" si="6"/>
        <v>2.6</v>
      </c>
      <c r="L69" s="224" t="str">
        <f t="shared" si="7"/>
        <v>--</v>
      </c>
      <c r="M69" s="224" t="str">
        <f t="shared" si="8"/>
        <v>--</v>
      </c>
      <c r="N69" s="214" t="str">
        <f>VLOOKUP($B69,'3. Adjustment Factors'!$B$4:$M$380,5,FALSE)</f>
        <v>No</v>
      </c>
      <c r="O69" s="214" t="str">
        <f>VLOOKUP($B69,'3. Adjustment Factors'!$B$4:$M$380,12,FALSE)</f>
        <v>No</v>
      </c>
    </row>
    <row r="70" spans="1:15" x14ac:dyDescent="0.2">
      <c r="A70" s="221">
        <v>113</v>
      </c>
      <c r="B70" s="222">
        <v>130</v>
      </c>
      <c r="C70" s="208" t="str">
        <f t="shared" si="0"/>
        <v>76-06-2</v>
      </c>
      <c r="D70" s="208" t="str">
        <f t="shared" si="1"/>
        <v>Chloropicrin</v>
      </c>
      <c r="E70" s="225"/>
      <c r="F70" s="224" t="s">
        <v>946</v>
      </c>
      <c r="G70" s="224" t="str">
        <f t="shared" si="2"/>
        <v>--</v>
      </c>
      <c r="H70" s="224">
        <f t="shared" si="3"/>
        <v>0.4</v>
      </c>
      <c r="I70" s="224" t="str">
        <f t="shared" si="4"/>
        <v>--</v>
      </c>
      <c r="J70" s="224">
        <f t="shared" si="5"/>
        <v>1.8</v>
      </c>
      <c r="K70" s="224" t="str">
        <f t="shared" si="6"/>
        <v>--</v>
      </c>
      <c r="L70" s="224">
        <f t="shared" si="7"/>
        <v>1.8</v>
      </c>
      <c r="M70" s="224">
        <f t="shared" si="8"/>
        <v>29</v>
      </c>
      <c r="N70" s="214" t="str">
        <f>VLOOKUP($B70,'3. Adjustment Factors'!$B$4:$M$380,5,FALSE)</f>
        <v>No</v>
      </c>
      <c r="O70" s="214" t="str">
        <f>VLOOKUP($B70,'3. Adjustment Factors'!$B$4:$M$380,12,FALSE)</f>
        <v>No</v>
      </c>
    </row>
    <row r="71" spans="1:15" x14ac:dyDescent="0.2">
      <c r="A71" s="221">
        <v>114</v>
      </c>
      <c r="B71" s="222">
        <v>131</v>
      </c>
      <c r="C71" s="208" t="str">
        <f t="shared" si="0"/>
        <v>126-99-8</v>
      </c>
      <c r="D71" s="208" t="str">
        <f t="shared" si="1"/>
        <v>Chloroprene</v>
      </c>
      <c r="E71" s="225"/>
      <c r="F71" s="224" t="s">
        <v>946</v>
      </c>
      <c r="G71" s="224">
        <f t="shared" si="2"/>
        <v>3.3E-3</v>
      </c>
      <c r="H71" s="224">
        <f t="shared" si="3"/>
        <v>20</v>
      </c>
      <c r="I71" s="224">
        <f t="shared" si="4"/>
        <v>8.6999999999999994E-2</v>
      </c>
      <c r="J71" s="224">
        <f t="shared" si="5"/>
        <v>88</v>
      </c>
      <c r="K71" s="224">
        <f t="shared" si="6"/>
        <v>0.04</v>
      </c>
      <c r="L71" s="224">
        <f t="shared" si="7"/>
        <v>88</v>
      </c>
      <c r="M71" s="224" t="str">
        <f t="shared" si="8"/>
        <v>--</v>
      </c>
      <c r="N71" s="214" t="str">
        <f>VLOOKUP($B71,'3. Adjustment Factors'!$B$4:$M$380,5,FALSE)</f>
        <v>No</v>
      </c>
      <c r="O71" s="214" t="str">
        <f>VLOOKUP($B71,'3. Adjustment Factors'!$B$4:$M$380,12,FALSE)</f>
        <v>No</v>
      </c>
    </row>
    <row r="72" spans="1:15" x14ac:dyDescent="0.2">
      <c r="A72" s="221">
        <v>116</v>
      </c>
      <c r="B72" s="222">
        <v>133</v>
      </c>
      <c r="C72" s="208" t="str">
        <f t="shared" ref="C72:C135" si="9">VLOOKUP($B72,TRVs,2,FALSE)</f>
        <v>95-69-2</v>
      </c>
      <c r="D72" s="208" t="str">
        <f t="shared" ref="D72:D135" si="10">VLOOKUP($B72,TRVs,3,FALSE)</f>
        <v>p-Chloro-o-toluidine</v>
      </c>
      <c r="E72" s="225"/>
      <c r="F72" s="226" t="s">
        <v>77</v>
      </c>
      <c r="G72" s="224">
        <f t="shared" ref="G72:G135" si="11">VLOOKUP($B72,RBCs,5,FALSE)</f>
        <v>1.2999999999999999E-2</v>
      </c>
      <c r="H72" s="224" t="str">
        <f t="shared" ref="H72:H135" si="12">VLOOKUP($B72,RBCs,7,FALSE)</f>
        <v>--</v>
      </c>
      <c r="I72" s="224">
        <f t="shared" ref="I72:I135" si="13">VLOOKUP($B72,RBCs,9,FALSE)</f>
        <v>0.34</v>
      </c>
      <c r="J72" s="224" t="str">
        <f t="shared" ref="J72:J135" si="14">VLOOKUP($B72,RBCs,11,FALSE)</f>
        <v>--</v>
      </c>
      <c r="K72" s="224">
        <f t="shared" ref="K72:K135" si="15">VLOOKUP($B72,RBCs,13,FALSE)</f>
        <v>0.16</v>
      </c>
      <c r="L72" s="224" t="str">
        <f t="shared" ref="L72:L135" si="16">VLOOKUP($B72,RBCs,15,FALSE)</f>
        <v>--</v>
      </c>
      <c r="M72" s="224" t="str">
        <f t="shared" ref="M72:M135" si="17">VLOOKUP($B72,RBCs,17,FALSE)</f>
        <v>--</v>
      </c>
      <c r="N72" s="214" t="str">
        <f>VLOOKUP($B72,'3. Adjustment Factors'!$B$4:$M$380,5,FALSE)</f>
        <v>No</v>
      </c>
      <c r="O72" s="214" t="str">
        <f>VLOOKUP($B72,'3. Adjustment Factors'!$B$4:$M$380,12,FALSE)</f>
        <v>No</v>
      </c>
    </row>
    <row r="73" spans="1:15" x14ac:dyDescent="0.2">
      <c r="A73" s="221">
        <v>119</v>
      </c>
      <c r="B73" s="221" t="s">
        <v>216</v>
      </c>
      <c r="C73" s="208" t="str">
        <f t="shared" si="9"/>
        <v>16065-83-1</v>
      </c>
      <c r="D73" s="208" t="str">
        <f t="shared" si="10"/>
        <v>Chromium, trivalent and compounds (insoluble particulate)</v>
      </c>
      <c r="E73" s="225" t="s">
        <v>948</v>
      </c>
      <c r="F73" s="224" t="s">
        <v>946</v>
      </c>
      <c r="G73" s="224" t="str">
        <f t="shared" si="11"/>
        <v>--</v>
      </c>
      <c r="H73" s="224">
        <f t="shared" si="12"/>
        <v>1.4</v>
      </c>
      <c r="I73" s="224" t="str">
        <f t="shared" si="13"/>
        <v>--</v>
      </c>
      <c r="J73" s="224">
        <f t="shared" si="14"/>
        <v>5.7</v>
      </c>
      <c r="K73" s="224" t="str">
        <f t="shared" si="15"/>
        <v>--</v>
      </c>
      <c r="L73" s="224">
        <f t="shared" si="16"/>
        <v>6.3</v>
      </c>
      <c r="M73" s="224">
        <f t="shared" si="17"/>
        <v>7</v>
      </c>
      <c r="N73" s="214" t="str">
        <f>VLOOKUP($B73,'3. Adjustment Factors'!$B$4:$M$380,5,FALSE)</f>
        <v>Yes</v>
      </c>
      <c r="O73" s="214" t="str">
        <f>VLOOKUP($B73,'3. Adjustment Factors'!$B$4:$M$380,12,FALSE)</f>
        <v>No</v>
      </c>
    </row>
    <row r="74" spans="1:15" x14ac:dyDescent="0.2">
      <c r="A74" s="221">
        <v>120</v>
      </c>
      <c r="B74" s="221" t="s">
        <v>219</v>
      </c>
      <c r="C74" s="208" t="str">
        <f t="shared" si="9"/>
        <v>1034T</v>
      </c>
      <c r="D74" s="208" t="str">
        <f t="shared" si="10"/>
        <v>Chromium, trivalent and compounds (soluble)</v>
      </c>
      <c r="E74" s="225">
        <v>5</v>
      </c>
      <c r="F74" s="224" t="s">
        <v>946</v>
      </c>
      <c r="G74" s="224" t="str">
        <f t="shared" si="11"/>
        <v>--</v>
      </c>
      <c r="H74" s="224">
        <f t="shared" si="12"/>
        <v>0.06</v>
      </c>
      <c r="I74" s="224" t="str">
        <f t="shared" si="13"/>
        <v>--</v>
      </c>
      <c r="J74" s="224">
        <f t="shared" si="14"/>
        <v>0.26</v>
      </c>
      <c r="K74" s="224" t="str">
        <f t="shared" si="15"/>
        <v>--</v>
      </c>
      <c r="L74" s="224">
        <f t="shared" si="16"/>
        <v>0.26</v>
      </c>
      <c r="M74" s="224">
        <f t="shared" si="17"/>
        <v>0.14000000000000001</v>
      </c>
      <c r="N74" s="214" t="str">
        <f>VLOOKUP($B74,'3. Adjustment Factors'!$B$4:$M$380,5,FALSE)</f>
        <v>No</v>
      </c>
      <c r="O74" s="214" t="str">
        <f>VLOOKUP($B74,'3. Adjustment Factors'!$B$4:$M$380,12,FALSE)</f>
        <v>No</v>
      </c>
    </row>
    <row r="75" spans="1:15" x14ac:dyDescent="0.2">
      <c r="A75" s="221">
        <v>121</v>
      </c>
      <c r="B75" s="222">
        <v>140</v>
      </c>
      <c r="C75" s="208" t="str">
        <f t="shared" si="9"/>
        <v>7738-94-5</v>
      </c>
      <c r="D75" s="208" t="str">
        <f t="shared" si="10"/>
        <v>Chromic(VI) acid, including chromic acid aerosol mist and chromium trioxide</v>
      </c>
      <c r="E75" s="225">
        <v>3</v>
      </c>
      <c r="F75" s="224" t="s">
        <v>946</v>
      </c>
      <c r="G75" s="224">
        <f t="shared" si="11"/>
        <v>5.3000000000000001E-5</v>
      </c>
      <c r="H75" s="224">
        <f t="shared" si="12"/>
        <v>0.03</v>
      </c>
      <c r="I75" s="224">
        <f t="shared" si="13"/>
        <v>5.5999999999999995E-4</v>
      </c>
      <c r="J75" s="224">
        <f t="shared" si="14"/>
        <v>0.13</v>
      </c>
      <c r="K75" s="224">
        <f t="shared" si="15"/>
        <v>1.1000000000000001E-3</v>
      </c>
      <c r="L75" s="224">
        <f t="shared" si="16"/>
        <v>0.13</v>
      </c>
      <c r="M75" s="224">
        <f t="shared" si="17"/>
        <v>7.0000000000000001E-3</v>
      </c>
      <c r="N75" s="214" t="str">
        <f>VLOOKUP($B75,'3. Adjustment Factors'!$B$4:$M$380,5,FALSE)</f>
        <v>No</v>
      </c>
      <c r="O75" s="214" t="str">
        <f>VLOOKUP($B75,'3. Adjustment Factors'!$B$4:$M$380,12,FALSE)</f>
        <v>Yes</v>
      </c>
    </row>
    <row r="76" spans="1:15" x14ac:dyDescent="0.2">
      <c r="A76" s="221">
        <v>122</v>
      </c>
      <c r="B76" s="222">
        <v>136</v>
      </c>
      <c r="C76" s="208" t="str">
        <f t="shared" si="9"/>
        <v>18540-29-9</v>
      </c>
      <c r="D76" s="208" t="str">
        <f t="shared" si="10"/>
        <v>Chromium VI, chromate and dichromate particulate</v>
      </c>
      <c r="E76" s="225" t="s">
        <v>949</v>
      </c>
      <c r="F76" s="224" t="s">
        <v>946</v>
      </c>
      <c r="G76" s="224">
        <f t="shared" si="11"/>
        <v>2.4000000000000001E-5</v>
      </c>
      <c r="H76" s="224">
        <f t="shared" si="12"/>
        <v>1.9E-3</v>
      </c>
      <c r="I76" s="224">
        <f t="shared" si="13"/>
        <v>1.2999999999999999E-3</v>
      </c>
      <c r="J76" s="224">
        <f t="shared" si="14"/>
        <v>2.8000000000000001E-2</v>
      </c>
      <c r="K76" s="224">
        <f t="shared" si="15"/>
        <v>9.7999999999999997E-4</v>
      </c>
      <c r="L76" s="224">
        <f t="shared" si="16"/>
        <v>9.4E-2</v>
      </c>
      <c r="M76" s="224">
        <f t="shared" si="17"/>
        <v>0.3</v>
      </c>
      <c r="N76" s="214" t="str">
        <f>VLOOKUP($B76,'3. Adjustment Factors'!$B$4:$M$380,5,FALSE)</f>
        <v>Yes</v>
      </c>
      <c r="O76" s="214" t="str">
        <f>VLOOKUP($B76,'3. Adjustment Factors'!$B$4:$M$380,12,FALSE)</f>
        <v>In MPAF</v>
      </c>
    </row>
    <row r="77" spans="1:15" x14ac:dyDescent="0.2">
      <c r="A77" s="221">
        <v>124</v>
      </c>
      <c r="B77" s="221">
        <v>146</v>
      </c>
      <c r="C77" s="208" t="str">
        <f t="shared" si="9"/>
        <v>7440-48-4</v>
      </c>
      <c r="D77" s="208" t="str">
        <f t="shared" si="10"/>
        <v>Cobalt and compounds (insoluble particulate)</v>
      </c>
      <c r="E77" s="225" t="s">
        <v>948</v>
      </c>
      <c r="F77" s="224" t="s">
        <v>946</v>
      </c>
      <c r="G77" s="224">
        <f t="shared" si="11"/>
        <v>1.2999999999999999E-4</v>
      </c>
      <c r="H77" s="224">
        <f t="shared" si="12"/>
        <v>0.01</v>
      </c>
      <c r="I77" s="224">
        <f t="shared" si="13"/>
        <v>3.3999999999999998E-3</v>
      </c>
      <c r="J77" s="224">
        <f t="shared" si="14"/>
        <v>1.0999999999999999E-2</v>
      </c>
      <c r="K77" s="224">
        <f t="shared" si="15"/>
        <v>1.6000000000000001E-3</v>
      </c>
      <c r="L77" s="224">
        <f t="shared" si="16"/>
        <v>0.09</v>
      </c>
      <c r="M77" s="224">
        <f t="shared" si="17"/>
        <v>0.3</v>
      </c>
      <c r="N77" s="214" t="str">
        <f>VLOOKUP($B77,'3. Adjustment Factors'!$B$4:$M$380,5,FALSE)</f>
        <v>Yes</v>
      </c>
      <c r="O77" s="214" t="str">
        <f>VLOOKUP($B77,'3. Adjustment Factors'!$B$4:$M$380,12,FALSE)</f>
        <v>No</v>
      </c>
    </row>
    <row r="78" spans="1:15" x14ac:dyDescent="0.2">
      <c r="A78" s="221">
        <v>125</v>
      </c>
      <c r="B78" s="221" t="s">
        <v>227</v>
      </c>
      <c r="C78" s="208" t="str">
        <f t="shared" si="9"/>
        <v>1011T</v>
      </c>
      <c r="D78" s="208" t="str">
        <f t="shared" si="10"/>
        <v>Cobalt and compounds (soluble)</v>
      </c>
      <c r="E78" s="225" t="s">
        <v>948</v>
      </c>
      <c r="F78" s="224" t="s">
        <v>946</v>
      </c>
      <c r="G78" s="224">
        <f t="shared" si="11"/>
        <v>1E-4</v>
      </c>
      <c r="H78" s="224">
        <f t="shared" si="12"/>
        <v>8.3000000000000001E-3</v>
      </c>
      <c r="I78" s="224">
        <f t="shared" si="13"/>
        <v>2.5999999999999999E-3</v>
      </c>
      <c r="J78" s="224">
        <f t="shared" si="14"/>
        <v>1.0999999999999999E-2</v>
      </c>
      <c r="K78" s="224">
        <f t="shared" si="15"/>
        <v>1.1999999999999999E-3</v>
      </c>
      <c r="L78" s="224">
        <f t="shared" si="16"/>
        <v>0.09</v>
      </c>
      <c r="M78" s="224">
        <f t="shared" si="17"/>
        <v>0.3</v>
      </c>
      <c r="N78" s="214" t="str">
        <f>VLOOKUP($B78,'3. Adjustment Factors'!$B$4:$M$380,5,FALSE)</f>
        <v>Yes</v>
      </c>
      <c r="O78" s="214" t="str">
        <f>VLOOKUP($B78,'3. Adjustment Factors'!$B$4:$M$380,12,FALSE)</f>
        <v>No</v>
      </c>
    </row>
    <row r="79" spans="1:15" x14ac:dyDescent="0.2">
      <c r="A79" s="221">
        <v>126</v>
      </c>
      <c r="B79" s="222">
        <v>148</v>
      </c>
      <c r="C79" s="208">
        <f t="shared" si="9"/>
        <v>148</v>
      </c>
      <c r="D79" s="208" t="str">
        <f t="shared" si="10"/>
        <v>Coke oven emissions</v>
      </c>
      <c r="E79" s="225">
        <v>3</v>
      </c>
      <c r="F79" s="226" t="s">
        <v>77</v>
      </c>
      <c r="G79" s="224">
        <f t="shared" si="11"/>
        <v>9.5E-4</v>
      </c>
      <c r="H79" s="224" t="str">
        <f t="shared" si="12"/>
        <v>--</v>
      </c>
      <c r="I79" s="224">
        <f t="shared" si="13"/>
        <v>0.01</v>
      </c>
      <c r="J79" s="224" t="str">
        <f t="shared" si="14"/>
        <v>--</v>
      </c>
      <c r="K79" s="224">
        <f t="shared" si="15"/>
        <v>1.9E-2</v>
      </c>
      <c r="L79" s="224" t="str">
        <f t="shared" si="16"/>
        <v>--</v>
      </c>
      <c r="M79" s="224" t="str">
        <f t="shared" si="17"/>
        <v>--</v>
      </c>
      <c r="N79" s="214" t="str">
        <f>VLOOKUP($B79,'3. Adjustment Factors'!$B$4:$M$380,5,FALSE)</f>
        <v>No</v>
      </c>
      <c r="O79" s="214" t="str">
        <f>VLOOKUP($B79,'3. Adjustment Factors'!$B$4:$M$380,12,FALSE)</f>
        <v>Yes</v>
      </c>
    </row>
    <row r="80" spans="1:15" x14ac:dyDescent="0.2">
      <c r="A80" s="221">
        <v>127</v>
      </c>
      <c r="B80" s="222">
        <v>149</v>
      </c>
      <c r="C80" s="208" t="str">
        <f t="shared" si="9"/>
        <v>7440-50-8</v>
      </c>
      <c r="D80" s="208" t="str">
        <f t="shared" si="10"/>
        <v>Copper and compounds</v>
      </c>
      <c r="E80" s="225">
        <v>5</v>
      </c>
      <c r="F80" s="224" t="s">
        <v>946</v>
      </c>
      <c r="G80" s="224" t="str">
        <f t="shared" si="11"/>
        <v>--</v>
      </c>
      <c r="H80" s="224" t="str">
        <f t="shared" si="12"/>
        <v>--</v>
      </c>
      <c r="I80" s="224" t="str">
        <f t="shared" si="13"/>
        <v>--</v>
      </c>
      <c r="J80" s="224" t="str">
        <f t="shared" si="14"/>
        <v>--</v>
      </c>
      <c r="K80" s="224" t="str">
        <f t="shared" si="15"/>
        <v>--</v>
      </c>
      <c r="L80" s="224" t="str">
        <f t="shared" si="16"/>
        <v>--</v>
      </c>
      <c r="M80" s="224">
        <f t="shared" si="17"/>
        <v>100</v>
      </c>
      <c r="N80" s="214" t="str">
        <f>VLOOKUP($B80,'3. Adjustment Factors'!$B$4:$M$380,5,FALSE)</f>
        <v>No</v>
      </c>
      <c r="O80" s="214" t="str">
        <f>VLOOKUP($B80,'3. Adjustment Factors'!$B$4:$M$380,12,FALSE)</f>
        <v>No</v>
      </c>
    </row>
    <row r="81" spans="1:15" x14ac:dyDescent="0.2">
      <c r="A81" s="221">
        <v>129</v>
      </c>
      <c r="B81" s="222">
        <v>151</v>
      </c>
      <c r="C81" s="208" t="str">
        <f t="shared" si="9"/>
        <v>120-71-8</v>
      </c>
      <c r="D81" s="208" t="str">
        <f t="shared" si="10"/>
        <v>p-Cresidine</v>
      </c>
      <c r="E81" s="225"/>
      <c r="F81" s="226" t="s">
        <v>77</v>
      </c>
      <c r="G81" s="224">
        <f t="shared" si="11"/>
        <v>2.3E-2</v>
      </c>
      <c r="H81" s="224" t="str">
        <f t="shared" si="12"/>
        <v>--</v>
      </c>
      <c r="I81" s="224">
        <f t="shared" si="13"/>
        <v>0.6</v>
      </c>
      <c r="J81" s="224" t="str">
        <f t="shared" si="14"/>
        <v>--</v>
      </c>
      <c r="K81" s="224">
        <f t="shared" si="15"/>
        <v>0.28000000000000003</v>
      </c>
      <c r="L81" s="224" t="str">
        <f t="shared" si="16"/>
        <v>--</v>
      </c>
      <c r="M81" s="224" t="str">
        <f t="shared" si="17"/>
        <v>--</v>
      </c>
      <c r="N81" s="214" t="str">
        <f>VLOOKUP($B81,'3. Adjustment Factors'!$B$4:$M$380,5,FALSE)</f>
        <v>No</v>
      </c>
      <c r="O81" s="214" t="str">
        <f>VLOOKUP($B81,'3. Adjustment Factors'!$B$4:$M$380,12,FALSE)</f>
        <v>No</v>
      </c>
    </row>
    <row r="82" spans="1:15" x14ac:dyDescent="0.2">
      <c r="A82" s="221">
        <v>130</v>
      </c>
      <c r="B82" s="222">
        <v>152</v>
      </c>
      <c r="C82" s="208" t="str">
        <f t="shared" si="9"/>
        <v>1319-77-3</v>
      </c>
      <c r="D82" s="208" t="str">
        <f t="shared" si="10"/>
        <v>Cresols (mixture), including m-cresol, o-cresol, p-cresol</v>
      </c>
      <c r="E82" s="225"/>
      <c r="F82" s="224" t="s">
        <v>946</v>
      </c>
      <c r="G82" s="224" t="str">
        <f t="shared" si="11"/>
        <v>--</v>
      </c>
      <c r="H82" s="224">
        <f t="shared" si="12"/>
        <v>600</v>
      </c>
      <c r="I82" s="224" t="str">
        <f t="shared" si="13"/>
        <v>--</v>
      </c>
      <c r="J82" s="224">
        <f t="shared" si="14"/>
        <v>2600</v>
      </c>
      <c r="K82" s="224" t="str">
        <f t="shared" si="15"/>
        <v>--</v>
      </c>
      <c r="L82" s="224">
        <f t="shared" si="16"/>
        <v>2600</v>
      </c>
      <c r="M82" s="224" t="str">
        <f t="shared" si="17"/>
        <v>--</v>
      </c>
      <c r="N82" s="214" t="str">
        <f>VLOOKUP($B82,'3. Adjustment Factors'!$B$4:$M$380,5,FALSE)</f>
        <v>No</v>
      </c>
      <c r="O82" s="214" t="str">
        <f>VLOOKUP($B82,'3. Adjustment Factors'!$B$4:$M$380,12,FALSE)</f>
        <v>No</v>
      </c>
    </row>
    <row r="83" spans="1:15" x14ac:dyDescent="0.2">
      <c r="A83" s="221">
        <v>134</v>
      </c>
      <c r="B83" s="221">
        <v>156</v>
      </c>
      <c r="C83" s="208" t="str">
        <f t="shared" si="9"/>
        <v>4170-30-3</v>
      </c>
      <c r="D83" s="208" t="str">
        <f t="shared" si="10"/>
        <v>Crotonaldehyde</v>
      </c>
      <c r="E83" s="225"/>
      <c r="F83" s="224" t="s">
        <v>946</v>
      </c>
      <c r="G83" s="224" t="str">
        <f t="shared" si="11"/>
        <v>--</v>
      </c>
      <c r="H83" s="224">
        <f t="shared" si="12"/>
        <v>2.7</v>
      </c>
      <c r="I83" s="224" t="str">
        <f t="shared" si="13"/>
        <v>--</v>
      </c>
      <c r="J83" s="224">
        <f t="shared" si="14"/>
        <v>12</v>
      </c>
      <c r="K83" s="224" t="str">
        <f t="shared" si="15"/>
        <v>--</v>
      </c>
      <c r="L83" s="224">
        <f t="shared" si="16"/>
        <v>12</v>
      </c>
      <c r="M83" s="224">
        <f t="shared" si="17"/>
        <v>29</v>
      </c>
      <c r="N83" s="214" t="str">
        <f>VLOOKUP($B83,'3. Adjustment Factors'!$B$4:$M$380,5,FALSE)</f>
        <v>No</v>
      </c>
      <c r="O83" s="214" t="str">
        <f>VLOOKUP($B83,'3. Adjustment Factors'!$B$4:$M$380,12,FALSE)</f>
        <v>No</v>
      </c>
    </row>
    <row r="84" spans="1:15" x14ac:dyDescent="0.2">
      <c r="A84" s="221">
        <v>136</v>
      </c>
      <c r="B84" s="222">
        <v>159</v>
      </c>
      <c r="C84" s="208" t="str">
        <f t="shared" si="9"/>
        <v>135-20-6</v>
      </c>
      <c r="D84" s="208" t="str">
        <f t="shared" si="10"/>
        <v>Cupferron</v>
      </c>
      <c r="E84" s="225"/>
      <c r="F84" s="226" t="s">
        <v>77</v>
      </c>
      <c r="G84" s="224">
        <f t="shared" si="11"/>
        <v>1.6E-2</v>
      </c>
      <c r="H84" s="224" t="str">
        <f t="shared" si="12"/>
        <v>--</v>
      </c>
      <c r="I84" s="224">
        <f t="shared" si="13"/>
        <v>0.41</v>
      </c>
      <c r="J84" s="224" t="str">
        <f t="shared" si="14"/>
        <v>--</v>
      </c>
      <c r="K84" s="224">
        <f t="shared" si="15"/>
        <v>0.19</v>
      </c>
      <c r="L84" s="224" t="str">
        <f t="shared" si="16"/>
        <v>--</v>
      </c>
      <c r="M84" s="224" t="str">
        <f t="shared" si="17"/>
        <v>--</v>
      </c>
      <c r="N84" s="214" t="str">
        <f>VLOOKUP($B84,'3. Adjustment Factors'!$B$4:$M$380,5,FALSE)</f>
        <v>No</v>
      </c>
      <c r="O84" s="214" t="str">
        <f>VLOOKUP($B84,'3. Adjustment Factors'!$B$4:$M$380,12,FALSE)</f>
        <v>No</v>
      </c>
    </row>
    <row r="85" spans="1:15" x14ac:dyDescent="0.2">
      <c r="A85" s="221">
        <v>137</v>
      </c>
      <c r="B85" s="222">
        <v>161</v>
      </c>
      <c r="C85" s="208" t="str">
        <f t="shared" si="9"/>
        <v>57-12-5</v>
      </c>
      <c r="D85" s="208" t="str">
        <f t="shared" si="10"/>
        <v>Cyanide and inorganic compounds</v>
      </c>
      <c r="E85" s="225">
        <v>5</v>
      </c>
      <c r="F85" s="224" t="s">
        <v>946</v>
      </c>
      <c r="G85" s="224" t="str">
        <f t="shared" si="11"/>
        <v>--</v>
      </c>
      <c r="H85" s="224">
        <f t="shared" si="12"/>
        <v>0.8</v>
      </c>
      <c r="I85" s="224" t="str">
        <f t="shared" si="13"/>
        <v>--</v>
      </c>
      <c r="J85" s="224">
        <f t="shared" si="14"/>
        <v>3.5</v>
      </c>
      <c r="K85" s="224" t="str">
        <f t="shared" si="15"/>
        <v>--</v>
      </c>
      <c r="L85" s="224">
        <f t="shared" si="16"/>
        <v>3.5</v>
      </c>
      <c r="M85" s="224">
        <f t="shared" si="17"/>
        <v>14</v>
      </c>
      <c r="N85" s="214" t="str">
        <f>VLOOKUP($B85,'3. Adjustment Factors'!$B$4:$M$380,5,FALSE)</f>
        <v>No</v>
      </c>
      <c r="O85" s="214" t="str">
        <f>VLOOKUP($B85,'3. Adjustment Factors'!$B$4:$M$380,12,FALSE)</f>
        <v>No</v>
      </c>
    </row>
    <row r="86" spans="1:15" x14ac:dyDescent="0.2">
      <c r="A86" s="221">
        <v>138</v>
      </c>
      <c r="B86" s="222">
        <v>162</v>
      </c>
      <c r="C86" s="208" t="str">
        <f t="shared" si="9"/>
        <v>110-82-7</v>
      </c>
      <c r="D86" s="208" t="str">
        <f t="shared" si="10"/>
        <v>Cyclohexane</v>
      </c>
      <c r="E86" s="225"/>
      <c r="F86" s="224" t="s">
        <v>946</v>
      </c>
      <c r="G86" s="224" t="str">
        <f t="shared" si="11"/>
        <v>--</v>
      </c>
      <c r="H86" s="224">
        <f t="shared" si="12"/>
        <v>6000</v>
      </c>
      <c r="I86" s="224" t="str">
        <f t="shared" si="13"/>
        <v>--</v>
      </c>
      <c r="J86" s="224">
        <f t="shared" si="14"/>
        <v>26000</v>
      </c>
      <c r="K86" s="224" t="str">
        <f t="shared" si="15"/>
        <v>--</v>
      </c>
      <c r="L86" s="224">
        <f t="shared" si="16"/>
        <v>26000</v>
      </c>
      <c r="M86" s="224" t="str">
        <f t="shared" si="17"/>
        <v>--</v>
      </c>
      <c r="N86" s="214" t="str">
        <f>VLOOKUP($B86,'3. Adjustment Factors'!$B$4:$M$380,5,FALSE)</f>
        <v>No</v>
      </c>
      <c r="O86" s="214" t="str">
        <f>VLOOKUP($B86,'3. Adjustment Factors'!$B$4:$M$380,12,FALSE)</f>
        <v>No</v>
      </c>
    </row>
    <row r="87" spans="1:15" x14ac:dyDescent="0.2">
      <c r="A87" s="221">
        <v>140</v>
      </c>
      <c r="B87" s="221" t="s">
        <v>244</v>
      </c>
      <c r="C87" s="208" t="str">
        <f t="shared" si="9"/>
        <v>108-94-1</v>
      </c>
      <c r="D87" s="208" t="str">
        <f t="shared" si="10"/>
        <v>Cyclohexanone</v>
      </c>
      <c r="E87" s="225"/>
      <c r="F87" s="224" t="s">
        <v>946</v>
      </c>
      <c r="G87" s="224" t="str">
        <f t="shared" si="11"/>
        <v>--</v>
      </c>
      <c r="H87" s="224">
        <f t="shared" si="12"/>
        <v>700</v>
      </c>
      <c r="I87" s="224" t="str">
        <f t="shared" si="13"/>
        <v>--</v>
      </c>
      <c r="J87" s="224">
        <f t="shared" si="14"/>
        <v>3100</v>
      </c>
      <c r="K87" s="224" t="str">
        <f t="shared" si="15"/>
        <v>--</v>
      </c>
      <c r="L87" s="224">
        <f t="shared" si="16"/>
        <v>3100</v>
      </c>
      <c r="M87" s="224" t="str">
        <f t="shared" si="17"/>
        <v>--</v>
      </c>
      <c r="N87" s="214" t="str">
        <f>VLOOKUP($B87,'3. Adjustment Factors'!$B$4:$M$380,5,FALSE)</f>
        <v>No</v>
      </c>
      <c r="O87" s="214" t="str">
        <f>VLOOKUP($B87,'3. Adjustment Factors'!$B$4:$M$380,12,FALSE)</f>
        <v>No</v>
      </c>
    </row>
    <row r="88" spans="1:15" x14ac:dyDescent="0.2">
      <c r="A88" s="221">
        <v>147</v>
      </c>
      <c r="B88" s="222">
        <v>170</v>
      </c>
      <c r="C88" s="208" t="str">
        <f t="shared" si="9"/>
        <v>72-54-8</v>
      </c>
      <c r="D88" s="208" t="str">
        <f t="shared" si="10"/>
        <v>4,4'-DDD {4,4'-dichlorodiphenyldichloroethane}</v>
      </c>
      <c r="E88" s="225"/>
      <c r="F88" s="226" t="s">
        <v>77</v>
      </c>
      <c r="G88" s="224">
        <f t="shared" si="11"/>
        <v>1.4E-2</v>
      </c>
      <c r="H88" s="224" t="str">
        <f t="shared" si="12"/>
        <v>--</v>
      </c>
      <c r="I88" s="224">
        <f t="shared" si="13"/>
        <v>0.38</v>
      </c>
      <c r="J88" s="224" t="str">
        <f t="shared" si="14"/>
        <v>--</v>
      </c>
      <c r="K88" s="224">
        <f t="shared" si="15"/>
        <v>0.17</v>
      </c>
      <c r="L88" s="224" t="str">
        <f t="shared" si="16"/>
        <v>--</v>
      </c>
      <c r="M88" s="224" t="str">
        <f t="shared" si="17"/>
        <v>--</v>
      </c>
      <c r="N88" s="214" t="str">
        <f>VLOOKUP($B88,'3. Adjustment Factors'!$B$4:$M$380,5,FALSE)</f>
        <v>No</v>
      </c>
      <c r="O88" s="214" t="str">
        <f>VLOOKUP($B88,'3. Adjustment Factors'!$B$4:$M$380,12,FALSE)</f>
        <v>No</v>
      </c>
    </row>
    <row r="89" spans="1:15" x14ac:dyDescent="0.2">
      <c r="A89" s="221">
        <v>150</v>
      </c>
      <c r="B89" s="222">
        <v>173</v>
      </c>
      <c r="C89" s="208" t="str">
        <f t="shared" si="9"/>
        <v>72-55-9</v>
      </c>
      <c r="D89" s="208" t="str">
        <f t="shared" si="10"/>
        <v>4,4'-DDE {4,4'-dichlorodiphenyldichloroethene}</v>
      </c>
      <c r="E89" s="225"/>
      <c r="F89" s="226" t="s">
        <v>77</v>
      </c>
      <c r="G89" s="224">
        <f t="shared" si="11"/>
        <v>0.01</v>
      </c>
      <c r="H89" s="224" t="str">
        <f t="shared" si="12"/>
        <v>--</v>
      </c>
      <c r="I89" s="224">
        <f t="shared" si="13"/>
        <v>0.27</v>
      </c>
      <c r="J89" s="224" t="str">
        <f t="shared" si="14"/>
        <v>--</v>
      </c>
      <c r="K89" s="224">
        <f t="shared" si="15"/>
        <v>0.12</v>
      </c>
      <c r="L89" s="224" t="str">
        <f t="shared" si="16"/>
        <v>--</v>
      </c>
      <c r="M89" s="224" t="str">
        <f t="shared" si="17"/>
        <v>--</v>
      </c>
      <c r="N89" s="214" t="str">
        <f>VLOOKUP($B89,'3. Adjustment Factors'!$B$4:$M$380,5,FALSE)</f>
        <v>No</v>
      </c>
      <c r="O89" s="214" t="str">
        <f>VLOOKUP($B89,'3. Adjustment Factors'!$B$4:$M$380,12,FALSE)</f>
        <v>No</v>
      </c>
    </row>
    <row r="90" spans="1:15" x14ac:dyDescent="0.2">
      <c r="A90" s="221">
        <v>151</v>
      </c>
      <c r="B90" s="222">
        <v>175</v>
      </c>
      <c r="C90" s="208" t="str">
        <f t="shared" si="9"/>
        <v>50-29-3</v>
      </c>
      <c r="D90" s="208" t="str">
        <f t="shared" si="10"/>
        <v>4,4’-DDT {4,4’-dichlorodiphenyltrichloroethane}</v>
      </c>
      <c r="E90" s="225"/>
      <c r="F90" s="226" t="s">
        <v>77</v>
      </c>
      <c r="G90" s="224">
        <f t="shared" si="11"/>
        <v>0.01</v>
      </c>
      <c r="H90" s="224" t="str">
        <f t="shared" si="12"/>
        <v>--</v>
      </c>
      <c r="I90" s="224">
        <f t="shared" si="13"/>
        <v>0.27</v>
      </c>
      <c r="J90" s="224" t="str">
        <f t="shared" si="14"/>
        <v>--</v>
      </c>
      <c r="K90" s="224">
        <f t="shared" si="15"/>
        <v>0.12</v>
      </c>
      <c r="L90" s="224" t="str">
        <f t="shared" si="16"/>
        <v>--</v>
      </c>
      <c r="M90" s="224" t="str">
        <f t="shared" si="17"/>
        <v>--</v>
      </c>
      <c r="N90" s="214" t="str">
        <f>VLOOKUP($B90,'3. Adjustment Factors'!$B$4:$M$380,5,FALSE)</f>
        <v>No</v>
      </c>
      <c r="O90" s="214" t="str">
        <f>VLOOKUP($B90,'3. Adjustment Factors'!$B$4:$M$380,12,FALSE)</f>
        <v>No</v>
      </c>
    </row>
    <row r="91" spans="1:15" x14ac:dyDescent="0.2">
      <c r="A91" s="221">
        <v>153</v>
      </c>
      <c r="B91" s="222">
        <v>183</v>
      </c>
      <c r="C91" s="208" t="str">
        <f t="shared" si="9"/>
        <v>615-05-4</v>
      </c>
      <c r="D91" s="208" t="str">
        <f t="shared" si="10"/>
        <v>2,4-Diaminoanisole</v>
      </c>
      <c r="E91" s="225"/>
      <c r="F91" s="226" t="s">
        <v>77</v>
      </c>
      <c r="G91" s="224">
        <f t="shared" si="11"/>
        <v>0.15</v>
      </c>
      <c r="H91" s="224" t="str">
        <f t="shared" si="12"/>
        <v>--</v>
      </c>
      <c r="I91" s="224">
        <f t="shared" si="13"/>
        <v>3.9</v>
      </c>
      <c r="J91" s="224" t="str">
        <f t="shared" si="14"/>
        <v>--</v>
      </c>
      <c r="K91" s="224">
        <f t="shared" si="15"/>
        <v>1.8</v>
      </c>
      <c r="L91" s="224" t="str">
        <f t="shared" si="16"/>
        <v>--</v>
      </c>
      <c r="M91" s="224" t="str">
        <f t="shared" si="17"/>
        <v>--</v>
      </c>
      <c r="N91" s="214" t="str">
        <f>VLOOKUP($B91,'3. Adjustment Factors'!$B$4:$M$380,5,FALSE)</f>
        <v>No</v>
      </c>
      <c r="O91" s="214" t="str">
        <f>VLOOKUP($B91,'3. Adjustment Factors'!$B$4:$M$380,12,FALSE)</f>
        <v>No</v>
      </c>
    </row>
    <row r="92" spans="1:15" x14ac:dyDescent="0.2">
      <c r="A92" s="221">
        <v>156</v>
      </c>
      <c r="B92" s="222">
        <v>184</v>
      </c>
      <c r="C92" s="208" t="str">
        <f t="shared" si="9"/>
        <v>95-80-7</v>
      </c>
      <c r="D92" s="208" t="str">
        <f t="shared" si="10"/>
        <v>2,4-Diaminotoluene {2,4-toluene diamine}</v>
      </c>
      <c r="E92" s="225"/>
      <c r="F92" s="226" t="s">
        <v>77</v>
      </c>
      <c r="G92" s="224">
        <f t="shared" si="11"/>
        <v>9.1E-4</v>
      </c>
      <c r="H92" s="224" t="str">
        <f t="shared" si="12"/>
        <v>--</v>
      </c>
      <c r="I92" s="224">
        <f t="shared" si="13"/>
        <v>2.4E-2</v>
      </c>
      <c r="J92" s="224" t="str">
        <f t="shared" si="14"/>
        <v>--</v>
      </c>
      <c r="K92" s="224">
        <f t="shared" si="15"/>
        <v>1.0999999999999999E-2</v>
      </c>
      <c r="L92" s="224" t="str">
        <f t="shared" si="16"/>
        <v>--</v>
      </c>
      <c r="M92" s="224" t="str">
        <f t="shared" si="17"/>
        <v>--</v>
      </c>
      <c r="N92" s="214" t="str">
        <f>VLOOKUP($B92,'3. Adjustment Factors'!$B$4:$M$380,5,FALSE)</f>
        <v>No</v>
      </c>
      <c r="O92" s="214" t="str">
        <f>VLOOKUP($B92,'3. Adjustment Factors'!$B$4:$M$380,12,FALSE)</f>
        <v>No</v>
      </c>
    </row>
    <row r="93" spans="1:15" x14ac:dyDescent="0.2">
      <c r="A93" s="221">
        <v>157</v>
      </c>
      <c r="B93" s="222">
        <v>186</v>
      </c>
      <c r="C93" s="208" t="str">
        <f t="shared" si="9"/>
        <v>333-41-5</v>
      </c>
      <c r="D93" s="208" t="str">
        <f t="shared" si="10"/>
        <v>Diazinon</v>
      </c>
      <c r="E93" s="225"/>
      <c r="F93" s="224" t="s">
        <v>946</v>
      </c>
      <c r="G93" s="224" t="str">
        <f t="shared" si="11"/>
        <v>--</v>
      </c>
      <c r="H93" s="224" t="str">
        <f t="shared" si="12"/>
        <v>--</v>
      </c>
      <c r="I93" s="224" t="str">
        <f t="shared" si="13"/>
        <v>--</v>
      </c>
      <c r="J93" s="224" t="str">
        <f t="shared" si="14"/>
        <v>--</v>
      </c>
      <c r="K93" s="224" t="str">
        <f t="shared" si="15"/>
        <v>--</v>
      </c>
      <c r="L93" s="224" t="str">
        <f t="shared" si="16"/>
        <v>--</v>
      </c>
      <c r="M93" s="224">
        <f t="shared" si="17"/>
        <v>14</v>
      </c>
      <c r="N93" s="214" t="str">
        <f>VLOOKUP($B93,'3. Adjustment Factors'!$B$4:$M$380,5,FALSE)</f>
        <v>No</v>
      </c>
      <c r="O93" s="214" t="str">
        <f>VLOOKUP($B93,'3. Adjustment Factors'!$B$4:$M$380,12,FALSE)</f>
        <v>No</v>
      </c>
    </row>
    <row r="94" spans="1:15" x14ac:dyDescent="0.2">
      <c r="A94" s="221">
        <v>161</v>
      </c>
      <c r="B94" s="222">
        <v>190</v>
      </c>
      <c r="C94" s="208" t="str">
        <f t="shared" si="9"/>
        <v>96-12-8</v>
      </c>
      <c r="D94" s="208" t="str">
        <f t="shared" si="10"/>
        <v>1,2-Dibromo-3-chloropropane (DBCP)</v>
      </c>
      <c r="E94" s="225">
        <v>3</v>
      </c>
      <c r="F94" s="224" t="s">
        <v>946</v>
      </c>
      <c r="G94" s="224">
        <f t="shared" si="11"/>
        <v>9.7999999999999997E-5</v>
      </c>
      <c r="H94" s="224">
        <f t="shared" si="12"/>
        <v>0.2</v>
      </c>
      <c r="I94" s="224">
        <f t="shared" si="13"/>
        <v>1E-3</v>
      </c>
      <c r="J94" s="224">
        <f t="shared" si="14"/>
        <v>0.88</v>
      </c>
      <c r="K94" s="224">
        <f t="shared" si="15"/>
        <v>2E-3</v>
      </c>
      <c r="L94" s="224">
        <f t="shared" si="16"/>
        <v>0.88</v>
      </c>
      <c r="M94" s="224">
        <f t="shared" si="17"/>
        <v>2.7</v>
      </c>
      <c r="N94" s="214" t="str">
        <f>VLOOKUP($B94,'3. Adjustment Factors'!$B$4:$M$380,5,FALSE)</f>
        <v>No</v>
      </c>
      <c r="O94" s="214" t="str">
        <f>VLOOKUP($B94,'3. Adjustment Factors'!$B$4:$M$380,12,FALSE)</f>
        <v>Yes</v>
      </c>
    </row>
    <row r="95" spans="1:15" x14ac:dyDescent="0.2">
      <c r="A95" s="221">
        <v>167</v>
      </c>
      <c r="B95" s="222">
        <v>112</v>
      </c>
      <c r="C95" s="208" t="str">
        <f t="shared" si="9"/>
        <v>106-46-7</v>
      </c>
      <c r="D95" s="208" t="str">
        <f t="shared" si="10"/>
        <v>1,4-dichlorobenzene {p-Dichlorobenzene}</v>
      </c>
      <c r="E95" s="225"/>
      <c r="F95" s="224" t="s">
        <v>946</v>
      </c>
      <c r="G95" s="224">
        <f t="shared" si="11"/>
        <v>9.0999999999999998E-2</v>
      </c>
      <c r="H95" s="224">
        <f t="shared" si="12"/>
        <v>5</v>
      </c>
      <c r="I95" s="224">
        <f t="shared" si="13"/>
        <v>2.4</v>
      </c>
      <c r="J95" s="224">
        <f t="shared" si="14"/>
        <v>22</v>
      </c>
      <c r="K95" s="224">
        <f t="shared" si="15"/>
        <v>1.1000000000000001</v>
      </c>
      <c r="L95" s="224">
        <f t="shared" si="16"/>
        <v>22</v>
      </c>
      <c r="M95" s="227">
        <f t="shared" si="17"/>
        <v>8700</v>
      </c>
      <c r="N95" s="214" t="str">
        <f>VLOOKUP($B95,'3. Adjustment Factors'!$B$4:$M$380,5,FALSE)</f>
        <v>No</v>
      </c>
      <c r="O95" s="214" t="str">
        <f>VLOOKUP($B95,'3. Adjustment Factors'!$B$4:$M$380,12,FALSE)</f>
        <v>No</v>
      </c>
    </row>
    <row r="96" spans="1:15" x14ac:dyDescent="0.2">
      <c r="A96" s="221">
        <v>168</v>
      </c>
      <c r="B96" s="222">
        <v>192</v>
      </c>
      <c r="C96" s="208" t="str">
        <f t="shared" si="9"/>
        <v>91-94-1</v>
      </c>
      <c r="D96" s="208" t="str">
        <f t="shared" si="10"/>
        <v>3,3'-Dichlorobenzidine</v>
      </c>
      <c r="E96" s="225"/>
      <c r="F96" s="226" t="s">
        <v>77</v>
      </c>
      <c r="G96" s="224">
        <f t="shared" si="11"/>
        <v>2.8999999999999998E-3</v>
      </c>
      <c r="H96" s="224" t="str">
        <f t="shared" si="12"/>
        <v>--</v>
      </c>
      <c r="I96" s="224">
        <f t="shared" si="13"/>
        <v>7.5999999999999998E-2</v>
      </c>
      <c r="J96" s="224" t="str">
        <f t="shared" si="14"/>
        <v>--</v>
      </c>
      <c r="K96" s="224">
        <f t="shared" si="15"/>
        <v>3.5000000000000003E-2</v>
      </c>
      <c r="L96" s="224" t="str">
        <f t="shared" si="16"/>
        <v>--</v>
      </c>
      <c r="M96" s="224" t="str">
        <f t="shared" si="17"/>
        <v>--</v>
      </c>
      <c r="N96" s="214" t="str">
        <f>VLOOKUP($B96,'3. Adjustment Factors'!$B$4:$M$380,5,FALSE)</f>
        <v>No</v>
      </c>
      <c r="O96" s="214" t="str">
        <f>VLOOKUP($B96,'3. Adjustment Factors'!$B$4:$M$380,12,FALSE)</f>
        <v>No</v>
      </c>
    </row>
    <row r="97" spans="1:15" x14ac:dyDescent="0.2">
      <c r="A97" s="221">
        <v>169</v>
      </c>
      <c r="B97" s="222">
        <v>193</v>
      </c>
      <c r="C97" s="208" t="str">
        <f t="shared" si="9"/>
        <v>75-34-3</v>
      </c>
      <c r="D97" s="208" t="str">
        <f t="shared" si="10"/>
        <v>1,1-Dichloroethane {ethylidene dichloride}</v>
      </c>
      <c r="E97" s="225"/>
      <c r="F97" s="226" t="s">
        <v>77</v>
      </c>
      <c r="G97" s="224">
        <f t="shared" si="11"/>
        <v>0.63</v>
      </c>
      <c r="H97" s="224" t="str">
        <f t="shared" si="12"/>
        <v>--</v>
      </c>
      <c r="I97" s="224">
        <f t="shared" si="13"/>
        <v>16</v>
      </c>
      <c r="J97" s="224" t="str">
        <f t="shared" si="14"/>
        <v>--</v>
      </c>
      <c r="K97" s="224">
        <f t="shared" si="15"/>
        <v>7.5</v>
      </c>
      <c r="L97" s="224" t="str">
        <f t="shared" si="16"/>
        <v>--</v>
      </c>
      <c r="M97" s="224" t="str">
        <f t="shared" si="17"/>
        <v>--</v>
      </c>
      <c r="N97" s="214" t="str">
        <f>VLOOKUP($B97,'3. Adjustment Factors'!$B$4:$M$380,5,FALSE)</f>
        <v>No</v>
      </c>
      <c r="O97" s="214" t="str">
        <f>VLOOKUP($B97,'3. Adjustment Factors'!$B$4:$M$380,12,FALSE)</f>
        <v>No</v>
      </c>
    </row>
    <row r="98" spans="1:15" x14ac:dyDescent="0.2">
      <c r="A98" s="221">
        <v>170</v>
      </c>
      <c r="B98" s="221" t="s">
        <v>267</v>
      </c>
      <c r="C98" s="208" t="str">
        <f t="shared" si="9"/>
        <v>156-59-2</v>
      </c>
      <c r="D98" s="208" t="str">
        <f t="shared" si="10"/>
        <v>cis-1,2-Dichloroethene {cis-1,2-dichloroethylene}</v>
      </c>
      <c r="E98" s="225"/>
      <c r="F98" s="224" t="s">
        <v>947</v>
      </c>
      <c r="G98" s="224" t="str">
        <f t="shared" si="11"/>
        <v>--</v>
      </c>
      <c r="H98" s="224">
        <f t="shared" si="12"/>
        <v>40</v>
      </c>
      <c r="I98" s="224" t="str">
        <f t="shared" si="13"/>
        <v>--</v>
      </c>
      <c r="J98" s="224">
        <f t="shared" si="14"/>
        <v>180</v>
      </c>
      <c r="K98" s="224" t="str">
        <f t="shared" si="15"/>
        <v>--</v>
      </c>
      <c r="L98" s="224">
        <f t="shared" si="16"/>
        <v>180</v>
      </c>
      <c r="M98" s="224" t="str">
        <f t="shared" si="17"/>
        <v>--</v>
      </c>
      <c r="N98" s="214" t="str">
        <f>VLOOKUP($B98,'3. Adjustment Factors'!$B$4:$M$380,5,FALSE)</f>
        <v>No</v>
      </c>
      <c r="O98" s="214" t="str">
        <f>VLOOKUP($B98,'3. Adjustment Factors'!$B$4:$M$380,12,FALSE)</f>
        <v>No</v>
      </c>
    </row>
    <row r="99" spans="1:15" x14ac:dyDescent="0.2">
      <c r="A99" s="221">
        <v>171</v>
      </c>
      <c r="B99" s="222">
        <v>116</v>
      </c>
      <c r="C99" s="208" t="str">
        <f t="shared" si="9"/>
        <v>156-60-5</v>
      </c>
      <c r="D99" s="208" t="str">
        <f t="shared" si="10"/>
        <v>trans-1,2-Dichloroethene</v>
      </c>
      <c r="E99" s="225"/>
      <c r="F99" s="224" t="s">
        <v>946</v>
      </c>
      <c r="G99" s="224" t="str">
        <f t="shared" si="11"/>
        <v>--</v>
      </c>
      <c r="H99" s="224">
        <f t="shared" si="12"/>
        <v>40</v>
      </c>
      <c r="I99" s="224" t="str">
        <f t="shared" si="13"/>
        <v>--</v>
      </c>
      <c r="J99" s="224">
        <f t="shared" si="14"/>
        <v>180</v>
      </c>
      <c r="K99" s="224" t="str">
        <f t="shared" si="15"/>
        <v>--</v>
      </c>
      <c r="L99" s="224">
        <f t="shared" si="16"/>
        <v>180</v>
      </c>
      <c r="M99" s="227">
        <f t="shared" si="17"/>
        <v>12000</v>
      </c>
      <c r="N99" s="214" t="str">
        <f>VLOOKUP($B99,'3. Adjustment Factors'!$B$4:$M$380,5,FALSE)</f>
        <v>No</v>
      </c>
      <c r="O99" s="214" t="str">
        <f>VLOOKUP($B99,'3. Adjustment Factors'!$B$4:$M$380,12,FALSE)</f>
        <v>No</v>
      </c>
    </row>
    <row r="100" spans="1:15" x14ac:dyDescent="0.2">
      <c r="A100" s="221">
        <v>172</v>
      </c>
      <c r="B100" s="222">
        <v>328</v>
      </c>
      <c r="C100" s="208" t="str">
        <f t="shared" si="9"/>
        <v>75-09-2</v>
      </c>
      <c r="D100" s="208" t="str">
        <f t="shared" si="10"/>
        <v>Dichloromethane {methylene chloride}</v>
      </c>
      <c r="E100" s="225">
        <v>3</v>
      </c>
      <c r="F100" s="224" t="s">
        <v>946</v>
      </c>
      <c r="G100" s="224">
        <f t="shared" si="11"/>
        <v>59</v>
      </c>
      <c r="H100" s="224">
        <f t="shared" si="12"/>
        <v>600</v>
      </c>
      <c r="I100" s="224">
        <f t="shared" si="13"/>
        <v>620</v>
      </c>
      <c r="J100" s="224">
        <f t="shared" si="14"/>
        <v>2600</v>
      </c>
      <c r="K100" s="224">
        <f t="shared" si="15"/>
        <v>1200</v>
      </c>
      <c r="L100" s="224">
        <f t="shared" si="16"/>
        <v>2600</v>
      </c>
      <c r="M100" s="227">
        <f t="shared" si="17"/>
        <v>2100</v>
      </c>
      <c r="N100" s="214" t="str">
        <f>VLOOKUP($B100,'3. Adjustment Factors'!$B$4:$M$380,5,FALSE)</f>
        <v>No</v>
      </c>
      <c r="O100" s="214" t="str">
        <f>VLOOKUP($B100,'3. Adjustment Factors'!$B$4:$M$380,12,FALSE)</f>
        <v>Yes</v>
      </c>
    </row>
    <row r="101" spans="1:15" x14ac:dyDescent="0.2">
      <c r="A101" s="221">
        <v>176</v>
      </c>
      <c r="B101" s="222">
        <v>195</v>
      </c>
      <c r="C101" s="208" t="str">
        <f t="shared" si="9"/>
        <v>78-87-5</v>
      </c>
      <c r="D101" s="208" t="str">
        <f t="shared" si="10"/>
        <v>1,2-Dichloropropane {propylene dichloride}</v>
      </c>
      <c r="E101" s="225"/>
      <c r="F101" s="224" t="s">
        <v>946</v>
      </c>
      <c r="G101" s="224">
        <f t="shared" si="11"/>
        <v>0.27</v>
      </c>
      <c r="H101" s="224">
        <f t="shared" si="12"/>
        <v>4</v>
      </c>
      <c r="I101" s="224">
        <f t="shared" si="13"/>
        <v>7</v>
      </c>
      <c r="J101" s="224">
        <f t="shared" si="14"/>
        <v>18</v>
      </c>
      <c r="K101" s="224">
        <f t="shared" si="15"/>
        <v>3.2</v>
      </c>
      <c r="L101" s="224">
        <f t="shared" si="16"/>
        <v>18</v>
      </c>
      <c r="M101" s="224">
        <f t="shared" si="17"/>
        <v>92</v>
      </c>
      <c r="N101" s="214" t="str">
        <f>VLOOKUP($B101,'3. Adjustment Factors'!$B$4:$M$380,5,FALSE)</f>
        <v>No</v>
      </c>
      <c r="O101" s="214" t="str">
        <f>VLOOKUP($B101,'3. Adjustment Factors'!$B$4:$M$380,12,FALSE)</f>
        <v>No</v>
      </c>
    </row>
    <row r="102" spans="1:15" x14ac:dyDescent="0.2">
      <c r="A102" s="221">
        <v>177</v>
      </c>
      <c r="B102" s="222">
        <v>196</v>
      </c>
      <c r="C102" s="208" t="str">
        <f t="shared" si="9"/>
        <v>542-75-6</v>
      </c>
      <c r="D102" s="208" t="str">
        <f t="shared" si="10"/>
        <v>1,3-Dichloropropene</v>
      </c>
      <c r="E102" s="225"/>
      <c r="F102" s="224" t="s">
        <v>946</v>
      </c>
      <c r="G102" s="224">
        <f t="shared" si="11"/>
        <v>0.25</v>
      </c>
      <c r="H102" s="224">
        <f t="shared" si="12"/>
        <v>32</v>
      </c>
      <c r="I102" s="224">
        <f t="shared" si="13"/>
        <v>6.5</v>
      </c>
      <c r="J102" s="224">
        <f t="shared" si="14"/>
        <v>140</v>
      </c>
      <c r="K102" s="224">
        <f t="shared" si="15"/>
        <v>3</v>
      </c>
      <c r="L102" s="224">
        <f t="shared" si="16"/>
        <v>140</v>
      </c>
      <c r="M102" s="224">
        <f t="shared" si="17"/>
        <v>50</v>
      </c>
      <c r="N102" s="214" t="str">
        <f>VLOOKUP($B102,'3. Adjustment Factors'!$B$4:$M$380,5,FALSE)</f>
        <v>No</v>
      </c>
      <c r="O102" s="214" t="str">
        <f>VLOOKUP($B102,'3. Adjustment Factors'!$B$4:$M$380,12,FALSE)</f>
        <v>No</v>
      </c>
    </row>
    <row r="103" spans="1:15" x14ac:dyDescent="0.2">
      <c r="A103" s="221">
        <v>180</v>
      </c>
      <c r="B103" s="221" t="s">
        <v>278</v>
      </c>
      <c r="C103" s="208" t="str">
        <f t="shared" si="9"/>
        <v>78-88-6</v>
      </c>
      <c r="D103" s="208" t="str">
        <f t="shared" si="10"/>
        <v>2,3-Dichloropropene</v>
      </c>
      <c r="E103" s="225"/>
      <c r="F103" s="224" t="s">
        <v>947</v>
      </c>
      <c r="G103" s="224" t="str">
        <f t="shared" si="11"/>
        <v>--</v>
      </c>
      <c r="H103" s="224" t="str">
        <f t="shared" si="12"/>
        <v>--</v>
      </c>
      <c r="I103" s="224" t="str">
        <f t="shared" si="13"/>
        <v>--</v>
      </c>
      <c r="J103" s="224" t="str">
        <f t="shared" si="14"/>
        <v>--</v>
      </c>
      <c r="K103" s="224" t="str">
        <f t="shared" si="15"/>
        <v>--</v>
      </c>
      <c r="L103" s="224" t="str">
        <f t="shared" si="16"/>
        <v>--</v>
      </c>
      <c r="M103" s="224">
        <f t="shared" si="17"/>
        <v>9.1</v>
      </c>
      <c r="N103" s="214" t="str">
        <f>VLOOKUP($B103,'3. Adjustment Factors'!$B$4:$M$380,5,FALSE)</f>
        <v>No</v>
      </c>
      <c r="O103" s="214" t="str">
        <f>VLOOKUP($B103,'3. Adjustment Factors'!$B$4:$M$380,12,FALSE)</f>
        <v>No</v>
      </c>
    </row>
    <row r="104" spans="1:15" x14ac:dyDescent="0.2">
      <c r="A104" s="221">
        <v>181</v>
      </c>
      <c r="B104" s="222">
        <v>197</v>
      </c>
      <c r="C104" s="208" t="str">
        <f t="shared" si="9"/>
        <v>62-73-7</v>
      </c>
      <c r="D104" s="208" t="str">
        <f t="shared" si="10"/>
        <v>Dichlorvos (DDVP)</v>
      </c>
      <c r="E104" s="225"/>
      <c r="F104" s="224" t="s">
        <v>947</v>
      </c>
      <c r="G104" s="224" t="str">
        <f t="shared" si="11"/>
        <v>--</v>
      </c>
      <c r="H104" s="224">
        <f t="shared" si="12"/>
        <v>0.54</v>
      </c>
      <c r="I104" s="224" t="str">
        <f t="shared" si="13"/>
        <v>--</v>
      </c>
      <c r="J104" s="224">
        <f t="shared" si="14"/>
        <v>2.4</v>
      </c>
      <c r="K104" s="224" t="str">
        <f t="shared" si="15"/>
        <v>--</v>
      </c>
      <c r="L104" s="224">
        <f t="shared" si="16"/>
        <v>2.4</v>
      </c>
      <c r="M104" s="224">
        <f t="shared" si="17"/>
        <v>18</v>
      </c>
      <c r="N104" s="214" t="str">
        <f>VLOOKUP($B104,'3. Adjustment Factors'!$B$4:$M$380,5,FALSE)</f>
        <v>No</v>
      </c>
      <c r="O104" s="214" t="str">
        <f>VLOOKUP($B104,'3. Adjustment Factors'!$B$4:$M$380,12,FALSE)</f>
        <v>No</v>
      </c>
    </row>
    <row r="105" spans="1:15" x14ac:dyDescent="0.2">
      <c r="A105" s="221">
        <v>184</v>
      </c>
      <c r="B105" s="221" t="s">
        <v>283</v>
      </c>
      <c r="C105" s="208" t="str">
        <f t="shared" si="9"/>
        <v>77-73-6</v>
      </c>
      <c r="D105" s="208" t="str">
        <f t="shared" si="10"/>
        <v>Dicyclopentadiene</v>
      </c>
      <c r="E105" s="225"/>
      <c r="F105" s="224" t="s">
        <v>946</v>
      </c>
      <c r="G105" s="224" t="str">
        <f t="shared" si="11"/>
        <v>--</v>
      </c>
      <c r="H105" s="224">
        <f t="shared" si="12"/>
        <v>0.3</v>
      </c>
      <c r="I105" s="224" t="str">
        <f t="shared" si="13"/>
        <v>--</v>
      </c>
      <c r="J105" s="224">
        <f t="shared" si="14"/>
        <v>1.3</v>
      </c>
      <c r="K105" s="224" t="str">
        <f t="shared" si="15"/>
        <v>--</v>
      </c>
      <c r="L105" s="224">
        <f t="shared" si="16"/>
        <v>1.3</v>
      </c>
      <c r="M105" s="224" t="str">
        <f t="shared" si="17"/>
        <v>--</v>
      </c>
      <c r="N105" s="214" t="str">
        <f>VLOOKUP($B105,'3. Adjustment Factors'!$B$4:$M$380,5,FALSE)</f>
        <v>No</v>
      </c>
      <c r="O105" s="214" t="str">
        <f>VLOOKUP($B105,'3. Adjustment Factors'!$B$4:$M$380,12,FALSE)</f>
        <v>No</v>
      </c>
    </row>
    <row r="106" spans="1:15" x14ac:dyDescent="0.2">
      <c r="A106" s="221">
        <v>185</v>
      </c>
      <c r="B106" s="222">
        <v>199</v>
      </c>
      <c r="C106" s="208" t="str">
        <f t="shared" si="9"/>
        <v>60-57-1</v>
      </c>
      <c r="D106" s="208" t="str">
        <f t="shared" si="10"/>
        <v>Dieldrin</v>
      </c>
      <c r="E106" s="225"/>
      <c r="F106" s="226" t="s">
        <v>77</v>
      </c>
      <c r="G106" s="224">
        <f t="shared" si="11"/>
        <v>2.2000000000000001E-4</v>
      </c>
      <c r="H106" s="224" t="str">
        <f t="shared" si="12"/>
        <v>--</v>
      </c>
      <c r="I106" s="224">
        <f t="shared" si="13"/>
        <v>5.7000000000000002E-3</v>
      </c>
      <c r="J106" s="224" t="str">
        <f t="shared" si="14"/>
        <v>--</v>
      </c>
      <c r="K106" s="224">
        <f t="shared" si="15"/>
        <v>2.5999999999999999E-3</v>
      </c>
      <c r="L106" s="224" t="str">
        <f t="shared" si="16"/>
        <v>--</v>
      </c>
      <c r="M106" s="224" t="str">
        <f t="shared" si="17"/>
        <v>--</v>
      </c>
      <c r="N106" s="214" t="str">
        <f>VLOOKUP($B106,'3. Adjustment Factors'!$B$4:$M$380,5,FALSE)</f>
        <v>No</v>
      </c>
      <c r="O106" s="214" t="str">
        <f>VLOOKUP($B106,'3. Adjustment Factors'!$B$4:$M$380,12,FALSE)</f>
        <v>No</v>
      </c>
    </row>
    <row r="107" spans="1:15" x14ac:dyDescent="0.2">
      <c r="A107" s="221">
        <v>186</v>
      </c>
      <c r="B107" s="222">
        <v>200</v>
      </c>
      <c r="C107" s="208">
        <f t="shared" si="9"/>
        <v>200</v>
      </c>
      <c r="D107" s="208" t="str">
        <f t="shared" si="10"/>
        <v>Diesel particulate matter (DPM)</v>
      </c>
      <c r="E107" s="225">
        <v>3</v>
      </c>
      <c r="F107" s="224" t="s">
        <v>946</v>
      </c>
      <c r="G107" s="224">
        <f t="shared" si="11"/>
        <v>2E-3</v>
      </c>
      <c r="H107" s="224">
        <f t="shared" si="12"/>
        <v>5</v>
      </c>
      <c r="I107" s="224">
        <f t="shared" si="13"/>
        <v>2.1000000000000001E-2</v>
      </c>
      <c r="J107" s="224">
        <f t="shared" si="14"/>
        <v>22</v>
      </c>
      <c r="K107" s="224">
        <f t="shared" si="15"/>
        <v>0.04</v>
      </c>
      <c r="L107" s="224">
        <f t="shared" si="16"/>
        <v>22</v>
      </c>
      <c r="M107" s="224" t="str">
        <f t="shared" si="17"/>
        <v>--</v>
      </c>
      <c r="N107" s="214" t="str">
        <f>VLOOKUP($B107,'3. Adjustment Factors'!$B$4:$M$380,5,FALSE)</f>
        <v>No</v>
      </c>
      <c r="O107" s="214" t="str">
        <f>VLOOKUP($B107,'3. Adjustment Factors'!$B$4:$M$380,12,FALSE)</f>
        <v>Yes</v>
      </c>
    </row>
    <row r="108" spans="1:15" x14ac:dyDescent="0.2">
      <c r="A108" s="221">
        <v>187</v>
      </c>
      <c r="B108" s="222">
        <v>201</v>
      </c>
      <c r="C108" s="208" t="str">
        <f t="shared" si="9"/>
        <v>111-42-2</v>
      </c>
      <c r="D108" s="208" t="str">
        <f t="shared" si="10"/>
        <v>Diethanolamine</v>
      </c>
      <c r="E108" s="225"/>
      <c r="F108" s="224" t="s">
        <v>946</v>
      </c>
      <c r="G108" s="224" t="str">
        <f t="shared" si="11"/>
        <v>--</v>
      </c>
      <c r="H108" s="224">
        <f t="shared" si="12"/>
        <v>0.2</v>
      </c>
      <c r="I108" s="224" t="str">
        <f t="shared" si="13"/>
        <v>--</v>
      </c>
      <c r="J108" s="224">
        <f t="shared" si="14"/>
        <v>0.88</v>
      </c>
      <c r="K108" s="224" t="str">
        <f t="shared" si="15"/>
        <v>--</v>
      </c>
      <c r="L108" s="224">
        <f t="shared" si="16"/>
        <v>0.88</v>
      </c>
      <c r="M108" s="224">
        <f t="shared" si="17"/>
        <v>24</v>
      </c>
      <c r="N108" s="214" t="str">
        <f>VLOOKUP($B108,'3. Adjustment Factors'!$B$4:$M$380,5,FALSE)</f>
        <v>No</v>
      </c>
      <c r="O108" s="214" t="str">
        <f>VLOOKUP($B108,'3. Adjustment Factors'!$B$4:$M$380,12,FALSE)</f>
        <v>No</v>
      </c>
    </row>
    <row r="109" spans="1:15" x14ac:dyDescent="0.2">
      <c r="A109" s="221">
        <v>188</v>
      </c>
      <c r="B109" s="222">
        <v>522</v>
      </c>
      <c r="C109" s="208" t="str">
        <f t="shared" si="9"/>
        <v>117-81-7</v>
      </c>
      <c r="D109" s="208" t="str">
        <f t="shared" si="10"/>
        <v>bis(2-Ethylhexyl) phthalate (DEHP)</v>
      </c>
      <c r="E109" s="225">
        <v>2</v>
      </c>
      <c r="F109" s="224" t="s">
        <v>946</v>
      </c>
      <c r="G109" s="224">
        <f t="shared" si="11"/>
        <v>0.38</v>
      </c>
      <c r="H109" s="224" t="str">
        <f t="shared" si="12"/>
        <v>--</v>
      </c>
      <c r="I109" s="224">
        <f t="shared" si="13"/>
        <v>7.2</v>
      </c>
      <c r="J109" s="224" t="str">
        <f t="shared" si="14"/>
        <v>--</v>
      </c>
      <c r="K109" s="224">
        <f t="shared" si="15"/>
        <v>4.5</v>
      </c>
      <c r="L109" s="224" t="str">
        <f t="shared" si="16"/>
        <v>--</v>
      </c>
      <c r="M109" s="224">
        <f t="shared" si="17"/>
        <v>3.2</v>
      </c>
      <c r="N109" s="214" t="str">
        <f>VLOOKUP($B109,'3. Adjustment Factors'!$B$4:$M$380,5,FALSE)</f>
        <v>Yes</v>
      </c>
      <c r="O109" s="214" t="str">
        <f>VLOOKUP($B109,'3. Adjustment Factors'!$B$4:$M$380,12,FALSE)</f>
        <v>No</v>
      </c>
    </row>
    <row r="110" spans="1:15" x14ac:dyDescent="0.2">
      <c r="A110" s="221">
        <v>193</v>
      </c>
      <c r="B110" s="222">
        <v>244</v>
      </c>
      <c r="C110" s="208" t="str">
        <f t="shared" si="9"/>
        <v>75-37-6</v>
      </c>
      <c r="D110" s="208" t="str">
        <f t="shared" si="10"/>
        <v>1,1-Difluoroethane</v>
      </c>
      <c r="E110" s="225"/>
      <c r="F110" s="224" t="s">
        <v>947</v>
      </c>
      <c r="G110" s="224" t="str">
        <f t="shared" si="11"/>
        <v>--</v>
      </c>
      <c r="H110" s="224">
        <f t="shared" si="12"/>
        <v>40000</v>
      </c>
      <c r="I110" s="224" t="str">
        <f t="shared" si="13"/>
        <v>--</v>
      </c>
      <c r="J110" s="224">
        <f t="shared" si="14"/>
        <v>180000</v>
      </c>
      <c r="K110" s="224" t="str">
        <f t="shared" si="15"/>
        <v>--</v>
      </c>
      <c r="L110" s="224">
        <f t="shared" si="16"/>
        <v>180000</v>
      </c>
      <c r="M110" s="224" t="str">
        <f t="shared" si="17"/>
        <v>--</v>
      </c>
      <c r="N110" s="214" t="str">
        <f>VLOOKUP($B110,'3. Adjustment Factors'!$B$4:$M$380,5,FALSE)</f>
        <v>No</v>
      </c>
      <c r="O110" s="214" t="str">
        <f>VLOOKUP($B110,'3. Adjustment Factors'!$B$4:$M$380,12,FALSE)</f>
        <v>No</v>
      </c>
    </row>
    <row r="111" spans="1:15" x14ac:dyDescent="0.2">
      <c r="A111" s="221">
        <v>197</v>
      </c>
      <c r="B111" s="222">
        <v>207</v>
      </c>
      <c r="C111" s="208" t="str">
        <f t="shared" si="9"/>
        <v>60-11-7</v>
      </c>
      <c r="D111" s="208" t="str">
        <f t="shared" si="10"/>
        <v>4-Dimethylaminoazobenzene</v>
      </c>
      <c r="E111" s="225"/>
      <c r="F111" s="226" t="s">
        <v>77</v>
      </c>
      <c r="G111" s="224">
        <f t="shared" si="11"/>
        <v>7.6999999999999996E-4</v>
      </c>
      <c r="H111" s="224" t="str">
        <f t="shared" si="12"/>
        <v>--</v>
      </c>
      <c r="I111" s="224">
        <f t="shared" si="13"/>
        <v>0.02</v>
      </c>
      <c r="J111" s="224" t="str">
        <f t="shared" si="14"/>
        <v>--</v>
      </c>
      <c r="K111" s="224">
        <f t="shared" si="15"/>
        <v>9.1999999999999998E-3</v>
      </c>
      <c r="L111" s="224" t="str">
        <f t="shared" si="16"/>
        <v>--</v>
      </c>
      <c r="M111" s="224" t="str">
        <f t="shared" si="17"/>
        <v>--</v>
      </c>
      <c r="N111" s="214" t="str">
        <f>VLOOKUP($B111,'3. Adjustment Factors'!$B$4:$M$380,5,FALSE)</f>
        <v>No</v>
      </c>
      <c r="O111" s="214" t="str">
        <f>VLOOKUP($B111,'3. Adjustment Factors'!$B$4:$M$380,12,FALSE)</f>
        <v>No</v>
      </c>
    </row>
    <row r="112" spans="1:15" x14ac:dyDescent="0.2">
      <c r="A112" s="221">
        <v>202</v>
      </c>
      <c r="B112" s="222">
        <v>211</v>
      </c>
      <c r="C112" s="208" t="str">
        <f t="shared" si="9"/>
        <v>68-12-2</v>
      </c>
      <c r="D112" s="208" t="str">
        <f t="shared" si="10"/>
        <v>Dimethyl formamide</v>
      </c>
      <c r="E112" s="225"/>
      <c r="F112" s="224" t="s">
        <v>946</v>
      </c>
      <c r="G112" s="224" t="str">
        <f t="shared" si="11"/>
        <v>--</v>
      </c>
      <c r="H112" s="224">
        <f t="shared" si="12"/>
        <v>70</v>
      </c>
      <c r="I112" s="224" t="str">
        <f t="shared" si="13"/>
        <v>--</v>
      </c>
      <c r="J112" s="224">
        <f t="shared" si="14"/>
        <v>310</v>
      </c>
      <c r="K112" s="224" t="str">
        <f t="shared" si="15"/>
        <v>--</v>
      </c>
      <c r="L112" s="224">
        <f t="shared" si="16"/>
        <v>310</v>
      </c>
      <c r="M112" s="224" t="str">
        <f t="shared" si="17"/>
        <v>--</v>
      </c>
      <c r="N112" s="214" t="str">
        <f>VLOOKUP($B112,'3. Adjustment Factors'!$B$4:$M$380,5,FALSE)</f>
        <v>No</v>
      </c>
      <c r="O112" s="214" t="str">
        <f>VLOOKUP($B112,'3. Adjustment Factors'!$B$4:$M$380,12,FALSE)</f>
        <v>No</v>
      </c>
    </row>
    <row r="113" spans="1:15" x14ac:dyDescent="0.2">
      <c r="A113" s="221">
        <v>203</v>
      </c>
      <c r="B113" s="222">
        <v>212</v>
      </c>
      <c r="C113" s="208" t="str">
        <f t="shared" si="9"/>
        <v>57-14-7</v>
      </c>
      <c r="D113" s="208" t="str">
        <f t="shared" si="10"/>
        <v>1,1-Dimethylhydrazine</v>
      </c>
      <c r="E113" s="225"/>
      <c r="F113" s="224" t="s">
        <v>946</v>
      </c>
      <c r="G113" s="224" t="str">
        <f t="shared" si="11"/>
        <v>--</v>
      </c>
      <c r="H113" s="224">
        <f t="shared" si="12"/>
        <v>8.0000000000000002E-3</v>
      </c>
      <c r="I113" s="224" t="str">
        <f t="shared" si="13"/>
        <v>--</v>
      </c>
      <c r="J113" s="224">
        <f t="shared" si="14"/>
        <v>3.5000000000000003E-2</v>
      </c>
      <c r="K113" s="224" t="str">
        <f t="shared" si="15"/>
        <v>--</v>
      </c>
      <c r="L113" s="224">
        <f t="shared" si="16"/>
        <v>3.5000000000000003E-2</v>
      </c>
      <c r="M113" s="224">
        <f t="shared" si="17"/>
        <v>0.69</v>
      </c>
      <c r="N113" s="214" t="str">
        <f>VLOOKUP($B113,'3. Adjustment Factors'!$B$4:$M$380,5,FALSE)</f>
        <v>No</v>
      </c>
      <c r="O113" s="214" t="str">
        <f>VLOOKUP($B113,'3. Adjustment Factors'!$B$4:$M$380,12,FALSE)</f>
        <v>No</v>
      </c>
    </row>
    <row r="114" spans="1:15" x14ac:dyDescent="0.2">
      <c r="A114" s="221">
        <v>211</v>
      </c>
      <c r="B114" s="222">
        <v>218</v>
      </c>
      <c r="C114" s="208" t="str">
        <f t="shared" si="9"/>
        <v>121-14-2</v>
      </c>
      <c r="D114" s="208" t="str">
        <f t="shared" si="10"/>
        <v>2,4-Dinitrotoluene</v>
      </c>
      <c r="E114" s="225"/>
      <c r="F114" s="226" t="s">
        <v>77</v>
      </c>
      <c r="G114" s="224">
        <f t="shared" si="11"/>
        <v>1.0999999999999999E-2</v>
      </c>
      <c r="H114" s="224" t="str">
        <f t="shared" si="12"/>
        <v>--</v>
      </c>
      <c r="I114" s="224">
        <f t="shared" si="13"/>
        <v>0.28999999999999998</v>
      </c>
      <c r="J114" s="224" t="str">
        <f t="shared" si="14"/>
        <v>--</v>
      </c>
      <c r="K114" s="224">
        <f t="shared" si="15"/>
        <v>0.13</v>
      </c>
      <c r="L114" s="224" t="str">
        <f t="shared" si="16"/>
        <v>--</v>
      </c>
      <c r="M114" s="224" t="str">
        <f t="shared" si="17"/>
        <v>--</v>
      </c>
      <c r="N114" s="214" t="str">
        <f>VLOOKUP($B114,'3. Adjustment Factors'!$B$4:$M$380,5,FALSE)</f>
        <v>No</v>
      </c>
      <c r="O114" s="214" t="str">
        <f>VLOOKUP($B114,'3. Adjustment Factors'!$B$4:$M$380,12,FALSE)</f>
        <v>No</v>
      </c>
    </row>
    <row r="115" spans="1:15" x14ac:dyDescent="0.2">
      <c r="A115" s="221">
        <v>213</v>
      </c>
      <c r="B115" s="222">
        <v>220</v>
      </c>
      <c r="C115" s="208" t="str">
        <f t="shared" si="9"/>
        <v>123-91-1</v>
      </c>
      <c r="D115" s="208" t="str">
        <f t="shared" si="10"/>
        <v>1,4-Dioxane</v>
      </c>
      <c r="E115" s="225"/>
      <c r="F115" s="224" t="s">
        <v>946</v>
      </c>
      <c r="G115" s="224">
        <f t="shared" si="11"/>
        <v>0.2</v>
      </c>
      <c r="H115" s="224">
        <f t="shared" si="12"/>
        <v>30</v>
      </c>
      <c r="I115" s="224">
        <f t="shared" si="13"/>
        <v>5.2</v>
      </c>
      <c r="J115" s="224">
        <f t="shared" si="14"/>
        <v>130</v>
      </c>
      <c r="K115" s="224">
        <f t="shared" si="15"/>
        <v>2.4</v>
      </c>
      <c r="L115" s="224">
        <f t="shared" si="16"/>
        <v>130</v>
      </c>
      <c r="M115" s="227">
        <f t="shared" si="17"/>
        <v>7200</v>
      </c>
      <c r="N115" s="214" t="str">
        <f>VLOOKUP($B115,'3. Adjustment Factors'!$B$4:$M$380,5,FALSE)</f>
        <v>No</v>
      </c>
      <c r="O115" s="214" t="str">
        <f>VLOOKUP($B115,'3. Adjustment Factors'!$B$4:$M$380,12,FALSE)</f>
        <v>No</v>
      </c>
    </row>
    <row r="116" spans="1:15" x14ac:dyDescent="0.2">
      <c r="A116" s="221">
        <v>215</v>
      </c>
      <c r="B116" s="222">
        <v>222</v>
      </c>
      <c r="C116" s="208" t="str">
        <f t="shared" si="9"/>
        <v>122-66-7</v>
      </c>
      <c r="D116" s="208" t="str">
        <f t="shared" si="10"/>
        <v>1,2-Diphenylhydrazine {hydrazobenzene}</v>
      </c>
      <c r="E116" s="225"/>
      <c r="F116" s="226" t="s">
        <v>77</v>
      </c>
      <c r="G116" s="224">
        <f t="shared" si="11"/>
        <v>4.4999999999999997E-3</v>
      </c>
      <c r="H116" s="224" t="str">
        <f t="shared" si="12"/>
        <v>--</v>
      </c>
      <c r="I116" s="224">
        <f t="shared" si="13"/>
        <v>0.12</v>
      </c>
      <c r="J116" s="224" t="str">
        <f t="shared" si="14"/>
        <v>--</v>
      </c>
      <c r="K116" s="224">
        <f t="shared" si="15"/>
        <v>5.5E-2</v>
      </c>
      <c r="L116" s="224" t="str">
        <f t="shared" si="16"/>
        <v>--</v>
      </c>
      <c r="M116" s="224" t="str">
        <f t="shared" si="17"/>
        <v>--</v>
      </c>
      <c r="N116" s="214" t="str">
        <f>VLOOKUP($B116,'3. Adjustment Factors'!$B$4:$M$380,5,FALSE)</f>
        <v>No</v>
      </c>
      <c r="O116" s="214" t="str">
        <f>VLOOKUP($B116,'3. Adjustment Factors'!$B$4:$M$380,12,FALSE)</f>
        <v>No</v>
      </c>
    </row>
    <row r="117" spans="1:15" x14ac:dyDescent="0.2">
      <c r="A117" s="221">
        <v>217</v>
      </c>
      <c r="B117" s="222">
        <v>224</v>
      </c>
      <c r="C117" s="208" t="str">
        <f t="shared" si="9"/>
        <v>298-04-4</v>
      </c>
      <c r="D117" s="208" t="str">
        <f t="shared" si="10"/>
        <v>Disulfoton</v>
      </c>
      <c r="E117" s="225"/>
      <c r="F117" s="224" t="s">
        <v>946</v>
      </c>
      <c r="G117" s="224" t="str">
        <f t="shared" si="11"/>
        <v>--</v>
      </c>
      <c r="H117" s="224" t="str">
        <f t="shared" si="12"/>
        <v>--</v>
      </c>
      <c r="I117" s="224" t="str">
        <f t="shared" si="13"/>
        <v>--</v>
      </c>
      <c r="J117" s="224" t="str">
        <f t="shared" si="14"/>
        <v>--</v>
      </c>
      <c r="K117" s="224" t="str">
        <f t="shared" si="15"/>
        <v>--</v>
      </c>
      <c r="L117" s="224" t="str">
        <f t="shared" si="16"/>
        <v>--</v>
      </c>
      <c r="M117" s="224">
        <f t="shared" si="17"/>
        <v>0.6</v>
      </c>
      <c r="N117" s="214" t="str">
        <f>VLOOKUP($B117,'3. Adjustment Factors'!$B$4:$M$380,5,FALSE)</f>
        <v>No</v>
      </c>
      <c r="O117" s="214" t="str">
        <f>VLOOKUP($B117,'3. Adjustment Factors'!$B$4:$M$380,12,FALSE)</f>
        <v>No</v>
      </c>
    </row>
    <row r="118" spans="1:15" x14ac:dyDescent="0.2">
      <c r="A118" s="221">
        <v>218</v>
      </c>
      <c r="B118" s="222">
        <v>225</v>
      </c>
      <c r="C118" s="208" t="str">
        <f t="shared" si="9"/>
        <v>106-89-8</v>
      </c>
      <c r="D118" s="208" t="str">
        <f t="shared" si="10"/>
        <v>Epichlorohydrin</v>
      </c>
      <c r="E118" s="225"/>
      <c r="F118" s="224" t="s">
        <v>946</v>
      </c>
      <c r="G118" s="224">
        <f t="shared" si="11"/>
        <v>4.2999999999999997E-2</v>
      </c>
      <c r="H118" s="224">
        <f t="shared" si="12"/>
        <v>3</v>
      </c>
      <c r="I118" s="224">
        <f t="shared" si="13"/>
        <v>1.1000000000000001</v>
      </c>
      <c r="J118" s="224">
        <f t="shared" si="14"/>
        <v>13</v>
      </c>
      <c r="K118" s="224">
        <f t="shared" si="15"/>
        <v>0.52</v>
      </c>
      <c r="L118" s="224">
        <f t="shared" si="16"/>
        <v>13</v>
      </c>
      <c r="M118" s="227">
        <f t="shared" si="17"/>
        <v>1300</v>
      </c>
      <c r="N118" s="214" t="str">
        <f>VLOOKUP($B118,'3. Adjustment Factors'!$B$4:$M$380,5,FALSE)</f>
        <v>No</v>
      </c>
      <c r="O118" s="214" t="str">
        <f>VLOOKUP($B118,'3. Adjustment Factors'!$B$4:$M$380,12,FALSE)</f>
        <v>No</v>
      </c>
    </row>
    <row r="119" spans="1:15" x14ac:dyDescent="0.2">
      <c r="A119" s="221">
        <v>219</v>
      </c>
      <c r="B119" s="222">
        <v>226</v>
      </c>
      <c r="C119" s="208" t="str">
        <f t="shared" si="9"/>
        <v>106-88-7</v>
      </c>
      <c r="D119" s="208" t="str">
        <f t="shared" si="10"/>
        <v>1,2-Epoxybutane</v>
      </c>
      <c r="E119" s="225"/>
      <c r="F119" s="224" t="s">
        <v>946</v>
      </c>
      <c r="G119" s="224" t="str">
        <f t="shared" si="11"/>
        <v>--</v>
      </c>
      <c r="H119" s="224">
        <f t="shared" si="12"/>
        <v>20</v>
      </c>
      <c r="I119" s="224" t="str">
        <f t="shared" si="13"/>
        <v>--</v>
      </c>
      <c r="J119" s="224">
        <f t="shared" si="14"/>
        <v>88</v>
      </c>
      <c r="K119" s="224" t="str">
        <f t="shared" si="15"/>
        <v>--</v>
      </c>
      <c r="L119" s="224">
        <f t="shared" si="16"/>
        <v>88</v>
      </c>
      <c r="M119" s="224" t="str">
        <f t="shared" si="17"/>
        <v>--</v>
      </c>
      <c r="N119" s="214" t="str">
        <f>VLOOKUP($B119,'3. Adjustment Factors'!$B$4:$M$380,5,FALSE)</f>
        <v>No</v>
      </c>
      <c r="O119" s="214" t="str">
        <f>VLOOKUP($B119,'3. Adjustment Factors'!$B$4:$M$380,12,FALSE)</f>
        <v>No</v>
      </c>
    </row>
    <row r="120" spans="1:15" x14ac:dyDescent="0.2">
      <c r="A120" s="221">
        <v>222</v>
      </c>
      <c r="B120" s="221" t="s">
        <v>314</v>
      </c>
      <c r="C120" s="208" t="str">
        <f t="shared" si="9"/>
        <v>141-78-6</v>
      </c>
      <c r="D120" s="208" t="str">
        <f t="shared" si="10"/>
        <v>Ethyl acetate</v>
      </c>
      <c r="E120" s="225"/>
      <c r="F120" s="224" t="s">
        <v>946</v>
      </c>
      <c r="G120" s="224" t="str">
        <f t="shared" si="11"/>
        <v>--</v>
      </c>
      <c r="H120" s="224">
        <f t="shared" si="12"/>
        <v>70</v>
      </c>
      <c r="I120" s="224" t="str">
        <f t="shared" si="13"/>
        <v>--</v>
      </c>
      <c r="J120" s="224">
        <f t="shared" si="14"/>
        <v>310</v>
      </c>
      <c r="K120" s="224" t="str">
        <f t="shared" si="15"/>
        <v>--</v>
      </c>
      <c r="L120" s="224">
        <f t="shared" si="16"/>
        <v>310</v>
      </c>
      <c r="M120" s="224" t="str">
        <f t="shared" si="17"/>
        <v>--</v>
      </c>
      <c r="N120" s="214" t="str">
        <f>VLOOKUP($B120,'3. Adjustment Factors'!$B$4:$M$380,5,FALSE)</f>
        <v>No</v>
      </c>
      <c r="O120" s="214" t="str">
        <f>VLOOKUP($B120,'3. Adjustment Factors'!$B$4:$M$380,12,FALSE)</f>
        <v>No</v>
      </c>
    </row>
    <row r="121" spans="1:15" x14ac:dyDescent="0.2">
      <c r="A121" s="221">
        <v>223</v>
      </c>
      <c r="B121" s="222">
        <v>228</v>
      </c>
      <c r="C121" s="208" t="str">
        <f t="shared" si="9"/>
        <v>140-88-5</v>
      </c>
      <c r="D121" s="208" t="str">
        <f t="shared" si="10"/>
        <v>Ethyl acrylate</v>
      </c>
      <c r="E121" s="225"/>
      <c r="F121" s="224" t="s">
        <v>946</v>
      </c>
      <c r="G121" s="224" t="str">
        <f t="shared" si="11"/>
        <v>--</v>
      </c>
      <c r="H121" s="224">
        <f t="shared" si="12"/>
        <v>8</v>
      </c>
      <c r="I121" s="224" t="str">
        <f t="shared" si="13"/>
        <v>--</v>
      </c>
      <c r="J121" s="224">
        <f t="shared" si="14"/>
        <v>35</v>
      </c>
      <c r="K121" s="224" t="str">
        <f t="shared" si="15"/>
        <v>--</v>
      </c>
      <c r="L121" s="224">
        <f t="shared" si="16"/>
        <v>35</v>
      </c>
      <c r="M121" s="224" t="str">
        <f t="shared" si="17"/>
        <v>--</v>
      </c>
      <c r="N121" s="214" t="str">
        <f>VLOOKUP($B121,'3. Adjustment Factors'!$B$4:$M$380,5,FALSE)</f>
        <v>No</v>
      </c>
      <c r="O121" s="214" t="str">
        <f>VLOOKUP($B121,'3. Adjustment Factors'!$B$4:$M$380,12,FALSE)</f>
        <v>No</v>
      </c>
    </row>
    <row r="122" spans="1:15" x14ac:dyDescent="0.2">
      <c r="A122" s="221">
        <v>224</v>
      </c>
      <c r="B122" s="222">
        <v>229</v>
      </c>
      <c r="C122" s="208" t="str">
        <f t="shared" si="9"/>
        <v>100-41-4</v>
      </c>
      <c r="D122" s="208" t="str">
        <f t="shared" si="10"/>
        <v>Ethyl benzene</v>
      </c>
      <c r="E122" s="225"/>
      <c r="F122" s="224" t="s">
        <v>946</v>
      </c>
      <c r="G122" s="224">
        <f t="shared" si="11"/>
        <v>0.4</v>
      </c>
      <c r="H122" s="224">
        <f t="shared" si="12"/>
        <v>260</v>
      </c>
      <c r="I122" s="224">
        <f t="shared" si="13"/>
        <v>10</v>
      </c>
      <c r="J122" s="224">
        <f t="shared" si="14"/>
        <v>1100</v>
      </c>
      <c r="K122" s="224">
        <f t="shared" si="15"/>
        <v>4.8</v>
      </c>
      <c r="L122" s="224">
        <f t="shared" si="16"/>
        <v>1100</v>
      </c>
      <c r="M122" s="227">
        <f t="shared" si="17"/>
        <v>22000</v>
      </c>
      <c r="N122" s="214" t="str">
        <f>VLOOKUP($B122,'3. Adjustment Factors'!$B$4:$M$380,5,FALSE)</f>
        <v>No</v>
      </c>
      <c r="O122" s="214" t="str">
        <f>VLOOKUP($B122,'3. Adjustment Factors'!$B$4:$M$380,12,FALSE)</f>
        <v>No</v>
      </c>
    </row>
    <row r="123" spans="1:15" x14ac:dyDescent="0.2">
      <c r="A123" s="221">
        <v>225</v>
      </c>
      <c r="B123" s="221">
        <v>231</v>
      </c>
      <c r="C123" s="208" t="str">
        <f t="shared" si="9"/>
        <v>74-85-1</v>
      </c>
      <c r="D123" s="208" t="str">
        <f t="shared" si="10"/>
        <v>Ethylene</v>
      </c>
      <c r="E123" s="225"/>
      <c r="F123" s="224" t="s">
        <v>947</v>
      </c>
      <c r="G123" s="224" t="str">
        <f t="shared" si="11"/>
        <v>--</v>
      </c>
      <c r="H123" s="224">
        <f t="shared" si="12"/>
        <v>6100</v>
      </c>
      <c r="I123" s="224" t="str">
        <f t="shared" si="13"/>
        <v>--</v>
      </c>
      <c r="J123" s="224">
        <f t="shared" si="14"/>
        <v>27000</v>
      </c>
      <c r="K123" s="224" t="str">
        <f t="shared" si="15"/>
        <v>--</v>
      </c>
      <c r="L123" s="224">
        <f t="shared" si="16"/>
        <v>27000</v>
      </c>
      <c r="M123" s="227">
        <f t="shared" si="17"/>
        <v>570000</v>
      </c>
      <c r="N123" s="214" t="str">
        <f>VLOOKUP($B123,'3. Adjustment Factors'!$B$4:$M$380,5,FALSE)</f>
        <v>No</v>
      </c>
      <c r="O123" s="214" t="str">
        <f>VLOOKUP($B123,'3. Adjustment Factors'!$B$4:$M$380,12,FALSE)</f>
        <v>No</v>
      </c>
    </row>
    <row r="124" spans="1:15" x14ac:dyDescent="0.2">
      <c r="A124" s="221">
        <v>226</v>
      </c>
      <c r="B124" s="222">
        <v>232</v>
      </c>
      <c r="C124" s="208" t="str">
        <f t="shared" si="9"/>
        <v>106-93-4</v>
      </c>
      <c r="D124" s="208" t="str">
        <f t="shared" si="10"/>
        <v>Ethylene dibromide (EDB) {1,2-dibromoethane}</v>
      </c>
      <c r="E124" s="225"/>
      <c r="F124" s="224" t="s">
        <v>946</v>
      </c>
      <c r="G124" s="224">
        <f t="shared" si="11"/>
        <v>1.6999999999999999E-3</v>
      </c>
      <c r="H124" s="224">
        <f t="shared" si="12"/>
        <v>9</v>
      </c>
      <c r="I124" s="224">
        <f t="shared" si="13"/>
        <v>4.2999999999999997E-2</v>
      </c>
      <c r="J124" s="224">
        <f t="shared" si="14"/>
        <v>40</v>
      </c>
      <c r="K124" s="224">
        <f t="shared" si="15"/>
        <v>0.02</v>
      </c>
      <c r="L124" s="224">
        <f t="shared" si="16"/>
        <v>40</v>
      </c>
      <c r="M124" s="224">
        <f t="shared" si="17"/>
        <v>51</v>
      </c>
      <c r="N124" s="214" t="str">
        <f>VLOOKUP($B124,'3. Adjustment Factors'!$B$4:$M$380,5,FALSE)</f>
        <v>No</v>
      </c>
      <c r="O124" s="214" t="str">
        <f>VLOOKUP($B124,'3. Adjustment Factors'!$B$4:$M$380,12,FALSE)</f>
        <v>No</v>
      </c>
    </row>
    <row r="125" spans="1:15" x14ac:dyDescent="0.2">
      <c r="A125" s="221">
        <v>227</v>
      </c>
      <c r="B125" s="222">
        <v>233</v>
      </c>
      <c r="C125" s="208" t="str">
        <f t="shared" si="9"/>
        <v>107-06-2</v>
      </c>
      <c r="D125" s="208" t="str">
        <f t="shared" si="10"/>
        <v>Ethylene dichloride (EDC) {1,2-dichloroethane}</v>
      </c>
      <c r="E125" s="225"/>
      <c r="F125" s="224" t="s">
        <v>946</v>
      </c>
      <c r="G125" s="224">
        <f t="shared" si="11"/>
        <v>3.7999999999999999E-2</v>
      </c>
      <c r="H125" s="224">
        <f t="shared" si="12"/>
        <v>7</v>
      </c>
      <c r="I125" s="224">
        <f t="shared" si="13"/>
        <v>1</v>
      </c>
      <c r="J125" s="224">
        <f t="shared" si="14"/>
        <v>31</v>
      </c>
      <c r="K125" s="224">
        <f t="shared" si="15"/>
        <v>0.46</v>
      </c>
      <c r="L125" s="224">
        <f t="shared" si="16"/>
        <v>31</v>
      </c>
      <c r="M125" s="224">
        <f t="shared" si="17"/>
        <v>400</v>
      </c>
      <c r="N125" s="214" t="str">
        <f>VLOOKUP($B125,'3. Adjustment Factors'!$B$4:$M$380,5,FALSE)</f>
        <v>No</v>
      </c>
      <c r="O125" s="214" t="str">
        <f>VLOOKUP($B125,'3. Adjustment Factors'!$B$4:$M$380,12,FALSE)</f>
        <v>No</v>
      </c>
    </row>
    <row r="126" spans="1:15" x14ac:dyDescent="0.2">
      <c r="A126" s="221">
        <v>228</v>
      </c>
      <c r="B126" s="222">
        <v>234</v>
      </c>
      <c r="C126" s="208" t="str">
        <f t="shared" si="9"/>
        <v>107-21-1</v>
      </c>
      <c r="D126" s="208" t="str">
        <f t="shared" si="10"/>
        <v>Ethylene glycol</v>
      </c>
      <c r="E126" s="225"/>
      <c r="F126" s="224" t="s">
        <v>946</v>
      </c>
      <c r="G126" s="224" t="str">
        <f t="shared" si="11"/>
        <v>--</v>
      </c>
      <c r="H126" s="224">
        <f t="shared" si="12"/>
        <v>400</v>
      </c>
      <c r="I126" s="224" t="str">
        <f t="shared" si="13"/>
        <v>--</v>
      </c>
      <c r="J126" s="224">
        <f t="shared" si="14"/>
        <v>1800</v>
      </c>
      <c r="K126" s="224" t="str">
        <f t="shared" si="15"/>
        <v>--</v>
      </c>
      <c r="L126" s="224">
        <f t="shared" si="16"/>
        <v>1800</v>
      </c>
      <c r="M126" s="227">
        <f t="shared" si="17"/>
        <v>2000</v>
      </c>
      <c r="N126" s="214" t="str">
        <f>VLOOKUP($B126,'3. Adjustment Factors'!$B$4:$M$380,5,FALSE)</f>
        <v>No</v>
      </c>
      <c r="O126" s="214" t="str">
        <f>VLOOKUP($B126,'3. Adjustment Factors'!$B$4:$M$380,12,FALSE)</f>
        <v>No</v>
      </c>
    </row>
    <row r="127" spans="1:15" x14ac:dyDescent="0.2">
      <c r="A127" s="221">
        <v>230</v>
      </c>
      <c r="B127" s="222">
        <v>236</v>
      </c>
      <c r="C127" s="208" t="str">
        <f t="shared" si="9"/>
        <v>75-21-8</v>
      </c>
      <c r="D127" s="208" t="str">
        <f t="shared" si="10"/>
        <v>Ethylene oxide</v>
      </c>
      <c r="E127" s="225">
        <v>3</v>
      </c>
      <c r="F127" s="224" t="s">
        <v>946</v>
      </c>
      <c r="G127" s="224">
        <f t="shared" si="11"/>
        <v>2.0000000000000001E-4</v>
      </c>
      <c r="H127" s="224">
        <f t="shared" si="12"/>
        <v>30</v>
      </c>
      <c r="I127" s="224">
        <f t="shared" si="13"/>
        <v>2.0999999999999999E-3</v>
      </c>
      <c r="J127" s="224">
        <f t="shared" si="14"/>
        <v>130</v>
      </c>
      <c r="K127" s="224">
        <f t="shared" si="15"/>
        <v>4.0000000000000001E-3</v>
      </c>
      <c r="L127" s="224">
        <f t="shared" si="16"/>
        <v>130</v>
      </c>
      <c r="M127" s="224">
        <f t="shared" si="17"/>
        <v>720</v>
      </c>
      <c r="N127" s="214" t="str">
        <f>VLOOKUP($B127,'3. Adjustment Factors'!$B$4:$M$380,5,FALSE)</f>
        <v>No</v>
      </c>
      <c r="O127" s="214" t="str">
        <f>VLOOKUP($B127,'3. Adjustment Factors'!$B$4:$M$380,12,FALSE)</f>
        <v>Yes</v>
      </c>
    </row>
    <row r="128" spans="1:15" x14ac:dyDescent="0.2">
      <c r="A128" s="221">
        <v>231</v>
      </c>
      <c r="B128" s="222">
        <v>237</v>
      </c>
      <c r="C128" s="208" t="str">
        <f t="shared" si="9"/>
        <v>96-45-7</v>
      </c>
      <c r="D128" s="208" t="str">
        <f t="shared" si="10"/>
        <v>Ethylene thiourea</v>
      </c>
      <c r="E128" s="225"/>
      <c r="F128" s="226" t="s">
        <v>77</v>
      </c>
      <c r="G128" s="224">
        <f t="shared" si="11"/>
        <v>7.6999999999999999E-2</v>
      </c>
      <c r="H128" s="224" t="str">
        <f t="shared" si="12"/>
        <v>--</v>
      </c>
      <c r="I128" s="224">
        <f t="shared" si="13"/>
        <v>2</v>
      </c>
      <c r="J128" s="224" t="str">
        <f t="shared" si="14"/>
        <v>--</v>
      </c>
      <c r="K128" s="224">
        <f t="shared" si="15"/>
        <v>0.92</v>
      </c>
      <c r="L128" s="224" t="str">
        <f t="shared" si="16"/>
        <v>--</v>
      </c>
      <c r="M128" s="224" t="str">
        <f t="shared" si="17"/>
        <v>--</v>
      </c>
      <c r="N128" s="214" t="str">
        <f>VLOOKUP($B128,'3. Adjustment Factors'!$B$4:$M$380,5,FALSE)</f>
        <v>No</v>
      </c>
      <c r="O128" s="214" t="str">
        <f>VLOOKUP($B128,'3. Adjustment Factors'!$B$4:$M$380,12,FALSE)</f>
        <v>No</v>
      </c>
    </row>
    <row r="129" spans="1:15" x14ac:dyDescent="0.2">
      <c r="A129" s="221">
        <v>232</v>
      </c>
      <c r="B129" s="221" t="s">
        <v>333</v>
      </c>
      <c r="C129" s="208" t="str">
        <f t="shared" si="9"/>
        <v>637-92-3</v>
      </c>
      <c r="D129" s="208" t="str">
        <f t="shared" si="10"/>
        <v>Ethyl t-butyl ether (ETBE)</v>
      </c>
      <c r="E129" s="225"/>
      <c r="F129" s="224" t="s">
        <v>946</v>
      </c>
      <c r="G129" s="224">
        <f t="shared" si="11"/>
        <v>13</v>
      </c>
      <c r="H129" s="224">
        <f t="shared" si="12"/>
        <v>40000</v>
      </c>
      <c r="I129" s="224">
        <f t="shared" si="13"/>
        <v>330</v>
      </c>
      <c r="J129" s="224">
        <f t="shared" si="14"/>
        <v>180000</v>
      </c>
      <c r="K129" s="224">
        <f t="shared" si="15"/>
        <v>150</v>
      </c>
      <c r="L129" s="224">
        <f t="shared" si="16"/>
        <v>180000</v>
      </c>
      <c r="M129" s="224" t="str">
        <f t="shared" si="17"/>
        <v>--</v>
      </c>
      <c r="N129" s="214" t="str">
        <f>VLOOKUP($B129,'3. Adjustment Factors'!$B$4:$M$380,5,FALSE)</f>
        <v>No</v>
      </c>
      <c r="O129" s="214" t="str">
        <f>VLOOKUP($B129,'3. Adjustment Factors'!$B$4:$M$380,12,FALSE)</f>
        <v>No</v>
      </c>
    </row>
    <row r="130" spans="1:15" x14ac:dyDescent="0.2">
      <c r="A130" s="221">
        <v>234</v>
      </c>
      <c r="B130" s="221" t="s">
        <v>336</v>
      </c>
      <c r="C130" s="208" t="str">
        <f t="shared" si="9"/>
        <v>97-63-2</v>
      </c>
      <c r="D130" s="208" t="str">
        <f t="shared" si="10"/>
        <v>Ethyl methacrylate</v>
      </c>
      <c r="E130" s="225"/>
      <c r="F130" s="224" t="s">
        <v>946</v>
      </c>
      <c r="G130" s="224" t="str">
        <f t="shared" si="11"/>
        <v>--</v>
      </c>
      <c r="H130" s="224">
        <f t="shared" si="12"/>
        <v>300</v>
      </c>
      <c r="I130" s="224" t="str">
        <f t="shared" si="13"/>
        <v>--</v>
      </c>
      <c r="J130" s="224">
        <f t="shared" si="14"/>
        <v>1300</v>
      </c>
      <c r="K130" s="224" t="str">
        <f t="shared" si="15"/>
        <v>--</v>
      </c>
      <c r="L130" s="224">
        <f t="shared" si="16"/>
        <v>1300</v>
      </c>
      <c r="M130" s="224" t="str">
        <f t="shared" si="17"/>
        <v>--</v>
      </c>
      <c r="N130" s="214" t="str">
        <f>VLOOKUP($B130,'3. Adjustment Factors'!$B$4:$M$380,5,FALSE)</f>
        <v>No</v>
      </c>
      <c r="O130" s="214" t="str">
        <f>VLOOKUP($B130,'3. Adjustment Factors'!$B$4:$M$380,12,FALSE)</f>
        <v>No</v>
      </c>
    </row>
    <row r="131" spans="1:15" x14ac:dyDescent="0.2">
      <c r="A131" s="221">
        <v>236</v>
      </c>
      <c r="B131" s="222">
        <v>239</v>
      </c>
      <c r="C131" s="208">
        <f t="shared" si="9"/>
        <v>239</v>
      </c>
      <c r="D131" s="208" t="str">
        <f t="shared" si="10"/>
        <v>Fluoride and inorganic compounds</v>
      </c>
      <c r="E131" s="225" t="s">
        <v>948</v>
      </c>
      <c r="F131" s="224" t="s">
        <v>946</v>
      </c>
      <c r="G131" s="224" t="str">
        <f t="shared" si="11"/>
        <v>--</v>
      </c>
      <c r="H131" s="224">
        <f t="shared" si="12"/>
        <v>1.1000000000000001</v>
      </c>
      <c r="I131" s="224" t="str">
        <f t="shared" si="13"/>
        <v>--</v>
      </c>
      <c r="J131" s="224">
        <f t="shared" si="14"/>
        <v>1.5</v>
      </c>
      <c r="K131" s="224" t="str">
        <f t="shared" si="15"/>
        <v>--</v>
      </c>
      <c r="L131" s="224">
        <f t="shared" si="16"/>
        <v>12</v>
      </c>
      <c r="M131" s="224">
        <f t="shared" si="17"/>
        <v>16</v>
      </c>
      <c r="N131" s="214" t="str">
        <f>VLOOKUP($B131,'3. Adjustment Factors'!$B$4:$M$380,5,FALSE)</f>
        <v>Yes</v>
      </c>
      <c r="O131" s="214" t="str">
        <f>VLOOKUP($B131,'3. Adjustment Factors'!$B$4:$M$380,12,FALSE)</f>
        <v>No</v>
      </c>
    </row>
    <row r="132" spans="1:15" x14ac:dyDescent="0.2">
      <c r="A132" s="221">
        <v>237</v>
      </c>
      <c r="B132" s="222">
        <v>241</v>
      </c>
      <c r="C132" s="208" t="str">
        <f t="shared" si="9"/>
        <v>7782-41-4</v>
      </c>
      <c r="D132" s="208" t="str">
        <f t="shared" si="10"/>
        <v>Fluorine gas</v>
      </c>
      <c r="E132" s="225"/>
      <c r="F132" s="224" t="s">
        <v>946</v>
      </c>
      <c r="G132" s="224" t="str">
        <f t="shared" si="11"/>
        <v>--</v>
      </c>
      <c r="H132" s="224" t="str">
        <f t="shared" si="12"/>
        <v>--</v>
      </c>
      <c r="I132" s="224" t="str">
        <f t="shared" si="13"/>
        <v>--</v>
      </c>
      <c r="J132" s="224" t="str">
        <f t="shared" si="14"/>
        <v>--</v>
      </c>
      <c r="K132" s="224" t="str">
        <f t="shared" si="15"/>
        <v>--</v>
      </c>
      <c r="L132" s="224" t="str">
        <f t="shared" si="16"/>
        <v>--</v>
      </c>
      <c r="M132" s="224">
        <f t="shared" si="17"/>
        <v>16</v>
      </c>
      <c r="N132" s="214" t="str">
        <f>VLOOKUP($B132,'3. Adjustment Factors'!$B$4:$M$380,5,FALSE)</f>
        <v>No</v>
      </c>
      <c r="O132" s="214" t="str">
        <f>VLOOKUP($B132,'3. Adjustment Factors'!$B$4:$M$380,12,FALSE)</f>
        <v>No</v>
      </c>
    </row>
    <row r="133" spans="1:15" x14ac:dyDescent="0.2">
      <c r="A133" s="221">
        <v>238</v>
      </c>
      <c r="B133" s="222">
        <v>250</v>
      </c>
      <c r="C133" s="208" t="str">
        <f t="shared" si="9"/>
        <v>50-00-0</v>
      </c>
      <c r="D133" s="208" t="str">
        <f t="shared" si="10"/>
        <v>Formaldehyde</v>
      </c>
      <c r="E133" s="225"/>
      <c r="F133" s="224" t="s">
        <v>946</v>
      </c>
      <c r="G133" s="224">
        <f t="shared" si="11"/>
        <v>0.14000000000000001</v>
      </c>
      <c r="H133" s="224">
        <f t="shared" si="12"/>
        <v>7</v>
      </c>
      <c r="I133" s="224">
        <f t="shared" si="13"/>
        <v>3.5</v>
      </c>
      <c r="J133" s="224">
        <f t="shared" si="14"/>
        <v>31</v>
      </c>
      <c r="K133" s="224">
        <f t="shared" si="15"/>
        <v>1.6</v>
      </c>
      <c r="L133" s="224">
        <f t="shared" si="16"/>
        <v>31</v>
      </c>
      <c r="M133" s="224">
        <f t="shared" si="17"/>
        <v>49</v>
      </c>
      <c r="N133" s="214" t="str">
        <f>VLOOKUP($B133,'3. Adjustment Factors'!$B$4:$M$380,5,FALSE)</f>
        <v>No</v>
      </c>
      <c r="O133" s="214" t="str">
        <f>VLOOKUP($B133,'3. Adjustment Factors'!$B$4:$M$380,12,FALSE)</f>
        <v>No</v>
      </c>
    </row>
    <row r="134" spans="1:15" x14ac:dyDescent="0.2">
      <c r="A134" s="221"/>
      <c r="B134" s="222" t="s">
        <v>950</v>
      </c>
      <c r="C134" s="208"/>
      <c r="D134" s="208" t="s">
        <v>951</v>
      </c>
      <c r="E134" s="225">
        <v>8</v>
      </c>
      <c r="F134" s="226" t="s">
        <v>77</v>
      </c>
      <c r="G134" s="226" t="s">
        <v>77</v>
      </c>
      <c r="H134" s="226" t="s">
        <v>77</v>
      </c>
      <c r="I134" s="226" t="s">
        <v>77</v>
      </c>
      <c r="J134" s="226" t="s">
        <v>77</v>
      </c>
      <c r="K134" s="226" t="s">
        <v>77</v>
      </c>
      <c r="L134" s="226" t="s">
        <v>77</v>
      </c>
      <c r="M134" s="226" t="s">
        <v>77</v>
      </c>
    </row>
    <row r="135" spans="1:15" x14ac:dyDescent="0.2">
      <c r="A135" s="221">
        <v>242</v>
      </c>
      <c r="B135" s="221">
        <v>247</v>
      </c>
      <c r="C135" s="208" t="str">
        <f t="shared" si="9"/>
        <v>75-71-8</v>
      </c>
      <c r="D135" s="230" t="str">
        <f t="shared" si="10"/>
        <v>Dichlorodifluoromethane {Freon 12}</v>
      </c>
      <c r="E135" s="225"/>
      <c r="F135" s="224" t="s">
        <v>947</v>
      </c>
      <c r="G135" s="224" t="str">
        <f t="shared" si="11"/>
        <v>--</v>
      </c>
      <c r="H135" s="224">
        <f t="shared" si="12"/>
        <v>1200</v>
      </c>
      <c r="I135" s="224" t="str">
        <f t="shared" si="13"/>
        <v>--</v>
      </c>
      <c r="J135" s="224">
        <f t="shared" si="14"/>
        <v>5200</v>
      </c>
      <c r="K135" s="224" t="str">
        <f t="shared" si="15"/>
        <v>--</v>
      </c>
      <c r="L135" s="224">
        <f t="shared" si="16"/>
        <v>5200</v>
      </c>
      <c r="M135" s="224" t="str">
        <f t="shared" si="17"/>
        <v>--</v>
      </c>
      <c r="N135" s="214" t="str">
        <f>VLOOKUP($B135,'3. Adjustment Factors'!$B$4:$M$380,5,FALSE)</f>
        <v>No</v>
      </c>
      <c r="O135" s="214" t="str">
        <f>VLOOKUP($B135,'3. Adjustment Factors'!$B$4:$M$380,12,FALSE)</f>
        <v>No</v>
      </c>
    </row>
    <row r="136" spans="1:15" x14ac:dyDescent="0.2">
      <c r="A136" s="221">
        <v>244</v>
      </c>
      <c r="B136" s="222">
        <v>246</v>
      </c>
      <c r="C136" s="208" t="str">
        <f t="shared" ref="C136:C202" si="18">VLOOKUP($B136,TRVs,2,FALSE)</f>
        <v>75-45-6</v>
      </c>
      <c r="D136" s="230" t="str">
        <f t="shared" ref="D136:D202" si="19">VLOOKUP($B136,TRVs,3,FALSE)</f>
        <v>Chlorodifluoromethane {Freon 22}</v>
      </c>
      <c r="E136" s="225"/>
      <c r="F136" s="224" t="s">
        <v>946</v>
      </c>
      <c r="G136" s="224" t="str">
        <f t="shared" ref="G136:G202" si="20">VLOOKUP($B136,RBCs,5,FALSE)</f>
        <v>--</v>
      </c>
      <c r="H136" s="224">
        <f t="shared" ref="H136:H202" si="21">VLOOKUP($B136,RBCs,7,FALSE)</f>
        <v>50000</v>
      </c>
      <c r="I136" s="224" t="str">
        <f t="shared" ref="I136:I202" si="22">VLOOKUP($B136,RBCs,9,FALSE)</f>
        <v>--</v>
      </c>
      <c r="J136" s="224">
        <f t="shared" ref="J136:J202" si="23">VLOOKUP($B136,RBCs,11,FALSE)</f>
        <v>220000</v>
      </c>
      <c r="K136" s="224" t="str">
        <f t="shared" ref="K136:K202" si="24">VLOOKUP($B136,RBCs,13,FALSE)</f>
        <v>--</v>
      </c>
      <c r="L136" s="224">
        <f t="shared" ref="L136:L202" si="25">VLOOKUP($B136,RBCs,15,FALSE)</f>
        <v>220000</v>
      </c>
      <c r="M136" s="224" t="str">
        <f t="shared" ref="M136:M202" si="26">VLOOKUP($B136,RBCs,17,FALSE)</f>
        <v>--</v>
      </c>
      <c r="N136" s="214" t="str">
        <f>VLOOKUP($B136,'3. Adjustment Factors'!$B$4:$M$380,5,FALSE)</f>
        <v>No</v>
      </c>
      <c r="O136" s="214" t="str">
        <f>VLOOKUP($B136,'3. Adjustment Factors'!$B$4:$M$380,12,FALSE)</f>
        <v>No</v>
      </c>
    </row>
    <row r="137" spans="1:15" x14ac:dyDescent="0.2">
      <c r="A137" s="221">
        <v>245</v>
      </c>
      <c r="B137" s="221">
        <v>243</v>
      </c>
      <c r="C137" s="208" t="str">
        <f t="shared" si="18"/>
        <v>76-13-1</v>
      </c>
      <c r="D137" s="230" t="str">
        <f t="shared" si="19"/>
        <v>Trichlorotrifluoroethane {Freon 113}</v>
      </c>
      <c r="E137" s="225"/>
      <c r="F137" s="224" t="s">
        <v>946</v>
      </c>
      <c r="G137" s="224" t="str">
        <f t="shared" si="20"/>
        <v>--</v>
      </c>
      <c r="H137" s="224">
        <f t="shared" si="21"/>
        <v>5000</v>
      </c>
      <c r="I137" s="224" t="str">
        <f t="shared" si="22"/>
        <v>--</v>
      </c>
      <c r="J137" s="224">
        <f t="shared" si="23"/>
        <v>22000</v>
      </c>
      <c r="K137" s="224" t="str">
        <f t="shared" si="24"/>
        <v>--</v>
      </c>
      <c r="L137" s="224">
        <f t="shared" si="25"/>
        <v>22000</v>
      </c>
      <c r="M137" s="224" t="str">
        <f t="shared" si="26"/>
        <v>--</v>
      </c>
      <c r="N137" s="214" t="str">
        <f>VLOOKUP($B137,'3. Adjustment Factors'!$B$4:$M$380,5,FALSE)</f>
        <v>No</v>
      </c>
      <c r="O137" s="214" t="str">
        <f>VLOOKUP($B137,'3. Adjustment Factors'!$B$4:$M$380,12,FALSE)</f>
        <v>No</v>
      </c>
    </row>
    <row r="138" spans="1:15" x14ac:dyDescent="0.2">
      <c r="A138" s="221">
        <v>246</v>
      </c>
      <c r="B138" s="221" t="s">
        <v>350</v>
      </c>
      <c r="C138" s="208" t="str">
        <f t="shared" si="18"/>
        <v>68476-30-2</v>
      </c>
      <c r="D138" s="208" t="str">
        <f t="shared" si="19"/>
        <v>Fuel oil no. 2 (evaporative) {diesel vapor}</v>
      </c>
      <c r="E138" s="225"/>
      <c r="F138" s="224" t="s">
        <v>947</v>
      </c>
      <c r="G138" s="224" t="str">
        <f t="shared" si="20"/>
        <v>--</v>
      </c>
      <c r="H138" s="224" t="str">
        <f t="shared" si="21"/>
        <v>--</v>
      </c>
      <c r="I138" s="224" t="str">
        <f t="shared" si="22"/>
        <v>--</v>
      </c>
      <c r="J138" s="224" t="str">
        <f t="shared" si="23"/>
        <v>--</v>
      </c>
      <c r="K138" s="224" t="str">
        <f t="shared" si="24"/>
        <v>--</v>
      </c>
      <c r="L138" s="224" t="str">
        <f t="shared" si="25"/>
        <v>--</v>
      </c>
      <c r="M138" s="224">
        <f t="shared" si="26"/>
        <v>20</v>
      </c>
      <c r="N138" s="214" t="str">
        <f>VLOOKUP($B138,'3. Adjustment Factors'!$B$4:$M$380,5,FALSE)</f>
        <v>No</v>
      </c>
      <c r="O138" s="214" t="str">
        <f>VLOOKUP($B138,'3. Adjustment Factors'!$B$4:$M$380,12,FALSE)</f>
        <v>No</v>
      </c>
    </row>
    <row r="139" spans="1:15" x14ac:dyDescent="0.2">
      <c r="A139" s="221">
        <v>252</v>
      </c>
      <c r="B139" s="222">
        <v>254</v>
      </c>
      <c r="C139" s="208" t="str">
        <f t="shared" si="18"/>
        <v>111-30-8</v>
      </c>
      <c r="D139" s="208" t="str">
        <f t="shared" si="19"/>
        <v>Glutaraldehyde</v>
      </c>
      <c r="E139" s="225"/>
      <c r="F139" s="224" t="s">
        <v>947</v>
      </c>
      <c r="G139" s="224" t="str">
        <f t="shared" si="20"/>
        <v>--</v>
      </c>
      <c r="H139" s="224">
        <f t="shared" si="21"/>
        <v>0.08</v>
      </c>
      <c r="I139" s="224" t="str">
        <f t="shared" si="22"/>
        <v>--</v>
      </c>
      <c r="J139" s="224">
        <f t="shared" si="23"/>
        <v>0.35</v>
      </c>
      <c r="K139" s="224" t="str">
        <f t="shared" si="24"/>
        <v>--</v>
      </c>
      <c r="L139" s="224">
        <f t="shared" si="25"/>
        <v>0.35</v>
      </c>
      <c r="M139" s="224">
        <f t="shared" si="26"/>
        <v>4.0999999999999996</v>
      </c>
      <c r="N139" s="214" t="str">
        <f>VLOOKUP($B139,'3. Adjustment Factors'!$B$4:$M$380,5,FALSE)</f>
        <v>No</v>
      </c>
      <c r="O139" s="214" t="str">
        <f>VLOOKUP($B139,'3. Adjustment Factors'!$B$4:$M$380,12,FALSE)</f>
        <v>No</v>
      </c>
    </row>
    <row r="140" spans="1:15" x14ac:dyDescent="0.2">
      <c r="A140" s="221"/>
      <c r="B140" s="222" t="s">
        <v>952</v>
      </c>
      <c r="C140" s="208"/>
      <c r="D140" s="208" t="s">
        <v>953</v>
      </c>
      <c r="E140" s="225">
        <v>8</v>
      </c>
      <c r="F140" s="226" t="s">
        <v>77</v>
      </c>
      <c r="G140" s="226" t="s">
        <v>77</v>
      </c>
      <c r="H140" s="226" t="s">
        <v>77</v>
      </c>
      <c r="I140" s="226" t="s">
        <v>77</v>
      </c>
      <c r="J140" s="226" t="s">
        <v>77</v>
      </c>
      <c r="K140" s="226" t="s">
        <v>77</v>
      </c>
      <c r="L140" s="226" t="s">
        <v>77</v>
      </c>
      <c r="M140" s="226" t="s">
        <v>77</v>
      </c>
    </row>
    <row r="141" spans="1:15" x14ac:dyDescent="0.2">
      <c r="A141" s="221">
        <v>254</v>
      </c>
      <c r="B141" s="222">
        <v>260</v>
      </c>
      <c r="C141" s="208" t="str">
        <f t="shared" si="18"/>
        <v>112-34-5</v>
      </c>
      <c r="D141" s="230" t="str">
        <f t="shared" si="19"/>
        <v>Diethylene glycol monobutyl ether</v>
      </c>
      <c r="E141" s="225"/>
      <c r="F141" s="224" t="s">
        <v>946</v>
      </c>
      <c r="G141" s="224" t="str">
        <f t="shared" si="20"/>
        <v>--</v>
      </c>
      <c r="H141" s="224">
        <f t="shared" si="21"/>
        <v>0.1</v>
      </c>
      <c r="I141" s="224" t="str">
        <f t="shared" si="22"/>
        <v>--</v>
      </c>
      <c r="J141" s="224">
        <f t="shared" si="23"/>
        <v>0.44</v>
      </c>
      <c r="K141" s="224" t="str">
        <f t="shared" si="24"/>
        <v>--</v>
      </c>
      <c r="L141" s="224">
        <f t="shared" si="25"/>
        <v>0.44</v>
      </c>
      <c r="M141" s="224">
        <f t="shared" si="26"/>
        <v>1.4</v>
      </c>
      <c r="N141" s="214" t="str">
        <f>VLOOKUP($B141,'3. Adjustment Factors'!$B$4:$M$380,5,FALSE)</f>
        <v>No</v>
      </c>
      <c r="O141" s="214" t="str">
        <f>VLOOKUP($B141,'3. Adjustment Factors'!$B$4:$M$380,12,FALSE)</f>
        <v>No</v>
      </c>
    </row>
    <row r="142" spans="1:15" x14ac:dyDescent="0.2">
      <c r="A142" s="221">
        <v>255</v>
      </c>
      <c r="B142" s="222">
        <v>261</v>
      </c>
      <c r="C142" s="208" t="str">
        <f t="shared" si="18"/>
        <v>111-90-0</v>
      </c>
      <c r="D142" s="230" t="str">
        <f t="shared" si="19"/>
        <v>Diethylene glycol monoethyl ether</v>
      </c>
      <c r="E142" s="225"/>
      <c r="F142" s="224" t="s">
        <v>946</v>
      </c>
      <c r="G142" s="224" t="str">
        <f t="shared" si="20"/>
        <v>--</v>
      </c>
      <c r="H142" s="224">
        <f t="shared" si="21"/>
        <v>0.3</v>
      </c>
      <c r="I142" s="224" t="str">
        <f t="shared" si="22"/>
        <v>--</v>
      </c>
      <c r="J142" s="224">
        <f t="shared" si="23"/>
        <v>1.3</v>
      </c>
      <c r="K142" s="224" t="str">
        <f t="shared" si="24"/>
        <v>--</v>
      </c>
      <c r="L142" s="224">
        <f t="shared" si="25"/>
        <v>1.3</v>
      </c>
      <c r="M142" s="224">
        <f t="shared" si="26"/>
        <v>4.2</v>
      </c>
      <c r="N142" s="214" t="str">
        <f>VLOOKUP($B142,'3. Adjustment Factors'!$B$4:$M$380,5,FALSE)</f>
        <v>No</v>
      </c>
      <c r="O142" s="214" t="str">
        <f>VLOOKUP($B142,'3. Adjustment Factors'!$B$4:$M$380,12,FALSE)</f>
        <v>No</v>
      </c>
    </row>
    <row r="143" spans="1:15" x14ac:dyDescent="0.2">
      <c r="A143" s="221">
        <v>256</v>
      </c>
      <c r="B143" s="222">
        <v>267</v>
      </c>
      <c r="C143" s="208" t="str">
        <f t="shared" si="18"/>
        <v>111-76-2</v>
      </c>
      <c r="D143" s="230" t="str">
        <f t="shared" si="19"/>
        <v>Ethylene glycol monobutyl ether {2-butoxyethanol}</v>
      </c>
      <c r="E143" s="225"/>
      <c r="F143" s="224" t="s">
        <v>946</v>
      </c>
      <c r="G143" s="224" t="str">
        <f t="shared" si="20"/>
        <v>--</v>
      </c>
      <c r="H143" s="224">
        <f t="shared" si="21"/>
        <v>82</v>
      </c>
      <c r="I143" s="224" t="str">
        <f t="shared" si="22"/>
        <v>--</v>
      </c>
      <c r="J143" s="224">
        <f t="shared" si="23"/>
        <v>360</v>
      </c>
      <c r="K143" s="224" t="str">
        <f t="shared" si="24"/>
        <v>--</v>
      </c>
      <c r="L143" s="224">
        <f t="shared" si="25"/>
        <v>360</v>
      </c>
      <c r="M143" s="227">
        <f t="shared" si="26"/>
        <v>29000</v>
      </c>
      <c r="N143" s="214" t="str">
        <f>VLOOKUP($B143,'3. Adjustment Factors'!$B$4:$M$380,5,FALSE)</f>
        <v>No</v>
      </c>
      <c r="O143" s="214" t="str">
        <f>VLOOKUP($B143,'3. Adjustment Factors'!$B$4:$M$380,12,FALSE)</f>
        <v>No</v>
      </c>
    </row>
    <row r="144" spans="1:15" x14ac:dyDescent="0.2">
      <c r="A144" s="221">
        <v>257</v>
      </c>
      <c r="B144" s="222">
        <v>268</v>
      </c>
      <c r="C144" s="208" t="str">
        <f t="shared" si="18"/>
        <v>110-80-5</v>
      </c>
      <c r="D144" s="230" t="str">
        <f t="shared" si="19"/>
        <v>Ethylene glycol monoethyl ether</v>
      </c>
      <c r="E144" s="225"/>
      <c r="F144" s="224" t="s">
        <v>946</v>
      </c>
      <c r="G144" s="224" t="str">
        <f t="shared" si="20"/>
        <v>--</v>
      </c>
      <c r="H144" s="224">
        <f t="shared" si="21"/>
        <v>70</v>
      </c>
      <c r="I144" s="224" t="str">
        <f t="shared" si="22"/>
        <v>--</v>
      </c>
      <c r="J144" s="224">
        <f t="shared" si="23"/>
        <v>310</v>
      </c>
      <c r="K144" s="224" t="str">
        <f t="shared" si="24"/>
        <v>--</v>
      </c>
      <c r="L144" s="224">
        <f t="shared" si="25"/>
        <v>310</v>
      </c>
      <c r="M144" s="224">
        <f t="shared" si="26"/>
        <v>370</v>
      </c>
      <c r="N144" s="214" t="str">
        <f>VLOOKUP($B144,'3. Adjustment Factors'!$B$4:$M$380,5,FALSE)</f>
        <v>No</v>
      </c>
      <c r="O144" s="214" t="str">
        <f>VLOOKUP($B144,'3. Adjustment Factors'!$B$4:$M$380,12,FALSE)</f>
        <v>No</v>
      </c>
    </row>
    <row r="145" spans="1:15" x14ac:dyDescent="0.2">
      <c r="A145" s="221">
        <v>258</v>
      </c>
      <c r="B145" s="222">
        <v>269</v>
      </c>
      <c r="C145" s="208" t="str">
        <f t="shared" si="18"/>
        <v>111-15-9</v>
      </c>
      <c r="D145" s="230" t="str">
        <f t="shared" si="19"/>
        <v>Ethylene glycol monoethyl ether acetate</v>
      </c>
      <c r="E145" s="225"/>
      <c r="F145" s="224" t="s">
        <v>946</v>
      </c>
      <c r="G145" s="224" t="str">
        <f t="shared" si="20"/>
        <v>--</v>
      </c>
      <c r="H145" s="224">
        <f t="shared" si="21"/>
        <v>60</v>
      </c>
      <c r="I145" s="224" t="str">
        <f t="shared" si="22"/>
        <v>--</v>
      </c>
      <c r="J145" s="224">
        <f t="shared" si="23"/>
        <v>260</v>
      </c>
      <c r="K145" s="224" t="str">
        <f t="shared" si="24"/>
        <v>--</v>
      </c>
      <c r="L145" s="224">
        <f t="shared" si="25"/>
        <v>260</v>
      </c>
      <c r="M145" s="224">
        <f t="shared" si="26"/>
        <v>140</v>
      </c>
      <c r="N145" s="214" t="str">
        <f>VLOOKUP($B145,'3. Adjustment Factors'!$B$4:$M$380,5,FALSE)</f>
        <v>No</v>
      </c>
      <c r="O145" s="214" t="str">
        <f>VLOOKUP($B145,'3. Adjustment Factors'!$B$4:$M$380,12,FALSE)</f>
        <v>No</v>
      </c>
    </row>
    <row r="146" spans="1:15" x14ac:dyDescent="0.2">
      <c r="A146" s="221">
        <v>259</v>
      </c>
      <c r="B146" s="222">
        <v>270</v>
      </c>
      <c r="C146" s="208" t="str">
        <f t="shared" si="18"/>
        <v>109-86-4</v>
      </c>
      <c r="D146" s="230" t="str">
        <f t="shared" si="19"/>
        <v>Ethylene glycol monomethyl ether</v>
      </c>
      <c r="E146" s="225"/>
      <c r="F146" s="224" t="s">
        <v>946</v>
      </c>
      <c r="G146" s="224" t="str">
        <f t="shared" si="20"/>
        <v>--</v>
      </c>
      <c r="H146" s="224">
        <f t="shared" si="21"/>
        <v>60</v>
      </c>
      <c r="I146" s="224" t="str">
        <f t="shared" si="22"/>
        <v>--</v>
      </c>
      <c r="J146" s="224">
        <f t="shared" si="23"/>
        <v>260</v>
      </c>
      <c r="K146" s="224" t="str">
        <f t="shared" si="24"/>
        <v>--</v>
      </c>
      <c r="L146" s="224">
        <f t="shared" si="25"/>
        <v>260</v>
      </c>
      <c r="M146" s="224">
        <f t="shared" si="26"/>
        <v>93</v>
      </c>
      <c r="N146" s="214" t="str">
        <f>VLOOKUP($B146,'3. Adjustment Factors'!$B$4:$M$380,5,FALSE)</f>
        <v>No</v>
      </c>
      <c r="O146" s="214" t="str">
        <f>VLOOKUP($B146,'3. Adjustment Factors'!$B$4:$M$380,12,FALSE)</f>
        <v>No</v>
      </c>
    </row>
    <row r="147" spans="1:15" x14ac:dyDescent="0.2">
      <c r="A147" s="221">
        <v>260</v>
      </c>
      <c r="B147" s="222">
        <v>271</v>
      </c>
      <c r="C147" s="208" t="str">
        <f t="shared" si="18"/>
        <v>110-49-6</v>
      </c>
      <c r="D147" s="230" t="str">
        <f t="shared" si="19"/>
        <v>Ethylene glycol monomethyl ether acetate</v>
      </c>
      <c r="E147" s="225"/>
      <c r="F147" s="224" t="s">
        <v>946</v>
      </c>
      <c r="G147" s="224" t="str">
        <f t="shared" si="20"/>
        <v>--</v>
      </c>
      <c r="H147" s="224">
        <f t="shared" si="21"/>
        <v>1.1000000000000001</v>
      </c>
      <c r="I147" s="224" t="str">
        <f t="shared" si="22"/>
        <v>--</v>
      </c>
      <c r="J147" s="224">
        <f t="shared" si="23"/>
        <v>5</v>
      </c>
      <c r="K147" s="224" t="str">
        <f t="shared" si="24"/>
        <v>--</v>
      </c>
      <c r="L147" s="224">
        <f t="shared" si="25"/>
        <v>5</v>
      </c>
      <c r="M147" s="224">
        <f t="shared" si="26"/>
        <v>16</v>
      </c>
      <c r="N147" s="214" t="str">
        <f>VLOOKUP($B147,'3. Adjustment Factors'!$B$4:$M$380,5,FALSE)</f>
        <v>No</v>
      </c>
      <c r="O147" s="214" t="str">
        <f>VLOOKUP($B147,'3. Adjustment Factors'!$B$4:$M$380,12,FALSE)</f>
        <v>No</v>
      </c>
    </row>
    <row r="148" spans="1:15" x14ac:dyDescent="0.2">
      <c r="A148" s="221">
        <v>261</v>
      </c>
      <c r="B148" s="222">
        <v>273</v>
      </c>
      <c r="C148" s="208" t="str">
        <f t="shared" si="18"/>
        <v>107-98-2</v>
      </c>
      <c r="D148" s="230" t="str">
        <f t="shared" si="19"/>
        <v>Propylene glycol monomethyl ether</v>
      </c>
      <c r="E148" s="225"/>
      <c r="F148" s="224" t="s">
        <v>946</v>
      </c>
      <c r="G148" s="224" t="str">
        <f t="shared" si="20"/>
        <v>--</v>
      </c>
      <c r="H148" s="224">
        <f t="shared" si="21"/>
        <v>7000</v>
      </c>
      <c r="I148" s="224" t="str">
        <f t="shared" si="22"/>
        <v>--</v>
      </c>
      <c r="J148" s="224">
        <f t="shared" si="23"/>
        <v>31000</v>
      </c>
      <c r="K148" s="224" t="str">
        <f t="shared" si="24"/>
        <v>--</v>
      </c>
      <c r="L148" s="224">
        <f t="shared" si="25"/>
        <v>31000</v>
      </c>
      <c r="M148" s="224" t="str">
        <f t="shared" si="26"/>
        <v>--</v>
      </c>
      <c r="N148" s="214" t="str">
        <f>VLOOKUP($B148,'3. Adjustment Factors'!$B$4:$M$380,5,FALSE)</f>
        <v>No</v>
      </c>
      <c r="O148" s="214" t="str">
        <f>VLOOKUP($B148,'3. Adjustment Factors'!$B$4:$M$380,12,FALSE)</f>
        <v>No</v>
      </c>
    </row>
    <row r="149" spans="1:15" x14ac:dyDescent="0.2">
      <c r="A149" s="221">
        <v>264</v>
      </c>
      <c r="B149" s="222">
        <v>278</v>
      </c>
      <c r="C149" s="208" t="str">
        <f t="shared" si="18"/>
        <v>76-44-8</v>
      </c>
      <c r="D149" s="208" t="str">
        <f t="shared" si="19"/>
        <v>Heptachlor</v>
      </c>
      <c r="E149" s="225"/>
      <c r="F149" s="226" t="s">
        <v>77</v>
      </c>
      <c r="G149" s="224">
        <f t="shared" si="20"/>
        <v>7.6999999999999996E-4</v>
      </c>
      <c r="H149" s="224" t="str">
        <f t="shared" si="21"/>
        <v>--</v>
      </c>
      <c r="I149" s="224">
        <f t="shared" si="22"/>
        <v>0.02</v>
      </c>
      <c r="J149" s="224" t="str">
        <f t="shared" si="23"/>
        <v>--</v>
      </c>
      <c r="K149" s="224">
        <f t="shared" si="24"/>
        <v>9.1999999999999998E-3</v>
      </c>
      <c r="L149" s="224" t="str">
        <f t="shared" si="25"/>
        <v>--</v>
      </c>
      <c r="M149" s="224" t="str">
        <f t="shared" si="26"/>
        <v>--</v>
      </c>
      <c r="N149" s="214" t="str">
        <f>VLOOKUP($B149,'3. Adjustment Factors'!$B$4:$M$380,5,FALSE)</f>
        <v>No</v>
      </c>
      <c r="O149" s="214" t="str">
        <f>VLOOKUP($B149,'3. Adjustment Factors'!$B$4:$M$380,12,FALSE)</f>
        <v>No</v>
      </c>
    </row>
    <row r="150" spans="1:15" x14ac:dyDescent="0.2">
      <c r="A150" s="221">
        <v>265</v>
      </c>
      <c r="B150" s="222">
        <v>279</v>
      </c>
      <c r="C150" s="208" t="str">
        <f t="shared" si="18"/>
        <v>1024-57-3</v>
      </c>
      <c r="D150" s="208" t="str">
        <f t="shared" si="19"/>
        <v>Heptachlor epoxide</v>
      </c>
      <c r="E150" s="225"/>
      <c r="F150" s="226" t="s">
        <v>77</v>
      </c>
      <c r="G150" s="224">
        <f t="shared" si="20"/>
        <v>3.8000000000000002E-4</v>
      </c>
      <c r="H150" s="224" t="str">
        <f t="shared" si="21"/>
        <v>--</v>
      </c>
      <c r="I150" s="224">
        <f t="shared" si="22"/>
        <v>0.01</v>
      </c>
      <c r="J150" s="224" t="str">
        <f t="shared" si="23"/>
        <v>--</v>
      </c>
      <c r="K150" s="224">
        <f t="shared" si="24"/>
        <v>4.5999999999999999E-3</v>
      </c>
      <c r="L150" s="224" t="str">
        <f t="shared" si="25"/>
        <v>--</v>
      </c>
      <c r="M150" s="224" t="str">
        <f t="shared" si="26"/>
        <v>--</v>
      </c>
      <c r="N150" s="214" t="str">
        <f>VLOOKUP($B150,'3. Adjustment Factors'!$B$4:$M$380,5,FALSE)</f>
        <v>No</v>
      </c>
      <c r="O150" s="214" t="str">
        <f>VLOOKUP($B150,'3. Adjustment Factors'!$B$4:$M$380,12,FALSE)</f>
        <v>No</v>
      </c>
    </row>
    <row r="151" spans="1:15" x14ac:dyDescent="0.2">
      <c r="A151" s="221">
        <v>266</v>
      </c>
      <c r="B151" s="221" t="s">
        <v>376</v>
      </c>
      <c r="C151" s="208" t="str">
        <f t="shared" si="18"/>
        <v>142-82-5</v>
      </c>
      <c r="D151" s="208" t="str">
        <f t="shared" si="19"/>
        <v>Heptane</v>
      </c>
      <c r="E151" s="225"/>
      <c r="F151" s="224" t="s">
        <v>947</v>
      </c>
      <c r="G151" s="224" t="str">
        <f t="shared" si="20"/>
        <v>--</v>
      </c>
      <c r="H151" s="224">
        <f t="shared" si="21"/>
        <v>400</v>
      </c>
      <c r="I151" s="224" t="str">
        <f t="shared" si="22"/>
        <v>--</v>
      </c>
      <c r="J151" s="224">
        <f t="shared" si="23"/>
        <v>1800</v>
      </c>
      <c r="K151" s="224" t="str">
        <f t="shared" si="24"/>
        <v>--</v>
      </c>
      <c r="L151" s="224">
        <f t="shared" si="25"/>
        <v>1800</v>
      </c>
      <c r="M151" s="227">
        <f t="shared" si="26"/>
        <v>1400</v>
      </c>
      <c r="N151" s="214" t="str">
        <f>VLOOKUP($B151,'3. Adjustment Factors'!$B$4:$M$380,5,FALSE)</f>
        <v>No</v>
      </c>
      <c r="O151" s="214" t="str">
        <f>VLOOKUP($B151,'3. Adjustment Factors'!$B$4:$M$380,12,FALSE)</f>
        <v>No</v>
      </c>
    </row>
    <row r="152" spans="1:15" x14ac:dyDescent="0.2">
      <c r="A152" s="221">
        <v>267</v>
      </c>
      <c r="B152" s="222">
        <v>280</v>
      </c>
      <c r="C152" s="208" t="str">
        <f t="shared" si="18"/>
        <v>118-74-1</v>
      </c>
      <c r="D152" s="208" t="str">
        <f t="shared" si="19"/>
        <v>Hexachlorobenzene</v>
      </c>
      <c r="E152" s="225"/>
      <c r="F152" s="226" t="s">
        <v>77</v>
      </c>
      <c r="G152" s="224">
        <f t="shared" si="20"/>
        <v>2E-3</v>
      </c>
      <c r="H152" s="224" t="str">
        <f t="shared" si="21"/>
        <v>--</v>
      </c>
      <c r="I152" s="224">
        <f t="shared" si="22"/>
        <v>5.0999999999999997E-2</v>
      </c>
      <c r="J152" s="224" t="str">
        <f t="shared" si="23"/>
        <v>--</v>
      </c>
      <c r="K152" s="224">
        <f t="shared" si="24"/>
        <v>2.4E-2</v>
      </c>
      <c r="L152" s="224" t="str">
        <f t="shared" si="25"/>
        <v>--</v>
      </c>
      <c r="M152" s="224" t="str">
        <f t="shared" si="26"/>
        <v>--</v>
      </c>
      <c r="N152" s="214" t="str">
        <f>VLOOKUP($B152,'3. Adjustment Factors'!$B$4:$M$380,5,FALSE)</f>
        <v>No</v>
      </c>
      <c r="O152" s="214" t="str">
        <f>VLOOKUP($B152,'3. Adjustment Factors'!$B$4:$M$380,12,FALSE)</f>
        <v>No</v>
      </c>
    </row>
    <row r="153" spans="1:15" x14ac:dyDescent="0.2">
      <c r="A153" s="221">
        <v>268</v>
      </c>
      <c r="B153" s="222">
        <v>281</v>
      </c>
      <c r="C153" s="208" t="str">
        <f t="shared" si="18"/>
        <v>87-68-3</v>
      </c>
      <c r="D153" s="208" t="str">
        <f t="shared" si="19"/>
        <v>Hexachlorobutadiene</v>
      </c>
      <c r="E153" s="225"/>
      <c r="F153" s="226" t="s">
        <v>77</v>
      </c>
      <c r="G153" s="224">
        <f t="shared" si="20"/>
        <v>4.4999999999999998E-2</v>
      </c>
      <c r="H153" s="224" t="str">
        <f t="shared" si="21"/>
        <v>--</v>
      </c>
      <c r="I153" s="224">
        <f t="shared" si="22"/>
        <v>1.2</v>
      </c>
      <c r="J153" s="224" t="str">
        <f t="shared" si="23"/>
        <v>--</v>
      </c>
      <c r="K153" s="224">
        <f t="shared" si="24"/>
        <v>0.55000000000000004</v>
      </c>
      <c r="L153" s="224" t="str">
        <f t="shared" si="25"/>
        <v>--</v>
      </c>
      <c r="M153" s="224" t="str">
        <f t="shared" si="26"/>
        <v>--</v>
      </c>
      <c r="N153" s="214" t="str">
        <f>VLOOKUP($B153,'3. Adjustment Factors'!$B$4:$M$380,5,FALSE)</f>
        <v>No</v>
      </c>
      <c r="O153" s="214" t="str">
        <f>VLOOKUP($B153,'3. Adjustment Factors'!$B$4:$M$380,12,FALSE)</f>
        <v>No</v>
      </c>
    </row>
    <row r="154" spans="1:15" x14ac:dyDescent="0.2">
      <c r="A154" s="221">
        <v>269</v>
      </c>
      <c r="B154" s="222">
        <v>282</v>
      </c>
      <c r="C154" s="208" t="str">
        <f t="shared" si="18"/>
        <v>608-73-1</v>
      </c>
      <c r="D154" s="208" t="str">
        <f t="shared" si="19"/>
        <v>Hexachlorocyclohexanes (mixture) including but not limited to:</v>
      </c>
      <c r="E154" s="225">
        <v>2</v>
      </c>
      <c r="F154" s="226" t="s">
        <v>77</v>
      </c>
      <c r="G154" s="224">
        <f t="shared" si="20"/>
        <v>8.3000000000000001E-4</v>
      </c>
      <c r="H154" s="224" t="str">
        <f t="shared" si="21"/>
        <v>--</v>
      </c>
      <c r="I154" s="224">
        <f t="shared" si="22"/>
        <v>1.2999999999999999E-2</v>
      </c>
      <c r="J154" s="224" t="str">
        <f t="shared" si="23"/>
        <v>--</v>
      </c>
      <c r="K154" s="224">
        <f t="shared" si="24"/>
        <v>9.9000000000000008E-3</v>
      </c>
      <c r="L154" s="224" t="str">
        <f t="shared" si="25"/>
        <v>--</v>
      </c>
      <c r="M154" s="224" t="str">
        <f t="shared" si="26"/>
        <v>--</v>
      </c>
      <c r="N154" s="214" t="str">
        <f>VLOOKUP($B154,'3. Adjustment Factors'!$B$4:$M$380,5,FALSE)</f>
        <v>Yes</v>
      </c>
      <c r="O154" s="214" t="str">
        <f>VLOOKUP($B154,'3. Adjustment Factors'!$B$4:$M$380,12,FALSE)</f>
        <v>No</v>
      </c>
    </row>
    <row r="155" spans="1:15" x14ac:dyDescent="0.2">
      <c r="A155" s="221">
        <v>270</v>
      </c>
      <c r="B155" s="222">
        <v>283</v>
      </c>
      <c r="C155" s="208" t="str">
        <f t="shared" si="18"/>
        <v>319-84-6</v>
      </c>
      <c r="D155" s="208" t="str">
        <f t="shared" si="19"/>
        <v>alpha-Hexachlorocyclohexane</v>
      </c>
      <c r="E155" s="225">
        <v>2</v>
      </c>
      <c r="F155" s="226" t="s">
        <v>77</v>
      </c>
      <c r="G155" s="224">
        <f t="shared" si="20"/>
        <v>6.9999999999999999E-4</v>
      </c>
      <c r="H155" s="224" t="str">
        <f t="shared" si="21"/>
        <v>--</v>
      </c>
      <c r="I155" s="224">
        <f t="shared" si="22"/>
        <v>6.4000000000000003E-3</v>
      </c>
      <c r="J155" s="224" t="str">
        <f t="shared" si="23"/>
        <v>--</v>
      </c>
      <c r="K155" s="224">
        <f t="shared" si="24"/>
        <v>7.3000000000000001E-3</v>
      </c>
      <c r="L155" s="224" t="str">
        <f t="shared" si="25"/>
        <v>--</v>
      </c>
      <c r="M155" s="224" t="str">
        <f t="shared" si="26"/>
        <v>--</v>
      </c>
      <c r="N155" s="214" t="str">
        <f>VLOOKUP($B155,'3. Adjustment Factors'!$B$4:$M$380,5,FALSE)</f>
        <v>Yes</v>
      </c>
      <c r="O155" s="214" t="str">
        <f>VLOOKUP($B155,'3. Adjustment Factors'!$B$4:$M$380,12,FALSE)</f>
        <v>No</v>
      </c>
    </row>
    <row r="156" spans="1:15" x14ac:dyDescent="0.2">
      <c r="A156" s="221">
        <v>271</v>
      </c>
      <c r="B156" s="222">
        <v>284</v>
      </c>
      <c r="C156" s="208" t="str">
        <f t="shared" si="18"/>
        <v>319-85-7</v>
      </c>
      <c r="D156" s="208" t="str">
        <f t="shared" si="19"/>
        <v>beta-Hexachlorocyclohexane</v>
      </c>
      <c r="E156" s="225">
        <v>2</v>
      </c>
      <c r="F156" s="226" t="s">
        <v>77</v>
      </c>
      <c r="G156" s="224">
        <f t="shared" si="20"/>
        <v>8.3000000000000001E-4</v>
      </c>
      <c r="H156" s="224" t="str">
        <f t="shared" si="21"/>
        <v>--</v>
      </c>
      <c r="I156" s="224">
        <f t="shared" si="22"/>
        <v>1.2999999999999999E-2</v>
      </c>
      <c r="J156" s="224" t="str">
        <f t="shared" si="23"/>
        <v>--</v>
      </c>
      <c r="K156" s="224">
        <f t="shared" si="24"/>
        <v>9.9000000000000008E-3</v>
      </c>
      <c r="L156" s="224" t="str">
        <f t="shared" si="25"/>
        <v>--</v>
      </c>
      <c r="M156" s="224" t="str">
        <f t="shared" si="26"/>
        <v>--</v>
      </c>
      <c r="N156" s="214" t="str">
        <f>VLOOKUP($B156,'3. Adjustment Factors'!$B$4:$M$380,5,FALSE)</f>
        <v>Yes</v>
      </c>
      <c r="O156" s="214" t="str">
        <f>VLOOKUP($B156,'3. Adjustment Factors'!$B$4:$M$380,12,FALSE)</f>
        <v>No</v>
      </c>
    </row>
    <row r="157" spans="1:15" x14ac:dyDescent="0.2">
      <c r="A157" s="221">
        <v>272</v>
      </c>
      <c r="B157" s="222">
        <v>285</v>
      </c>
      <c r="C157" s="208" t="str">
        <f t="shared" si="18"/>
        <v>58-89-9</v>
      </c>
      <c r="D157" s="208" t="str">
        <f t="shared" si="19"/>
        <v>gamma-Hexachlorocyclohexane {Lindane}</v>
      </c>
      <c r="E157" s="225">
        <v>2</v>
      </c>
      <c r="F157" s="226" t="s">
        <v>77</v>
      </c>
      <c r="G157" s="224">
        <f t="shared" si="20"/>
        <v>2.7000000000000001E-3</v>
      </c>
      <c r="H157" s="224" t="str">
        <f t="shared" si="21"/>
        <v>--</v>
      </c>
      <c r="I157" s="224">
        <f t="shared" si="22"/>
        <v>3.1E-2</v>
      </c>
      <c r="J157" s="224" t="str">
        <f t="shared" si="23"/>
        <v>--</v>
      </c>
      <c r="K157" s="224">
        <f t="shared" si="24"/>
        <v>0.03</v>
      </c>
      <c r="L157" s="224" t="str">
        <f t="shared" si="25"/>
        <v>--</v>
      </c>
      <c r="M157" s="224" t="str">
        <f t="shared" si="26"/>
        <v>--</v>
      </c>
      <c r="N157" s="214" t="str">
        <f>VLOOKUP($B157,'3. Adjustment Factors'!$B$4:$M$380,5,FALSE)</f>
        <v>Yes</v>
      </c>
      <c r="O157" s="214" t="str">
        <f>VLOOKUP($B157,'3. Adjustment Factors'!$B$4:$M$380,12,FALSE)</f>
        <v>No</v>
      </c>
    </row>
    <row r="158" spans="1:15" x14ac:dyDescent="0.2">
      <c r="A158" s="221">
        <v>273</v>
      </c>
      <c r="B158" s="222">
        <v>286</v>
      </c>
      <c r="C158" s="208" t="str">
        <f t="shared" si="18"/>
        <v>77-47-4</v>
      </c>
      <c r="D158" s="208" t="str">
        <f t="shared" si="19"/>
        <v>Hexachlorocyclopentadiene</v>
      </c>
      <c r="E158" s="225"/>
      <c r="F158" s="224" t="s">
        <v>946</v>
      </c>
      <c r="G158" s="224" t="str">
        <f t="shared" si="20"/>
        <v>--</v>
      </c>
      <c r="H158" s="224">
        <f t="shared" si="21"/>
        <v>0.2</v>
      </c>
      <c r="I158" s="224" t="str">
        <f t="shared" si="22"/>
        <v>--</v>
      </c>
      <c r="J158" s="224">
        <f t="shared" si="23"/>
        <v>0.88</v>
      </c>
      <c r="K158" s="224" t="str">
        <f t="shared" si="24"/>
        <v>--</v>
      </c>
      <c r="L158" s="224">
        <f t="shared" si="25"/>
        <v>0.88</v>
      </c>
      <c r="M158" s="224">
        <f t="shared" si="26"/>
        <v>110</v>
      </c>
      <c r="N158" s="214" t="str">
        <f>VLOOKUP($B158,'3. Adjustment Factors'!$B$4:$M$380,5,FALSE)</f>
        <v>No</v>
      </c>
      <c r="O158" s="214" t="str">
        <f>VLOOKUP($B158,'3. Adjustment Factors'!$B$4:$M$380,12,FALSE)</f>
        <v>No</v>
      </c>
    </row>
    <row r="159" spans="1:15" x14ac:dyDescent="0.2">
      <c r="A159" s="221">
        <v>274</v>
      </c>
      <c r="B159" s="222">
        <v>287</v>
      </c>
      <c r="C159" s="208" t="str">
        <f t="shared" si="18"/>
        <v>67-72-1</v>
      </c>
      <c r="D159" s="208" t="str">
        <f t="shared" si="19"/>
        <v>Hexachloroethane</v>
      </c>
      <c r="E159" s="225"/>
      <c r="F159" s="224" t="s">
        <v>946</v>
      </c>
      <c r="G159" s="224">
        <f t="shared" si="20"/>
        <v>9.0999999999999998E-2</v>
      </c>
      <c r="H159" s="224">
        <f t="shared" si="21"/>
        <v>30</v>
      </c>
      <c r="I159" s="224">
        <f t="shared" si="22"/>
        <v>2.4</v>
      </c>
      <c r="J159" s="224">
        <f t="shared" si="23"/>
        <v>130</v>
      </c>
      <c r="K159" s="224">
        <f t="shared" si="24"/>
        <v>1.1000000000000001</v>
      </c>
      <c r="L159" s="224">
        <f t="shared" si="25"/>
        <v>130</v>
      </c>
      <c r="M159" s="227">
        <f t="shared" si="26"/>
        <v>58000</v>
      </c>
      <c r="N159" s="214" t="str">
        <f>VLOOKUP($B159,'3. Adjustment Factors'!$B$4:$M$380,5,FALSE)</f>
        <v>No</v>
      </c>
      <c r="O159" s="214" t="str">
        <f>VLOOKUP($B159,'3. Adjustment Factors'!$B$4:$M$380,12,FALSE)</f>
        <v>No</v>
      </c>
    </row>
    <row r="160" spans="1:15" x14ac:dyDescent="0.2">
      <c r="A160" s="221">
        <v>276</v>
      </c>
      <c r="B160" s="222">
        <v>289</v>
      </c>
      <c r="C160" s="208" t="str">
        <f t="shared" si="18"/>
        <v>110-54-3</v>
      </c>
      <c r="D160" s="208" t="str">
        <f t="shared" si="19"/>
        <v>Hexane</v>
      </c>
      <c r="E160" s="225"/>
      <c r="F160" s="224" t="s">
        <v>946</v>
      </c>
      <c r="G160" s="224">
        <f t="shared" si="20"/>
        <v>5</v>
      </c>
      <c r="H160" s="224">
        <f t="shared" si="21"/>
        <v>700</v>
      </c>
      <c r="I160" s="224">
        <f t="shared" si="22"/>
        <v>130</v>
      </c>
      <c r="J160" s="224">
        <f t="shared" si="23"/>
        <v>3100</v>
      </c>
      <c r="K160" s="224">
        <f t="shared" si="24"/>
        <v>60</v>
      </c>
      <c r="L160" s="224">
        <f t="shared" si="25"/>
        <v>3100</v>
      </c>
      <c r="M160" s="227">
        <f t="shared" si="26"/>
        <v>21000</v>
      </c>
      <c r="N160" s="214" t="str">
        <f>VLOOKUP($B160,'3. Adjustment Factors'!$B$4:$M$380,5,FALSE)</f>
        <v>No</v>
      </c>
      <c r="O160" s="214" t="str">
        <f>VLOOKUP($B160,'3. Adjustment Factors'!$B$4:$M$380,12,FALSE)</f>
        <v>No</v>
      </c>
    </row>
    <row r="161" spans="1:15" x14ac:dyDescent="0.2">
      <c r="A161" s="221">
        <v>277</v>
      </c>
      <c r="B161" s="222">
        <v>290</v>
      </c>
      <c r="C161" s="208" t="str">
        <f t="shared" si="18"/>
        <v>302-01-2</v>
      </c>
      <c r="D161" s="208" t="str">
        <f t="shared" si="19"/>
        <v>Hydrazine</v>
      </c>
      <c r="E161" s="225"/>
      <c r="F161" s="224" t="s">
        <v>946</v>
      </c>
      <c r="G161" s="224">
        <f t="shared" si="20"/>
        <v>2.0000000000000001E-4</v>
      </c>
      <c r="H161" s="224">
        <f t="shared" si="21"/>
        <v>0.03</v>
      </c>
      <c r="I161" s="224">
        <f t="shared" si="22"/>
        <v>5.3E-3</v>
      </c>
      <c r="J161" s="224">
        <f t="shared" si="23"/>
        <v>0.13</v>
      </c>
      <c r="K161" s="224">
        <f t="shared" si="24"/>
        <v>2.3999999999999998E-3</v>
      </c>
      <c r="L161" s="224">
        <f t="shared" si="25"/>
        <v>0.13</v>
      </c>
      <c r="M161" s="224">
        <f t="shared" si="26"/>
        <v>5.2</v>
      </c>
      <c r="N161" s="214" t="str">
        <f>VLOOKUP($B161,'3. Adjustment Factors'!$B$4:$M$380,5,FALSE)</f>
        <v>No</v>
      </c>
      <c r="O161" s="214" t="str">
        <f>VLOOKUP($B161,'3. Adjustment Factors'!$B$4:$M$380,12,FALSE)</f>
        <v>No</v>
      </c>
    </row>
    <row r="162" spans="1:15" x14ac:dyDescent="0.2">
      <c r="A162" s="221">
        <v>280</v>
      </c>
      <c r="B162" s="222">
        <v>292</v>
      </c>
      <c r="C162" s="208" t="str">
        <f t="shared" si="18"/>
        <v>7647-01-0</v>
      </c>
      <c r="D162" s="208" t="str">
        <f t="shared" si="19"/>
        <v>Hydrogen chloride {hydrochloric acid}</v>
      </c>
      <c r="E162" s="225"/>
      <c r="F162" s="224" t="s">
        <v>946</v>
      </c>
      <c r="G162" s="224" t="str">
        <f t="shared" si="20"/>
        <v>--</v>
      </c>
      <c r="H162" s="224">
        <f t="shared" si="21"/>
        <v>9</v>
      </c>
      <c r="I162" s="224" t="str">
        <f t="shared" si="22"/>
        <v>--</v>
      </c>
      <c r="J162" s="224">
        <f t="shared" si="23"/>
        <v>40</v>
      </c>
      <c r="K162" s="224" t="str">
        <f t="shared" si="24"/>
        <v>--</v>
      </c>
      <c r="L162" s="224">
        <f t="shared" si="25"/>
        <v>40</v>
      </c>
      <c r="M162" s="224">
        <f t="shared" si="26"/>
        <v>88</v>
      </c>
      <c r="N162" s="214" t="str">
        <f>VLOOKUP($B162,'3. Adjustment Factors'!$B$4:$M$380,5,FALSE)</f>
        <v>No</v>
      </c>
      <c r="O162" s="214" t="str">
        <f>VLOOKUP($B162,'3. Adjustment Factors'!$B$4:$M$380,12,FALSE)</f>
        <v>No</v>
      </c>
    </row>
    <row r="163" spans="1:15" x14ac:dyDescent="0.2">
      <c r="A163" s="221">
        <v>283</v>
      </c>
      <c r="B163" s="222">
        <v>293</v>
      </c>
      <c r="C163" s="208" t="str">
        <f t="shared" si="18"/>
        <v>7783-06-4</v>
      </c>
      <c r="D163" s="208" t="str">
        <f t="shared" si="19"/>
        <v>Hydrogen sulfide</v>
      </c>
      <c r="E163" s="225"/>
      <c r="F163" s="224" t="s">
        <v>946</v>
      </c>
      <c r="G163" s="224" t="str">
        <f t="shared" si="20"/>
        <v>--</v>
      </c>
      <c r="H163" s="224">
        <f t="shared" si="21"/>
        <v>2</v>
      </c>
      <c r="I163" s="224" t="str">
        <f t="shared" si="22"/>
        <v>--</v>
      </c>
      <c r="J163" s="224">
        <f t="shared" si="23"/>
        <v>8.8000000000000007</v>
      </c>
      <c r="K163" s="224" t="str">
        <f t="shared" si="24"/>
        <v>--</v>
      </c>
      <c r="L163" s="224">
        <f t="shared" si="25"/>
        <v>8.8000000000000007</v>
      </c>
      <c r="M163" s="224">
        <f t="shared" si="26"/>
        <v>98</v>
      </c>
      <c r="N163" s="214" t="str">
        <f>VLOOKUP($B163,'3. Adjustment Factors'!$B$4:$M$380,5,FALSE)</f>
        <v>No</v>
      </c>
      <c r="O163" s="214" t="str">
        <f>VLOOKUP($B163,'3. Adjustment Factors'!$B$4:$M$380,12,FALSE)</f>
        <v>No</v>
      </c>
    </row>
    <row r="164" spans="1:15" x14ac:dyDescent="0.2">
      <c r="A164" s="221">
        <v>287</v>
      </c>
      <c r="B164" s="221" t="s">
        <v>404</v>
      </c>
      <c r="C164" s="208" t="str">
        <f t="shared" si="18"/>
        <v>78-83-1</v>
      </c>
      <c r="D164" s="208" t="str">
        <f t="shared" si="19"/>
        <v>Isobutanol {isobutyl alcohol}</v>
      </c>
      <c r="E164" s="225"/>
      <c r="F164" s="224" t="s">
        <v>946</v>
      </c>
      <c r="G164" s="224" t="str">
        <f t="shared" si="20"/>
        <v>--</v>
      </c>
      <c r="H164" s="224">
        <f t="shared" si="21"/>
        <v>400</v>
      </c>
      <c r="I164" s="224" t="str">
        <f t="shared" si="22"/>
        <v>--</v>
      </c>
      <c r="J164" s="224">
        <f t="shared" si="23"/>
        <v>1800</v>
      </c>
      <c r="K164" s="224" t="str">
        <f t="shared" si="24"/>
        <v>--</v>
      </c>
      <c r="L164" s="224">
        <f t="shared" si="25"/>
        <v>1800</v>
      </c>
      <c r="M164" s="224" t="str">
        <f t="shared" si="26"/>
        <v>--</v>
      </c>
      <c r="N164" s="214" t="str">
        <f>VLOOKUP($B164,'3. Adjustment Factors'!$B$4:$M$380,5,FALSE)</f>
        <v>No</v>
      </c>
      <c r="O164" s="214" t="str">
        <f>VLOOKUP($B164,'3. Adjustment Factors'!$B$4:$M$380,12,FALSE)</f>
        <v>No</v>
      </c>
    </row>
    <row r="165" spans="1:15" x14ac:dyDescent="0.2">
      <c r="A165" s="221"/>
      <c r="B165" s="221" t="s">
        <v>946</v>
      </c>
      <c r="C165" s="208"/>
      <c r="D165" s="208" t="s">
        <v>954</v>
      </c>
      <c r="E165" s="225">
        <v>8</v>
      </c>
      <c r="F165" s="226" t="s">
        <v>77</v>
      </c>
      <c r="G165" s="226" t="s">
        <v>77</v>
      </c>
      <c r="H165" s="226" t="s">
        <v>77</v>
      </c>
      <c r="I165" s="226" t="s">
        <v>77</v>
      </c>
      <c r="J165" s="226" t="s">
        <v>77</v>
      </c>
      <c r="K165" s="226" t="s">
        <v>77</v>
      </c>
      <c r="L165" s="226" t="s">
        <v>77</v>
      </c>
      <c r="M165" s="226" t="s">
        <v>77</v>
      </c>
    </row>
    <row r="166" spans="1:15" x14ac:dyDescent="0.2">
      <c r="A166" s="221">
        <v>289</v>
      </c>
      <c r="B166" s="222">
        <v>297</v>
      </c>
      <c r="C166" s="208" t="str">
        <f t="shared" si="18"/>
        <v>822-06-0</v>
      </c>
      <c r="D166" s="230" t="str">
        <f t="shared" si="19"/>
        <v>Hexamethylene-1,6-diisocyanate (HDI)</v>
      </c>
      <c r="E166" s="225"/>
      <c r="F166" s="224" t="s">
        <v>947</v>
      </c>
      <c r="G166" s="224" t="str">
        <f t="shared" si="20"/>
        <v>--</v>
      </c>
      <c r="H166" s="224">
        <f t="shared" si="21"/>
        <v>0.03</v>
      </c>
      <c r="I166" s="224" t="str">
        <f t="shared" si="22"/>
        <v>--</v>
      </c>
      <c r="J166" s="224">
        <f t="shared" si="23"/>
        <v>0.13</v>
      </c>
      <c r="K166" s="224" t="str">
        <f t="shared" si="24"/>
        <v>--</v>
      </c>
      <c r="L166" s="224">
        <f t="shared" si="25"/>
        <v>0.13</v>
      </c>
      <c r="M166" s="224">
        <f t="shared" si="26"/>
        <v>3.5000000000000003E-2</v>
      </c>
      <c r="N166" s="214" t="str">
        <f>VLOOKUP($B166,'3. Adjustment Factors'!$B$4:$M$380,5,FALSE)</f>
        <v>No</v>
      </c>
      <c r="O166" s="214" t="str">
        <f>VLOOKUP($B166,'3. Adjustment Factors'!$B$4:$M$380,12,FALSE)</f>
        <v>No</v>
      </c>
    </row>
    <row r="167" spans="1:15" x14ac:dyDescent="0.2">
      <c r="A167" s="221">
        <v>290</v>
      </c>
      <c r="B167" s="222">
        <v>298</v>
      </c>
      <c r="C167" s="208" t="str">
        <f t="shared" si="18"/>
        <v>101-68-8</v>
      </c>
      <c r="D167" s="230" t="str">
        <f t="shared" si="19"/>
        <v>Methylene diphenyl diisocyanate (MDI)</v>
      </c>
      <c r="E167" s="225"/>
      <c r="F167" s="224" t="s">
        <v>946</v>
      </c>
      <c r="G167" s="224" t="str">
        <f t="shared" si="20"/>
        <v>--</v>
      </c>
      <c r="H167" s="224">
        <f t="shared" si="21"/>
        <v>0.08</v>
      </c>
      <c r="I167" s="224" t="str">
        <f t="shared" si="22"/>
        <v>--</v>
      </c>
      <c r="J167" s="224">
        <f t="shared" si="23"/>
        <v>0.35</v>
      </c>
      <c r="K167" s="224" t="str">
        <f t="shared" si="24"/>
        <v>--</v>
      </c>
      <c r="L167" s="224">
        <f t="shared" si="25"/>
        <v>0.35</v>
      </c>
      <c r="M167" s="224">
        <f t="shared" si="26"/>
        <v>0.5</v>
      </c>
      <c r="N167" s="214" t="str">
        <f>VLOOKUP($B167,'3. Adjustment Factors'!$B$4:$M$380,5,FALSE)</f>
        <v>No</v>
      </c>
      <c r="O167" s="214" t="str">
        <f>VLOOKUP($B167,'3. Adjustment Factors'!$B$4:$M$380,12,FALSE)</f>
        <v>No</v>
      </c>
    </row>
    <row r="168" spans="1:15" x14ac:dyDescent="0.2">
      <c r="A168" s="221">
        <v>291</v>
      </c>
      <c r="B168" s="222">
        <v>299</v>
      </c>
      <c r="C168" s="208" t="str">
        <f t="shared" si="18"/>
        <v>624-83-9</v>
      </c>
      <c r="D168" s="230" t="str">
        <f t="shared" si="19"/>
        <v>Methyl isocyanate</v>
      </c>
      <c r="E168" s="225"/>
      <c r="F168" s="224" t="s">
        <v>946</v>
      </c>
      <c r="G168" s="224" t="str">
        <f t="shared" si="20"/>
        <v>--</v>
      </c>
      <c r="H168" s="224">
        <f t="shared" si="21"/>
        <v>1</v>
      </c>
      <c r="I168" s="224" t="str">
        <f t="shared" si="22"/>
        <v>--</v>
      </c>
      <c r="J168" s="224">
        <f t="shared" si="23"/>
        <v>4.4000000000000004</v>
      </c>
      <c r="K168" s="224" t="str">
        <f t="shared" si="24"/>
        <v>--</v>
      </c>
      <c r="L168" s="224">
        <f t="shared" si="25"/>
        <v>4.4000000000000004</v>
      </c>
      <c r="M168" s="224" t="str">
        <f t="shared" si="26"/>
        <v>--</v>
      </c>
      <c r="N168" s="214" t="str">
        <f>VLOOKUP($B168,'3. Adjustment Factors'!$B$4:$M$380,5,FALSE)</f>
        <v>No</v>
      </c>
      <c r="O168" s="214" t="str">
        <f>VLOOKUP($B168,'3. Adjustment Factors'!$B$4:$M$380,12,FALSE)</f>
        <v>No</v>
      </c>
    </row>
    <row r="169" spans="1:15" x14ac:dyDescent="0.2">
      <c r="A169" s="221">
        <v>292</v>
      </c>
      <c r="B169" s="222">
        <v>601</v>
      </c>
      <c r="C169" s="208" t="str">
        <f t="shared" si="18"/>
        <v>26471-62-5</v>
      </c>
      <c r="D169" s="230" t="str">
        <f t="shared" si="19"/>
        <v>Toluene diisocyanates (2,4- and 2,6-)</v>
      </c>
      <c r="E169" s="225"/>
      <c r="F169" s="224" t="s">
        <v>946</v>
      </c>
      <c r="G169" s="224">
        <f t="shared" si="20"/>
        <v>9.0999999999999998E-2</v>
      </c>
      <c r="H169" s="224">
        <f t="shared" si="21"/>
        <v>2.1000000000000001E-2</v>
      </c>
      <c r="I169" s="224">
        <f t="shared" si="22"/>
        <v>2.4</v>
      </c>
      <c r="J169" s="224">
        <f t="shared" si="23"/>
        <v>9.1999999999999998E-2</v>
      </c>
      <c r="K169" s="224">
        <f t="shared" si="24"/>
        <v>1.1000000000000001</v>
      </c>
      <c r="L169" s="224">
        <f t="shared" si="25"/>
        <v>9.1999999999999998E-2</v>
      </c>
      <c r="M169" s="224">
        <f t="shared" si="26"/>
        <v>7.0999999999999994E-2</v>
      </c>
      <c r="N169" s="214" t="str">
        <f>VLOOKUP($B169,'3. Adjustment Factors'!$B$4:$M$380,5,FALSE)</f>
        <v>No</v>
      </c>
      <c r="O169" s="214" t="str">
        <f>VLOOKUP($B169,'3. Adjustment Factors'!$B$4:$M$380,12,FALSE)</f>
        <v>No</v>
      </c>
    </row>
    <row r="170" spans="1:15" x14ac:dyDescent="0.2">
      <c r="A170" s="221">
        <v>295</v>
      </c>
      <c r="B170" s="222">
        <v>300</v>
      </c>
      <c r="C170" s="208" t="str">
        <f t="shared" si="18"/>
        <v>78-59-1</v>
      </c>
      <c r="D170" s="208" t="str">
        <f t="shared" si="19"/>
        <v>Isophorone</v>
      </c>
      <c r="E170" s="225"/>
      <c r="F170" s="224" t="s">
        <v>946</v>
      </c>
      <c r="G170" s="224" t="str">
        <f t="shared" si="20"/>
        <v>--</v>
      </c>
      <c r="H170" s="224">
        <f t="shared" si="21"/>
        <v>2000</v>
      </c>
      <c r="I170" s="224" t="str">
        <f t="shared" si="22"/>
        <v>--</v>
      </c>
      <c r="J170" s="224">
        <f t="shared" si="23"/>
        <v>8800</v>
      </c>
      <c r="K170" s="224" t="str">
        <f t="shared" si="24"/>
        <v>--</v>
      </c>
      <c r="L170" s="224">
        <f t="shared" si="25"/>
        <v>8800</v>
      </c>
      <c r="M170" s="224" t="str">
        <f t="shared" si="26"/>
        <v>--</v>
      </c>
      <c r="N170" s="214" t="str">
        <f>VLOOKUP($B170,'3. Adjustment Factors'!$B$4:$M$380,5,FALSE)</f>
        <v>No</v>
      </c>
      <c r="O170" s="214" t="str">
        <f>VLOOKUP($B170,'3. Adjustment Factors'!$B$4:$M$380,12,FALSE)</f>
        <v>No</v>
      </c>
    </row>
    <row r="171" spans="1:15" x14ac:dyDescent="0.2">
      <c r="A171" s="221">
        <v>296</v>
      </c>
      <c r="B171" s="221">
        <v>301</v>
      </c>
      <c r="C171" s="208" t="str">
        <f t="shared" si="18"/>
        <v>78-79-5</v>
      </c>
      <c r="D171" s="208" t="str">
        <f t="shared" si="19"/>
        <v>Isoprene, except from vegetative emission sources</v>
      </c>
      <c r="E171" s="225"/>
      <c r="F171" s="224" t="s">
        <v>946</v>
      </c>
      <c r="G171" s="224">
        <f t="shared" si="20"/>
        <v>0.19</v>
      </c>
      <c r="H171" s="224">
        <f t="shared" si="21"/>
        <v>390</v>
      </c>
      <c r="I171" s="224">
        <f t="shared" si="22"/>
        <v>4.8</v>
      </c>
      <c r="J171" s="224">
        <f t="shared" si="23"/>
        <v>1700</v>
      </c>
      <c r="K171" s="224">
        <f t="shared" si="24"/>
        <v>2.2000000000000002</v>
      </c>
      <c r="L171" s="224">
        <f t="shared" si="25"/>
        <v>1700</v>
      </c>
      <c r="M171" s="227">
        <f t="shared" si="26"/>
        <v>3900</v>
      </c>
      <c r="N171" s="214" t="str">
        <f>VLOOKUP($B171,'3. Adjustment Factors'!$B$4:$M$380,5,FALSE)</f>
        <v>No</v>
      </c>
      <c r="O171" s="214" t="str">
        <f>VLOOKUP($B171,'3. Adjustment Factors'!$B$4:$M$380,12,FALSE)</f>
        <v>No</v>
      </c>
    </row>
    <row r="172" spans="1:15" x14ac:dyDescent="0.2">
      <c r="A172" s="221">
        <v>297</v>
      </c>
      <c r="B172" s="222">
        <v>302</v>
      </c>
      <c r="C172" s="208" t="str">
        <f t="shared" si="18"/>
        <v>67-63-0</v>
      </c>
      <c r="D172" s="208" t="str">
        <f t="shared" si="19"/>
        <v>Isopropyl alcohol</v>
      </c>
      <c r="E172" s="225"/>
      <c r="F172" s="224" t="s">
        <v>946</v>
      </c>
      <c r="G172" s="224" t="str">
        <f t="shared" si="20"/>
        <v>--</v>
      </c>
      <c r="H172" s="224">
        <f t="shared" si="21"/>
        <v>200</v>
      </c>
      <c r="I172" s="224" t="str">
        <f t="shared" si="22"/>
        <v>--</v>
      </c>
      <c r="J172" s="224">
        <f t="shared" si="23"/>
        <v>880</v>
      </c>
      <c r="K172" s="224" t="str">
        <f t="shared" si="24"/>
        <v>--</v>
      </c>
      <c r="L172" s="224">
        <f t="shared" si="25"/>
        <v>880</v>
      </c>
      <c r="M172" s="227">
        <f t="shared" si="26"/>
        <v>3200</v>
      </c>
      <c r="N172" s="214" t="str">
        <f>VLOOKUP($B172,'3. Adjustment Factors'!$B$4:$M$380,5,FALSE)</f>
        <v>No</v>
      </c>
      <c r="O172" s="214" t="str">
        <f>VLOOKUP($B172,'3. Adjustment Factors'!$B$4:$M$380,12,FALSE)</f>
        <v>No</v>
      </c>
    </row>
    <row r="173" spans="1:15" x14ac:dyDescent="0.2">
      <c r="A173" s="221">
        <v>298</v>
      </c>
      <c r="B173" s="222">
        <v>157</v>
      </c>
      <c r="C173" s="208" t="str">
        <f t="shared" si="18"/>
        <v>98-82-8</v>
      </c>
      <c r="D173" s="208" t="str">
        <f t="shared" si="19"/>
        <v>Isopropylbenzene {cumene}</v>
      </c>
      <c r="E173" s="225"/>
      <c r="F173" s="224" t="s">
        <v>946</v>
      </c>
      <c r="G173" s="224" t="str">
        <f t="shared" si="20"/>
        <v>--</v>
      </c>
      <c r="H173" s="224">
        <f t="shared" si="21"/>
        <v>400</v>
      </c>
      <c r="I173" s="224" t="str">
        <f t="shared" si="22"/>
        <v>--</v>
      </c>
      <c r="J173" s="224">
        <f t="shared" si="23"/>
        <v>1800</v>
      </c>
      <c r="K173" s="224" t="str">
        <f t="shared" si="24"/>
        <v>--</v>
      </c>
      <c r="L173" s="224">
        <f t="shared" si="25"/>
        <v>1800</v>
      </c>
      <c r="M173" s="224" t="str">
        <f t="shared" si="26"/>
        <v>--</v>
      </c>
      <c r="N173" s="214" t="str">
        <f>VLOOKUP($B173,'3. Adjustment Factors'!$B$4:$M$380,5,FALSE)</f>
        <v>No</v>
      </c>
      <c r="O173" s="214" t="str">
        <f>VLOOKUP($B173,'3. Adjustment Factors'!$B$4:$M$380,12,FALSE)</f>
        <v>No</v>
      </c>
    </row>
    <row r="174" spans="1:15" x14ac:dyDescent="0.2">
      <c r="A174" s="221">
        <v>300</v>
      </c>
      <c r="B174" s="221" t="s">
        <v>423</v>
      </c>
      <c r="C174" s="208" t="str">
        <f t="shared" si="18"/>
        <v>50815-00-4</v>
      </c>
      <c r="D174" s="208" t="str">
        <f t="shared" si="19"/>
        <v>JP-4</v>
      </c>
      <c r="E174" s="225"/>
      <c r="F174" s="224" t="s">
        <v>946</v>
      </c>
      <c r="G174" s="224" t="str">
        <f t="shared" si="20"/>
        <v>--</v>
      </c>
      <c r="H174" s="224" t="str">
        <f t="shared" si="21"/>
        <v>--</v>
      </c>
      <c r="I174" s="224" t="str">
        <f t="shared" si="22"/>
        <v>--</v>
      </c>
      <c r="J174" s="224" t="str">
        <f t="shared" si="23"/>
        <v>--</v>
      </c>
      <c r="K174" s="224" t="str">
        <f t="shared" si="24"/>
        <v>--</v>
      </c>
      <c r="L174" s="224" t="str">
        <f t="shared" si="25"/>
        <v>--</v>
      </c>
      <c r="M174" s="227">
        <f t="shared" si="26"/>
        <v>9000</v>
      </c>
      <c r="N174" s="214" t="str">
        <f>VLOOKUP($B174,'3. Adjustment Factors'!$B$4:$M$380,5,FALSE)</f>
        <v>No</v>
      </c>
      <c r="O174" s="214" t="str">
        <f>VLOOKUP($B174,'3. Adjustment Factors'!$B$4:$M$380,12,FALSE)</f>
        <v>No</v>
      </c>
    </row>
    <row r="175" spans="1:15" x14ac:dyDescent="0.2">
      <c r="A175" s="221">
        <v>301</v>
      </c>
      <c r="B175" s="221" t="s">
        <v>426</v>
      </c>
      <c r="C175" s="208" t="str">
        <f t="shared" si="18"/>
        <v>1039T</v>
      </c>
      <c r="D175" s="208" t="str">
        <f t="shared" si="19"/>
        <v>JP-5</v>
      </c>
      <c r="E175" s="225"/>
      <c r="F175" s="224" t="s">
        <v>947</v>
      </c>
      <c r="G175" s="224" t="str">
        <f t="shared" si="20"/>
        <v>--</v>
      </c>
      <c r="H175" s="224" t="str">
        <f t="shared" si="21"/>
        <v>--</v>
      </c>
      <c r="I175" s="224" t="str">
        <f t="shared" si="22"/>
        <v>--</v>
      </c>
      <c r="J175" s="224" t="str">
        <f t="shared" si="23"/>
        <v>--</v>
      </c>
      <c r="K175" s="224" t="str">
        <f t="shared" si="24"/>
        <v>--</v>
      </c>
      <c r="L175" s="224" t="str">
        <f t="shared" si="25"/>
        <v>--</v>
      </c>
      <c r="M175" s="227">
        <f t="shared" si="26"/>
        <v>2000</v>
      </c>
      <c r="N175" s="214" t="str">
        <f>VLOOKUP($B175,'3. Adjustment Factors'!$B$4:$M$380,5,FALSE)</f>
        <v>No</v>
      </c>
      <c r="O175" s="214" t="str">
        <f>VLOOKUP($B175,'3. Adjustment Factors'!$B$4:$M$380,12,FALSE)</f>
        <v>No</v>
      </c>
    </row>
    <row r="176" spans="1:15" x14ac:dyDescent="0.2">
      <c r="A176" s="221">
        <v>302</v>
      </c>
      <c r="B176" s="221" t="s">
        <v>428</v>
      </c>
      <c r="C176" s="208" t="str">
        <f t="shared" si="18"/>
        <v>1040T</v>
      </c>
      <c r="D176" s="208" t="str">
        <f t="shared" si="19"/>
        <v>JP-7</v>
      </c>
      <c r="E176" s="225"/>
      <c r="F176" s="224" t="s">
        <v>946</v>
      </c>
      <c r="G176" s="224" t="str">
        <f t="shared" si="20"/>
        <v>--</v>
      </c>
      <c r="H176" s="224">
        <f t="shared" si="21"/>
        <v>300</v>
      </c>
      <c r="I176" s="224" t="str">
        <f t="shared" si="22"/>
        <v>--</v>
      </c>
      <c r="J176" s="224">
        <f t="shared" si="23"/>
        <v>1300</v>
      </c>
      <c r="K176" s="224" t="str">
        <f t="shared" si="24"/>
        <v>--</v>
      </c>
      <c r="L176" s="224">
        <f t="shared" si="25"/>
        <v>1300</v>
      </c>
      <c r="M176" s="224" t="str">
        <f t="shared" si="26"/>
        <v>--</v>
      </c>
      <c r="N176" s="214" t="str">
        <f>VLOOKUP($B176,'3. Adjustment Factors'!$B$4:$M$380,5,FALSE)</f>
        <v>No</v>
      </c>
      <c r="O176" s="214" t="str">
        <f>VLOOKUP($B176,'3. Adjustment Factors'!$B$4:$M$380,12,FALSE)</f>
        <v>No</v>
      </c>
    </row>
    <row r="177" spans="1:15" x14ac:dyDescent="0.2">
      <c r="A177" s="221">
        <v>303</v>
      </c>
      <c r="B177" s="221" t="s">
        <v>430</v>
      </c>
      <c r="C177" s="208" t="str">
        <f t="shared" si="18"/>
        <v>1041T</v>
      </c>
      <c r="D177" s="208" t="str">
        <f t="shared" si="19"/>
        <v>JP-8</v>
      </c>
      <c r="E177" s="225"/>
      <c r="F177" s="224" t="s">
        <v>946</v>
      </c>
      <c r="G177" s="224" t="str">
        <f t="shared" si="20"/>
        <v>--</v>
      </c>
      <c r="H177" s="224" t="str">
        <f t="shared" si="21"/>
        <v>--</v>
      </c>
      <c r="I177" s="224" t="str">
        <f t="shared" si="22"/>
        <v>--</v>
      </c>
      <c r="J177" s="224" t="str">
        <f t="shared" si="23"/>
        <v>--</v>
      </c>
      <c r="K177" s="224" t="str">
        <f t="shared" si="24"/>
        <v>--</v>
      </c>
      <c r="L177" s="224" t="str">
        <f t="shared" si="25"/>
        <v>--</v>
      </c>
      <c r="M177" s="227">
        <f t="shared" si="26"/>
        <v>3000</v>
      </c>
      <c r="N177" s="214" t="str">
        <f>VLOOKUP($B177,'3. Adjustment Factors'!$B$4:$M$380,5,FALSE)</f>
        <v>No</v>
      </c>
      <c r="O177" s="214" t="str">
        <f>VLOOKUP($B177,'3. Adjustment Factors'!$B$4:$M$380,12,FALSE)</f>
        <v>No</v>
      </c>
    </row>
    <row r="178" spans="1:15" x14ac:dyDescent="0.2">
      <c r="A178" s="221">
        <v>304</v>
      </c>
      <c r="B178" s="221" t="s">
        <v>432</v>
      </c>
      <c r="C178" s="208" t="str">
        <f t="shared" si="18"/>
        <v>8008-20-6</v>
      </c>
      <c r="D178" s="208" t="str">
        <f t="shared" si="19"/>
        <v>Kerosene</v>
      </c>
      <c r="E178" s="225"/>
      <c r="F178" s="224" t="s">
        <v>947</v>
      </c>
      <c r="G178" s="224" t="str">
        <f t="shared" si="20"/>
        <v>--</v>
      </c>
      <c r="H178" s="224" t="str">
        <f t="shared" si="21"/>
        <v>--</v>
      </c>
      <c r="I178" s="224" t="str">
        <f t="shared" si="22"/>
        <v>--</v>
      </c>
      <c r="J178" s="224" t="str">
        <f t="shared" si="23"/>
        <v>--</v>
      </c>
      <c r="K178" s="224" t="str">
        <f t="shared" si="24"/>
        <v>--</v>
      </c>
      <c r="L178" s="224" t="str">
        <f t="shared" si="25"/>
        <v>--</v>
      </c>
      <c r="M178" s="224">
        <f t="shared" si="26"/>
        <v>10</v>
      </c>
      <c r="N178" s="214" t="str">
        <f>VLOOKUP($B178,'3. Adjustment Factors'!$B$4:$M$380,5,FALSE)</f>
        <v>No</v>
      </c>
      <c r="O178" s="214" t="str">
        <f>VLOOKUP($B178,'3. Adjustment Factors'!$B$4:$M$380,12,FALSE)</f>
        <v>No</v>
      </c>
    </row>
    <row r="179" spans="1:15" x14ac:dyDescent="0.2">
      <c r="A179" s="221">
        <v>306</v>
      </c>
      <c r="B179" s="222">
        <v>305</v>
      </c>
      <c r="C179" s="208" t="str">
        <f t="shared" si="18"/>
        <v>7439-92-1</v>
      </c>
      <c r="D179" s="208" t="str">
        <f t="shared" si="19"/>
        <v>Lead and compounds</v>
      </c>
      <c r="E179" s="225" t="s">
        <v>948</v>
      </c>
      <c r="F179" s="224" t="s">
        <v>946</v>
      </c>
      <c r="G179" s="224">
        <f t="shared" si="20"/>
        <v>6.8999999999999997E-4</v>
      </c>
      <c r="H179" s="224">
        <f t="shared" si="21"/>
        <v>0.15</v>
      </c>
      <c r="I179" s="224">
        <f t="shared" si="22"/>
        <v>2.7000000000000001E-3</v>
      </c>
      <c r="J179" s="224">
        <f t="shared" si="23"/>
        <v>0.66</v>
      </c>
      <c r="K179" s="224">
        <f t="shared" si="24"/>
        <v>6.7000000000000002E-3</v>
      </c>
      <c r="L179" s="224">
        <f t="shared" si="25"/>
        <v>0.66</v>
      </c>
      <c r="M179" s="224">
        <f t="shared" si="26"/>
        <v>0.15</v>
      </c>
      <c r="N179" s="214" t="str">
        <f>VLOOKUP($B179,'3. Adjustment Factors'!$B$4:$M$380,5,FALSE)</f>
        <v>Yes</v>
      </c>
      <c r="O179" s="214" t="str">
        <f>VLOOKUP($B179,'3. Adjustment Factors'!$B$4:$M$380,12,FALSE)</f>
        <v>No</v>
      </c>
    </row>
    <row r="180" spans="1:15" x14ac:dyDescent="0.2">
      <c r="A180" s="221">
        <v>308</v>
      </c>
      <c r="B180" s="221" t="s">
        <v>437</v>
      </c>
      <c r="C180" s="208" t="str">
        <f t="shared" si="18"/>
        <v>121-75-5</v>
      </c>
      <c r="D180" s="208" t="str">
        <f t="shared" si="19"/>
        <v>Malathion</v>
      </c>
      <c r="E180" s="225"/>
      <c r="F180" s="224" t="s">
        <v>946</v>
      </c>
      <c r="G180" s="224" t="str">
        <f t="shared" si="20"/>
        <v>--</v>
      </c>
      <c r="H180" s="224" t="str">
        <f t="shared" si="21"/>
        <v>--</v>
      </c>
      <c r="I180" s="224" t="str">
        <f t="shared" si="22"/>
        <v>--</v>
      </c>
      <c r="J180" s="224" t="str">
        <f t="shared" si="23"/>
        <v>--</v>
      </c>
      <c r="K180" s="224" t="str">
        <f t="shared" si="24"/>
        <v>--</v>
      </c>
      <c r="L180" s="224" t="str">
        <f t="shared" si="25"/>
        <v>--</v>
      </c>
      <c r="M180" s="224">
        <f t="shared" si="26"/>
        <v>200</v>
      </c>
      <c r="N180" s="214" t="str">
        <f>VLOOKUP($B180,'3. Adjustment Factors'!$B$4:$M$380,5,FALSE)</f>
        <v>No</v>
      </c>
      <c r="O180" s="214" t="str">
        <f>VLOOKUP($B180,'3. Adjustment Factors'!$B$4:$M$380,12,FALSE)</f>
        <v>No</v>
      </c>
    </row>
    <row r="181" spans="1:15" x14ac:dyDescent="0.2">
      <c r="A181" s="221">
        <v>309</v>
      </c>
      <c r="B181" s="222">
        <v>311</v>
      </c>
      <c r="C181" s="208" t="str">
        <f t="shared" si="18"/>
        <v>108-31-6</v>
      </c>
      <c r="D181" s="208" t="str">
        <f t="shared" si="19"/>
        <v>Maleic anhydride</v>
      </c>
      <c r="E181" s="225"/>
      <c r="F181" s="224" t="s">
        <v>947</v>
      </c>
      <c r="G181" s="224" t="str">
        <f t="shared" si="20"/>
        <v>--</v>
      </c>
      <c r="H181" s="224">
        <f t="shared" si="21"/>
        <v>0.7</v>
      </c>
      <c r="I181" s="224" t="str">
        <f t="shared" si="22"/>
        <v>--</v>
      </c>
      <c r="J181" s="224">
        <f t="shared" si="23"/>
        <v>3.1</v>
      </c>
      <c r="K181" s="224" t="str">
        <f t="shared" si="24"/>
        <v>--</v>
      </c>
      <c r="L181" s="224">
        <f t="shared" si="25"/>
        <v>3.1</v>
      </c>
      <c r="M181" s="224" t="str">
        <f t="shared" si="26"/>
        <v>--</v>
      </c>
      <c r="N181" s="214" t="str">
        <f>VLOOKUP($B181,'3. Adjustment Factors'!$B$4:$M$380,5,FALSE)</f>
        <v>No</v>
      </c>
      <c r="O181" s="214" t="str">
        <f>VLOOKUP($B181,'3. Adjustment Factors'!$B$4:$M$380,12,FALSE)</f>
        <v>No</v>
      </c>
    </row>
    <row r="182" spans="1:15" x14ac:dyDescent="0.2">
      <c r="A182" s="221">
        <v>310</v>
      </c>
      <c r="B182" s="222">
        <v>312</v>
      </c>
      <c r="C182" s="208" t="str">
        <f t="shared" si="18"/>
        <v>7439-96-5</v>
      </c>
      <c r="D182" s="208" t="str">
        <f t="shared" si="19"/>
        <v>Manganese and compounds</v>
      </c>
      <c r="E182" s="225">
        <v>5</v>
      </c>
      <c r="F182" s="224" t="s">
        <v>946</v>
      </c>
      <c r="G182" s="224" t="str">
        <f t="shared" si="20"/>
        <v>--</v>
      </c>
      <c r="H182" s="224">
        <f t="shared" si="21"/>
        <v>0.09</v>
      </c>
      <c r="I182" s="224" t="str">
        <f t="shared" si="22"/>
        <v>--</v>
      </c>
      <c r="J182" s="224">
        <f t="shared" si="23"/>
        <v>0.4</v>
      </c>
      <c r="K182" s="224" t="str">
        <f t="shared" si="24"/>
        <v>--</v>
      </c>
      <c r="L182" s="224">
        <f t="shared" si="25"/>
        <v>0.4</v>
      </c>
      <c r="M182" s="224">
        <f t="shared" si="26"/>
        <v>1.3</v>
      </c>
      <c r="N182" s="214" t="str">
        <f>VLOOKUP($B182,'3. Adjustment Factors'!$B$4:$M$380,5,FALSE)</f>
        <v>No</v>
      </c>
      <c r="O182" s="214" t="str">
        <f>VLOOKUP($B182,'3. Adjustment Factors'!$B$4:$M$380,12,FALSE)</f>
        <v>No</v>
      </c>
    </row>
    <row r="183" spans="1:15" x14ac:dyDescent="0.2">
      <c r="A183" s="221">
        <v>313</v>
      </c>
      <c r="B183" s="222">
        <v>316</v>
      </c>
      <c r="C183" s="208" t="str">
        <f t="shared" si="18"/>
        <v>7439-97-6</v>
      </c>
      <c r="D183" s="208" t="str">
        <f t="shared" si="19"/>
        <v>Mercury and inorganic compounds</v>
      </c>
      <c r="E183" s="225" t="s">
        <v>948</v>
      </c>
      <c r="F183" s="224" t="s">
        <v>946</v>
      </c>
      <c r="G183" s="224" t="str">
        <f t="shared" si="20"/>
        <v>--</v>
      </c>
      <c r="H183" s="224">
        <f t="shared" si="21"/>
        <v>8.0999999999999996E-3</v>
      </c>
      <c r="I183" s="224" t="str">
        <f t="shared" si="22"/>
        <v>--</v>
      </c>
      <c r="J183" s="224">
        <f t="shared" si="23"/>
        <v>1.2E-2</v>
      </c>
      <c r="K183" s="224" t="str">
        <f t="shared" si="24"/>
        <v>--</v>
      </c>
      <c r="L183" s="224">
        <f t="shared" si="25"/>
        <v>0.1</v>
      </c>
      <c r="M183" s="224">
        <f t="shared" si="26"/>
        <v>0.6</v>
      </c>
      <c r="N183" s="214" t="str">
        <f>VLOOKUP($B183,'3. Adjustment Factors'!$B$4:$M$380,5,FALSE)</f>
        <v>Yes</v>
      </c>
      <c r="O183" s="214" t="str">
        <f>VLOOKUP($B183,'3. Adjustment Factors'!$B$4:$M$380,12,FALSE)</f>
        <v>No</v>
      </c>
    </row>
    <row r="184" spans="1:15" x14ac:dyDescent="0.2">
      <c r="A184" s="221">
        <v>314</v>
      </c>
      <c r="B184" s="222">
        <v>321</v>
      </c>
      <c r="C184" s="208" t="str">
        <f t="shared" si="18"/>
        <v>67-56-1</v>
      </c>
      <c r="D184" s="208" t="str">
        <f t="shared" si="19"/>
        <v>Methanol</v>
      </c>
      <c r="E184" s="225"/>
      <c r="F184" s="224" t="s">
        <v>946</v>
      </c>
      <c r="G184" s="224" t="str">
        <f t="shared" si="20"/>
        <v>--</v>
      </c>
      <c r="H184" s="224">
        <f t="shared" si="21"/>
        <v>4000</v>
      </c>
      <c r="I184" s="224" t="str">
        <f t="shared" si="22"/>
        <v>--</v>
      </c>
      <c r="J184" s="224">
        <f t="shared" si="23"/>
        <v>18000</v>
      </c>
      <c r="K184" s="224" t="str">
        <f t="shared" si="24"/>
        <v>--</v>
      </c>
      <c r="L184" s="224">
        <f t="shared" si="25"/>
        <v>18000</v>
      </c>
      <c r="M184" s="227">
        <f t="shared" si="26"/>
        <v>28000</v>
      </c>
      <c r="N184" s="214" t="str">
        <f>VLOOKUP($B184,'3. Adjustment Factors'!$B$4:$M$380,5,FALSE)</f>
        <v>No</v>
      </c>
      <c r="O184" s="214" t="str">
        <f>VLOOKUP($B184,'3. Adjustment Factors'!$B$4:$M$380,12,FALSE)</f>
        <v>No</v>
      </c>
    </row>
    <row r="185" spans="1:15" x14ac:dyDescent="0.2">
      <c r="A185" s="221">
        <v>316</v>
      </c>
      <c r="B185" s="221" t="s">
        <v>448</v>
      </c>
      <c r="C185" s="208" t="str">
        <f t="shared" si="18"/>
        <v>96-33-3</v>
      </c>
      <c r="D185" s="208" t="str">
        <f t="shared" si="19"/>
        <v>Methyl acrylate</v>
      </c>
      <c r="E185" s="225"/>
      <c r="F185" s="224" t="s">
        <v>946</v>
      </c>
      <c r="G185" s="224" t="str">
        <f t="shared" si="20"/>
        <v>--</v>
      </c>
      <c r="H185" s="224">
        <f t="shared" si="21"/>
        <v>20</v>
      </c>
      <c r="I185" s="224" t="str">
        <f t="shared" si="22"/>
        <v>--</v>
      </c>
      <c r="J185" s="224">
        <f t="shared" si="23"/>
        <v>88</v>
      </c>
      <c r="K185" s="224" t="str">
        <f t="shared" si="24"/>
        <v>--</v>
      </c>
      <c r="L185" s="224">
        <f t="shared" si="25"/>
        <v>88</v>
      </c>
      <c r="M185" s="224" t="str">
        <f t="shared" si="26"/>
        <v>--</v>
      </c>
      <c r="N185" s="214" t="str">
        <f>VLOOKUP($B185,'3. Adjustment Factors'!$B$4:$M$380,5,FALSE)</f>
        <v>No</v>
      </c>
      <c r="O185" s="214" t="str">
        <f>VLOOKUP($B185,'3. Adjustment Factors'!$B$4:$M$380,12,FALSE)</f>
        <v>No</v>
      </c>
    </row>
    <row r="186" spans="1:15" x14ac:dyDescent="0.2">
      <c r="A186" s="221">
        <v>317</v>
      </c>
      <c r="B186" s="221" t="s">
        <v>451</v>
      </c>
      <c r="C186" s="208" t="str">
        <f t="shared" si="18"/>
        <v>126-98-7</v>
      </c>
      <c r="D186" s="208" t="str">
        <f t="shared" si="19"/>
        <v>Methylacrylonitrile</v>
      </c>
      <c r="E186" s="225"/>
      <c r="F186" s="224" t="s">
        <v>946</v>
      </c>
      <c r="G186" s="224" t="str">
        <f t="shared" si="20"/>
        <v>--</v>
      </c>
      <c r="H186" s="224">
        <f t="shared" si="21"/>
        <v>30</v>
      </c>
      <c r="I186" s="224" t="str">
        <f t="shared" si="22"/>
        <v>--</v>
      </c>
      <c r="J186" s="224">
        <f t="shared" si="23"/>
        <v>130</v>
      </c>
      <c r="K186" s="224" t="str">
        <f t="shared" si="24"/>
        <v>--</v>
      </c>
      <c r="L186" s="224">
        <f t="shared" si="25"/>
        <v>130</v>
      </c>
      <c r="M186" s="224" t="str">
        <f t="shared" si="26"/>
        <v>--</v>
      </c>
      <c r="N186" s="214" t="str">
        <f>VLOOKUP($B186,'3. Adjustment Factors'!$B$4:$M$380,5,FALSE)</f>
        <v>No</v>
      </c>
      <c r="O186" s="214" t="str">
        <f>VLOOKUP($B186,'3. Adjustment Factors'!$B$4:$M$380,12,FALSE)</f>
        <v>No</v>
      </c>
    </row>
    <row r="187" spans="1:15" x14ac:dyDescent="0.2">
      <c r="A187" s="221">
        <v>318</v>
      </c>
      <c r="B187" s="221" t="s">
        <v>454</v>
      </c>
      <c r="C187" s="208" t="str">
        <f t="shared" si="18"/>
        <v>110-43-0</v>
      </c>
      <c r="D187" s="208" t="str">
        <f t="shared" si="19"/>
        <v>Methyl amyl ketone {2-heptanone}</v>
      </c>
      <c r="E187" s="225"/>
      <c r="F187" s="224" t="s">
        <v>947</v>
      </c>
      <c r="G187" s="224" t="str">
        <f t="shared" si="20"/>
        <v>--</v>
      </c>
      <c r="H187" s="224">
        <f t="shared" si="21"/>
        <v>2800</v>
      </c>
      <c r="I187" s="224" t="str">
        <f t="shared" si="22"/>
        <v>--</v>
      </c>
      <c r="J187" s="224">
        <f t="shared" si="23"/>
        <v>12000</v>
      </c>
      <c r="K187" s="224" t="str">
        <f t="shared" si="24"/>
        <v>--</v>
      </c>
      <c r="L187" s="224">
        <f t="shared" si="25"/>
        <v>12000</v>
      </c>
      <c r="M187" s="227">
        <f t="shared" si="26"/>
        <v>15000</v>
      </c>
      <c r="N187" s="214" t="str">
        <f>VLOOKUP($B187,'3. Adjustment Factors'!$B$4:$M$380,5,FALSE)</f>
        <v>No</v>
      </c>
      <c r="O187" s="214" t="str">
        <f>VLOOKUP($B187,'3. Adjustment Factors'!$B$4:$M$380,12,FALSE)</f>
        <v>No</v>
      </c>
    </row>
    <row r="188" spans="1:15" x14ac:dyDescent="0.2">
      <c r="A188" s="221">
        <v>319</v>
      </c>
      <c r="B188" s="222">
        <v>346</v>
      </c>
      <c r="C188" s="208" t="str">
        <f t="shared" si="18"/>
        <v>1634-04-4</v>
      </c>
      <c r="D188" s="208" t="str">
        <f t="shared" si="19"/>
        <v>Methyl tert-butyl ether</v>
      </c>
      <c r="E188" s="225"/>
      <c r="F188" s="224" t="s">
        <v>946</v>
      </c>
      <c r="G188" s="224">
        <f t="shared" si="20"/>
        <v>3.8</v>
      </c>
      <c r="H188" s="224">
        <f t="shared" si="21"/>
        <v>3600</v>
      </c>
      <c r="I188" s="224">
        <f t="shared" si="22"/>
        <v>100</v>
      </c>
      <c r="J188" s="224">
        <f t="shared" si="23"/>
        <v>16000</v>
      </c>
      <c r="K188" s="224">
        <f t="shared" si="24"/>
        <v>46</v>
      </c>
      <c r="L188" s="224">
        <f t="shared" si="25"/>
        <v>16000</v>
      </c>
      <c r="M188" s="227">
        <f t="shared" si="26"/>
        <v>7200</v>
      </c>
      <c r="N188" s="214" t="str">
        <f>VLOOKUP($B188,'3. Adjustment Factors'!$B$4:$M$380,5,FALSE)</f>
        <v>No</v>
      </c>
      <c r="O188" s="214" t="str">
        <f>VLOOKUP($B188,'3. Adjustment Factors'!$B$4:$M$380,12,FALSE)</f>
        <v>No</v>
      </c>
    </row>
    <row r="189" spans="1:15" x14ac:dyDescent="0.2">
      <c r="A189" s="221">
        <v>320</v>
      </c>
      <c r="B189" s="221" t="s">
        <v>459</v>
      </c>
      <c r="C189" s="208" t="str">
        <f t="shared" si="18"/>
        <v>591-78-6</v>
      </c>
      <c r="D189" s="208" t="str">
        <f t="shared" si="19"/>
        <v>Methyl-n-butyl ketone {2-hexanone}</v>
      </c>
      <c r="E189" s="225"/>
      <c r="F189" s="224" t="s">
        <v>946</v>
      </c>
      <c r="G189" s="224" t="str">
        <f t="shared" si="20"/>
        <v>--</v>
      </c>
      <c r="H189" s="224">
        <f t="shared" si="21"/>
        <v>30</v>
      </c>
      <c r="I189" s="224" t="str">
        <f t="shared" si="22"/>
        <v>--</v>
      </c>
      <c r="J189" s="224">
        <f t="shared" si="23"/>
        <v>130</v>
      </c>
      <c r="K189" s="224" t="str">
        <f t="shared" si="24"/>
        <v>--</v>
      </c>
      <c r="L189" s="224">
        <f t="shared" si="25"/>
        <v>130</v>
      </c>
      <c r="M189" s="224" t="str">
        <f t="shared" si="26"/>
        <v>--</v>
      </c>
      <c r="N189" s="214" t="str">
        <f>VLOOKUP($B189,'3. Adjustment Factors'!$B$4:$M$380,5,FALSE)</f>
        <v>No</v>
      </c>
      <c r="O189" s="214" t="str">
        <f>VLOOKUP($B189,'3. Adjustment Factors'!$B$4:$M$380,12,FALSE)</f>
        <v>No</v>
      </c>
    </row>
    <row r="190" spans="1:15" x14ac:dyDescent="0.2">
      <c r="A190" s="221">
        <v>321</v>
      </c>
      <c r="B190" s="221" t="s">
        <v>462</v>
      </c>
      <c r="C190" s="208" t="str">
        <f t="shared" si="18"/>
        <v>108-87-2</v>
      </c>
      <c r="D190" s="208" t="str">
        <f t="shared" si="19"/>
        <v>Methylcyclohexane</v>
      </c>
      <c r="E190" s="225"/>
      <c r="F190" s="224" t="s">
        <v>947</v>
      </c>
      <c r="G190" s="224" t="str">
        <f t="shared" si="20"/>
        <v>--</v>
      </c>
      <c r="H190" s="224">
        <f t="shared" si="21"/>
        <v>100</v>
      </c>
      <c r="I190" s="224" t="str">
        <f t="shared" si="22"/>
        <v>--</v>
      </c>
      <c r="J190" s="224">
        <f t="shared" si="23"/>
        <v>440</v>
      </c>
      <c r="K190" s="224" t="str">
        <f t="shared" si="24"/>
        <v>--</v>
      </c>
      <c r="L190" s="224">
        <f t="shared" si="25"/>
        <v>440</v>
      </c>
      <c r="M190" s="224" t="str">
        <f t="shared" si="26"/>
        <v>--</v>
      </c>
      <c r="N190" s="214" t="str">
        <f>VLOOKUP($B190,'3. Adjustment Factors'!$B$4:$M$380,5,FALSE)</f>
        <v>No</v>
      </c>
      <c r="O190" s="214" t="str">
        <f>VLOOKUP($B190,'3. Adjustment Factors'!$B$4:$M$380,12,FALSE)</f>
        <v>No</v>
      </c>
    </row>
    <row r="191" spans="1:15" x14ac:dyDescent="0.2">
      <c r="A191" s="221">
        <v>322</v>
      </c>
      <c r="B191" s="222">
        <v>327</v>
      </c>
      <c r="C191" s="208" t="str">
        <f t="shared" si="18"/>
        <v>101-14-4</v>
      </c>
      <c r="D191" s="208" t="str">
        <f t="shared" si="19"/>
        <v>4,4'-Methylene bis(2-chloroaniline) (MOCA)</v>
      </c>
      <c r="E191" s="225"/>
      <c r="F191" s="226" t="s">
        <v>77</v>
      </c>
      <c r="G191" s="224">
        <f t="shared" si="20"/>
        <v>2.3E-3</v>
      </c>
      <c r="H191" s="224" t="str">
        <f t="shared" si="21"/>
        <v>--</v>
      </c>
      <c r="I191" s="224">
        <f t="shared" si="22"/>
        <v>0.06</v>
      </c>
      <c r="J191" s="224" t="str">
        <f t="shared" si="23"/>
        <v>--</v>
      </c>
      <c r="K191" s="224">
        <f t="shared" si="24"/>
        <v>2.8000000000000001E-2</v>
      </c>
      <c r="L191" s="224" t="str">
        <f t="shared" si="25"/>
        <v>--</v>
      </c>
      <c r="M191" s="224" t="str">
        <f t="shared" si="26"/>
        <v>--</v>
      </c>
      <c r="N191" s="214" t="str">
        <f>VLOOKUP($B191,'3. Adjustment Factors'!$B$4:$M$380,5,FALSE)</f>
        <v>No</v>
      </c>
      <c r="O191" s="214" t="str">
        <f>VLOOKUP($B191,'3. Adjustment Factors'!$B$4:$M$380,12,FALSE)</f>
        <v>No</v>
      </c>
    </row>
    <row r="192" spans="1:15" x14ac:dyDescent="0.2">
      <c r="A192" s="221">
        <v>325</v>
      </c>
      <c r="B192" s="222">
        <v>329</v>
      </c>
      <c r="C192" s="208" t="str">
        <f t="shared" si="18"/>
        <v>101-77-9</v>
      </c>
      <c r="D192" s="208" t="str">
        <f t="shared" si="19"/>
        <v>4,4'-Methylenedianiline (and its dichloride)</v>
      </c>
      <c r="E192" s="225">
        <v>2</v>
      </c>
      <c r="F192" s="224" t="s">
        <v>946</v>
      </c>
      <c r="G192" s="224">
        <f t="shared" si="20"/>
        <v>1.1000000000000001E-3</v>
      </c>
      <c r="H192" s="224">
        <f t="shared" si="21"/>
        <v>20</v>
      </c>
      <c r="I192" s="224">
        <f t="shared" si="22"/>
        <v>5.1000000000000004E-3</v>
      </c>
      <c r="J192" s="224">
        <f t="shared" si="23"/>
        <v>88</v>
      </c>
      <c r="K192" s="224">
        <f t="shared" si="24"/>
        <v>8.3999999999999995E-3</v>
      </c>
      <c r="L192" s="224">
        <f t="shared" si="25"/>
        <v>88</v>
      </c>
      <c r="M192" s="224" t="str">
        <f t="shared" si="26"/>
        <v>--</v>
      </c>
      <c r="N192" s="214" t="str">
        <f>VLOOKUP($B192,'3. Adjustment Factors'!$B$4:$M$380,5,FALSE)</f>
        <v>Yes</v>
      </c>
      <c r="O192" s="214" t="str">
        <f>VLOOKUP($B192,'3. Adjustment Factors'!$B$4:$M$380,12,FALSE)</f>
        <v>No</v>
      </c>
    </row>
    <row r="193" spans="1:15" x14ac:dyDescent="0.2">
      <c r="A193" s="221">
        <v>327</v>
      </c>
      <c r="B193" s="221">
        <v>334</v>
      </c>
      <c r="C193" s="208" t="str">
        <f t="shared" si="18"/>
        <v>60-34-4</v>
      </c>
      <c r="D193" s="208" t="str">
        <f t="shared" si="19"/>
        <v>Methyl hydrazine</v>
      </c>
      <c r="E193" s="225"/>
      <c r="F193" s="224" t="s">
        <v>946</v>
      </c>
      <c r="G193" s="224">
        <f t="shared" si="20"/>
        <v>1E-3</v>
      </c>
      <c r="H193" s="224">
        <f t="shared" si="21"/>
        <v>0.02</v>
      </c>
      <c r="I193" s="224">
        <f t="shared" si="22"/>
        <v>2.5999999999999999E-2</v>
      </c>
      <c r="J193" s="224">
        <f t="shared" si="23"/>
        <v>8.7999999999999995E-2</v>
      </c>
      <c r="K193" s="224">
        <f t="shared" si="24"/>
        <v>1.2E-2</v>
      </c>
      <c r="L193" s="224">
        <f t="shared" si="25"/>
        <v>8.7999999999999995E-2</v>
      </c>
      <c r="M193" s="224" t="str">
        <f t="shared" si="26"/>
        <v>--</v>
      </c>
      <c r="N193" s="214" t="str">
        <f>VLOOKUP($B193,'3. Adjustment Factors'!$B$4:$M$380,5,FALSE)</f>
        <v>No</v>
      </c>
      <c r="O193" s="214" t="str">
        <f>VLOOKUP($B193,'3. Adjustment Factors'!$B$4:$M$380,12,FALSE)</f>
        <v>No</v>
      </c>
    </row>
    <row r="194" spans="1:15" x14ac:dyDescent="0.2">
      <c r="A194" s="221">
        <v>329</v>
      </c>
      <c r="B194" s="222">
        <v>337</v>
      </c>
      <c r="C194" s="208" t="str">
        <f t="shared" si="18"/>
        <v>108-10-1</v>
      </c>
      <c r="D194" s="208" t="str">
        <f t="shared" si="19"/>
        <v>Methyl isobutyl ketone (MIBK) {hexone}</v>
      </c>
      <c r="E194" s="225"/>
      <c r="F194" s="224" t="s">
        <v>946</v>
      </c>
      <c r="G194" s="224" t="str">
        <f t="shared" si="20"/>
        <v>--</v>
      </c>
      <c r="H194" s="224">
        <f t="shared" si="21"/>
        <v>3000</v>
      </c>
      <c r="I194" s="224" t="str">
        <f t="shared" si="22"/>
        <v>--</v>
      </c>
      <c r="J194" s="224">
        <f t="shared" si="23"/>
        <v>13000</v>
      </c>
      <c r="K194" s="224" t="str">
        <f t="shared" si="24"/>
        <v>--</v>
      </c>
      <c r="L194" s="224">
        <f t="shared" si="25"/>
        <v>13000</v>
      </c>
      <c r="M194" s="224" t="str">
        <f t="shared" si="26"/>
        <v>--</v>
      </c>
      <c r="N194" s="214" t="str">
        <f>VLOOKUP($B194,'3. Adjustment Factors'!$B$4:$M$380,5,FALSE)</f>
        <v>No</v>
      </c>
      <c r="O194" s="214" t="str">
        <f>VLOOKUP($B194,'3. Adjustment Factors'!$B$4:$M$380,12,FALSE)</f>
        <v>No</v>
      </c>
    </row>
    <row r="195" spans="1:15" x14ac:dyDescent="0.2">
      <c r="A195" s="221">
        <v>330</v>
      </c>
      <c r="B195" s="221">
        <v>338</v>
      </c>
      <c r="C195" s="208" t="str">
        <f t="shared" si="18"/>
        <v>75-86-5</v>
      </c>
      <c r="D195" s="208" t="str">
        <f t="shared" si="19"/>
        <v>2-Methyllactonitrile {acetone cyanohydrin}</v>
      </c>
      <c r="E195" s="225"/>
      <c r="F195" s="224" t="s">
        <v>946</v>
      </c>
      <c r="G195" s="224" t="str">
        <f t="shared" si="20"/>
        <v>--</v>
      </c>
      <c r="H195" s="224">
        <f t="shared" si="21"/>
        <v>2</v>
      </c>
      <c r="I195" s="224" t="str">
        <f t="shared" si="22"/>
        <v>--</v>
      </c>
      <c r="J195" s="224">
        <f t="shared" si="23"/>
        <v>8.8000000000000007</v>
      </c>
      <c r="K195" s="224" t="str">
        <f t="shared" si="24"/>
        <v>--</v>
      </c>
      <c r="L195" s="224">
        <f t="shared" si="25"/>
        <v>8.8000000000000007</v>
      </c>
      <c r="M195" s="224" t="str">
        <f t="shared" si="26"/>
        <v>--</v>
      </c>
      <c r="N195" s="214" t="str">
        <f>VLOOKUP($B195,'3. Adjustment Factors'!$B$4:$M$380,5,FALSE)</f>
        <v>No</v>
      </c>
      <c r="O195" s="214" t="str">
        <f>VLOOKUP($B195,'3. Adjustment Factors'!$B$4:$M$380,12,FALSE)</f>
        <v>No</v>
      </c>
    </row>
    <row r="196" spans="1:15" x14ac:dyDescent="0.2">
      <c r="A196" s="221">
        <v>332</v>
      </c>
      <c r="B196" s="222">
        <v>339</v>
      </c>
      <c r="C196" s="208" t="str">
        <f t="shared" si="18"/>
        <v>80-62-6</v>
      </c>
      <c r="D196" s="208" t="str">
        <f t="shared" si="19"/>
        <v>Methyl methacrylate</v>
      </c>
      <c r="E196" s="225"/>
      <c r="F196" s="224" t="s">
        <v>946</v>
      </c>
      <c r="G196" s="224" t="str">
        <f t="shared" si="20"/>
        <v>--</v>
      </c>
      <c r="H196" s="224">
        <f t="shared" si="21"/>
        <v>700</v>
      </c>
      <c r="I196" s="224" t="str">
        <f t="shared" si="22"/>
        <v>--</v>
      </c>
      <c r="J196" s="224">
        <f t="shared" si="23"/>
        <v>3100</v>
      </c>
      <c r="K196" s="224" t="str">
        <f t="shared" si="24"/>
        <v>--</v>
      </c>
      <c r="L196" s="224">
        <f t="shared" si="25"/>
        <v>3100</v>
      </c>
      <c r="M196" s="224" t="str">
        <f t="shared" si="26"/>
        <v>--</v>
      </c>
      <c r="N196" s="214" t="str">
        <f>VLOOKUP($B196,'3. Adjustment Factors'!$B$4:$M$380,5,FALSE)</f>
        <v>No</v>
      </c>
      <c r="O196" s="214" t="str">
        <f>VLOOKUP($B196,'3. Adjustment Factors'!$B$4:$M$380,12,FALSE)</f>
        <v>No</v>
      </c>
    </row>
    <row r="197" spans="1:15" x14ac:dyDescent="0.2">
      <c r="A197" s="221">
        <v>339</v>
      </c>
      <c r="B197" s="222">
        <v>348</v>
      </c>
      <c r="C197" s="208" t="str">
        <f t="shared" si="18"/>
        <v>90-94-8</v>
      </c>
      <c r="D197" s="208" t="str">
        <f t="shared" si="19"/>
        <v>Michler's ketone</v>
      </c>
      <c r="E197" s="225"/>
      <c r="F197" s="226" t="s">
        <v>77</v>
      </c>
      <c r="G197" s="224">
        <f t="shared" si="20"/>
        <v>4.0000000000000001E-3</v>
      </c>
      <c r="H197" s="224" t="str">
        <f t="shared" si="21"/>
        <v>--</v>
      </c>
      <c r="I197" s="224">
        <f t="shared" si="22"/>
        <v>0.1</v>
      </c>
      <c r="J197" s="224" t="str">
        <f t="shared" si="23"/>
        <v>--</v>
      </c>
      <c r="K197" s="224">
        <f t="shared" si="24"/>
        <v>4.8000000000000001E-2</v>
      </c>
      <c r="L197" s="224" t="str">
        <f t="shared" si="25"/>
        <v>--</v>
      </c>
      <c r="M197" s="224" t="str">
        <f t="shared" si="26"/>
        <v>--</v>
      </c>
      <c r="N197" s="214" t="str">
        <f>VLOOKUP($B197,'3. Adjustment Factors'!$B$4:$M$380,5,FALSE)</f>
        <v>No</v>
      </c>
      <c r="O197" s="214" t="str">
        <f>VLOOKUP($B197,'3. Adjustment Factors'!$B$4:$M$380,12,FALSE)</f>
        <v>No</v>
      </c>
    </row>
    <row r="198" spans="1:15" x14ac:dyDescent="0.2">
      <c r="A198" s="221"/>
      <c r="B198" s="222" t="s">
        <v>955</v>
      </c>
      <c r="C198" s="208">
        <v>350</v>
      </c>
      <c r="D198" s="231" t="s">
        <v>956</v>
      </c>
      <c r="E198" s="225"/>
      <c r="F198" s="226" t="s">
        <v>77</v>
      </c>
      <c r="G198" s="226" t="s">
        <v>77</v>
      </c>
      <c r="H198" s="226" t="s">
        <v>77</v>
      </c>
      <c r="I198" s="226" t="s">
        <v>77</v>
      </c>
      <c r="J198" s="226" t="s">
        <v>77</v>
      </c>
      <c r="K198" s="226" t="s">
        <v>77</v>
      </c>
      <c r="L198" s="226" t="s">
        <v>77</v>
      </c>
      <c r="M198" s="226" t="s">
        <v>77</v>
      </c>
    </row>
    <row r="199" spans="1:15" x14ac:dyDescent="0.2">
      <c r="A199" s="221">
        <v>347</v>
      </c>
      <c r="B199" s="222">
        <v>572</v>
      </c>
      <c r="C199" s="208">
        <f t="shared" si="18"/>
        <v>572</v>
      </c>
      <c r="D199" s="230" t="str">
        <f t="shared" si="19"/>
        <v>Refractory ceramic fibers</v>
      </c>
      <c r="E199" s="225">
        <v>1</v>
      </c>
      <c r="F199" s="224" t="s">
        <v>947</v>
      </c>
      <c r="G199" s="224" t="str">
        <f t="shared" si="20"/>
        <v>--</v>
      </c>
      <c r="H199" s="224">
        <f t="shared" si="21"/>
        <v>0.03</v>
      </c>
      <c r="I199" s="224" t="str">
        <f t="shared" si="22"/>
        <v>--</v>
      </c>
      <c r="J199" s="224">
        <f t="shared" si="23"/>
        <v>0.13</v>
      </c>
      <c r="K199" s="224" t="str">
        <f t="shared" si="24"/>
        <v>--</v>
      </c>
      <c r="L199" s="224">
        <f t="shared" si="25"/>
        <v>0.13</v>
      </c>
      <c r="M199" s="224" t="str">
        <f t="shared" si="26"/>
        <v>--</v>
      </c>
      <c r="N199" s="214" t="str">
        <f>VLOOKUP($B199,'3. Adjustment Factors'!$B$4:$M$380,5,FALSE)</f>
        <v>No</v>
      </c>
      <c r="O199" s="214" t="str">
        <f>VLOOKUP($B199,'3. Adjustment Factors'!$B$4:$M$380,12,FALSE)</f>
        <v>No</v>
      </c>
    </row>
    <row r="200" spans="1:15" x14ac:dyDescent="0.2">
      <c r="A200" s="221">
        <v>348</v>
      </c>
      <c r="B200" s="221">
        <v>359</v>
      </c>
      <c r="C200" s="208" t="str">
        <f t="shared" si="18"/>
        <v>2385-85-5</v>
      </c>
      <c r="D200" s="208" t="str">
        <f t="shared" si="19"/>
        <v>Mirex</v>
      </c>
      <c r="E200" s="225"/>
      <c r="F200" s="226" t="s">
        <v>77</v>
      </c>
      <c r="G200" s="224">
        <f t="shared" si="20"/>
        <v>2.0000000000000001E-4</v>
      </c>
      <c r="H200" s="224" t="str">
        <f t="shared" si="21"/>
        <v>--</v>
      </c>
      <c r="I200" s="224">
        <f t="shared" si="22"/>
        <v>5.1000000000000004E-3</v>
      </c>
      <c r="J200" s="224" t="str">
        <f t="shared" si="23"/>
        <v>--</v>
      </c>
      <c r="K200" s="224">
        <f t="shared" si="24"/>
        <v>2.3999999999999998E-3</v>
      </c>
      <c r="L200" s="224" t="str">
        <f t="shared" si="25"/>
        <v>--</v>
      </c>
      <c r="M200" s="224" t="str">
        <f t="shared" si="26"/>
        <v>--</v>
      </c>
      <c r="N200" s="214" t="str">
        <f>VLOOKUP($B200,'3. Adjustment Factors'!$B$4:$M$380,5,FALSE)</f>
        <v>No</v>
      </c>
      <c r="O200" s="214" t="str">
        <f>VLOOKUP($B200,'3. Adjustment Factors'!$B$4:$M$380,12,FALSE)</f>
        <v>No</v>
      </c>
    </row>
    <row r="201" spans="1:15" x14ac:dyDescent="0.2">
      <c r="A201" s="221">
        <v>352</v>
      </c>
      <c r="B201" s="222">
        <v>365</v>
      </c>
      <c r="C201" s="208" t="str">
        <f t="shared" si="18"/>
        <v>7440-02-0</v>
      </c>
      <c r="D201" s="208" t="str">
        <f t="shared" si="19"/>
        <v>Nickel and compounds</v>
      </c>
      <c r="E201" s="225">
        <v>5</v>
      </c>
      <c r="F201" s="224" t="s">
        <v>946</v>
      </c>
      <c r="G201" s="224">
        <f t="shared" si="20"/>
        <v>3.8E-3</v>
      </c>
      <c r="H201" s="224">
        <f t="shared" si="21"/>
        <v>1.4E-2</v>
      </c>
      <c r="I201" s="224">
        <f t="shared" si="22"/>
        <v>0.1</v>
      </c>
      <c r="J201" s="224">
        <f t="shared" si="23"/>
        <v>6.2E-2</v>
      </c>
      <c r="K201" s="224">
        <f t="shared" si="24"/>
        <v>4.5999999999999999E-2</v>
      </c>
      <c r="L201" s="224">
        <f t="shared" si="25"/>
        <v>6.2E-2</v>
      </c>
      <c r="M201" s="224">
        <f t="shared" si="26"/>
        <v>0.1</v>
      </c>
      <c r="N201" s="214" t="str">
        <f>VLOOKUP($B201,'3. Adjustment Factors'!$B$4:$M$380,5,FALSE)</f>
        <v>No</v>
      </c>
      <c r="O201" s="214" t="str">
        <f>VLOOKUP($B201,'3. Adjustment Factors'!$B$4:$M$380,12,FALSE)</f>
        <v>No</v>
      </c>
    </row>
    <row r="202" spans="1:15" x14ac:dyDescent="0.2">
      <c r="A202" s="221">
        <v>353</v>
      </c>
      <c r="B202" s="222">
        <v>366</v>
      </c>
      <c r="C202" s="208" t="str">
        <f t="shared" si="18"/>
        <v>1313-99-1</v>
      </c>
      <c r="D202" s="208" t="str">
        <f t="shared" si="19"/>
        <v>Nickel oxide</v>
      </c>
      <c r="E202" s="225"/>
      <c r="F202" s="224" t="s">
        <v>946</v>
      </c>
      <c r="G202" s="224">
        <f t="shared" si="20"/>
        <v>3.8E-3</v>
      </c>
      <c r="H202" s="224">
        <f t="shared" si="21"/>
        <v>0.02</v>
      </c>
      <c r="I202" s="224">
        <f t="shared" si="22"/>
        <v>0.1</v>
      </c>
      <c r="J202" s="224">
        <f t="shared" si="23"/>
        <v>8.7999999999999995E-2</v>
      </c>
      <c r="K202" s="224">
        <f t="shared" si="24"/>
        <v>4.5999999999999999E-2</v>
      </c>
      <c r="L202" s="224">
        <f t="shared" si="25"/>
        <v>8.7999999999999995E-2</v>
      </c>
      <c r="M202" s="224">
        <f t="shared" si="26"/>
        <v>0.1</v>
      </c>
      <c r="N202" s="214" t="str">
        <f>VLOOKUP($B202,'3. Adjustment Factors'!$B$4:$M$380,5,FALSE)</f>
        <v>No</v>
      </c>
      <c r="O202" s="214" t="str">
        <f>VLOOKUP($B202,'3. Adjustment Factors'!$B$4:$M$380,12,FALSE)</f>
        <v>No</v>
      </c>
    </row>
    <row r="203" spans="1:15" x14ac:dyDescent="0.2">
      <c r="A203" s="221">
        <v>355</v>
      </c>
      <c r="B203" s="222">
        <v>377</v>
      </c>
      <c r="C203" s="208" t="str">
        <f t="shared" ref="C203:C269" si="27">VLOOKUP($B203,TRVs,2,FALSE)</f>
        <v>7697-37-2</v>
      </c>
      <c r="D203" s="208" t="str">
        <f t="shared" ref="D203:D269" si="28">VLOOKUP($B203,TRVs,3,FALSE)</f>
        <v>Nitric acid</v>
      </c>
      <c r="E203" s="225"/>
      <c r="F203" s="224" t="s">
        <v>946</v>
      </c>
      <c r="G203" s="224" t="str">
        <f t="shared" ref="G203:G269" si="29">VLOOKUP($B203,RBCs,5,FALSE)</f>
        <v>--</v>
      </c>
      <c r="H203" s="224" t="str">
        <f t="shared" ref="H203:H269" si="30">VLOOKUP($B203,RBCs,7,FALSE)</f>
        <v>--</v>
      </c>
      <c r="I203" s="224" t="str">
        <f t="shared" ref="I203:I269" si="31">VLOOKUP($B203,RBCs,9,FALSE)</f>
        <v>--</v>
      </c>
      <c r="J203" s="224" t="str">
        <f t="shared" ref="J203:J269" si="32">VLOOKUP($B203,RBCs,11,FALSE)</f>
        <v>--</v>
      </c>
      <c r="K203" s="224" t="str">
        <f t="shared" ref="K203:K269" si="33">VLOOKUP($B203,RBCs,13,FALSE)</f>
        <v>--</v>
      </c>
      <c r="L203" s="224" t="str">
        <f t="shared" ref="L203:L269" si="34">VLOOKUP($B203,RBCs,15,FALSE)</f>
        <v>--</v>
      </c>
      <c r="M203" s="224">
        <f t="shared" ref="M203:M269" si="35">VLOOKUP($B203,RBCs,17,FALSE)</f>
        <v>86</v>
      </c>
      <c r="N203" s="214" t="str">
        <f>VLOOKUP($B203,'3. Adjustment Factors'!$B$4:$M$380,5,FALSE)</f>
        <v>No</v>
      </c>
      <c r="O203" s="214" t="str">
        <f>VLOOKUP($B203,'3. Adjustment Factors'!$B$4:$M$380,12,FALSE)</f>
        <v>No</v>
      </c>
    </row>
    <row r="204" spans="1:15" x14ac:dyDescent="0.2">
      <c r="A204" s="221">
        <v>358</v>
      </c>
      <c r="B204" s="221" t="s">
        <v>488</v>
      </c>
      <c r="C204" s="208" t="str">
        <f t="shared" si="27"/>
        <v>100-01-6</v>
      </c>
      <c r="D204" s="208" t="str">
        <f t="shared" si="28"/>
        <v>p-Nitroaniline</v>
      </c>
      <c r="E204" s="225"/>
      <c r="F204" s="224" t="s">
        <v>946</v>
      </c>
      <c r="G204" s="224" t="str">
        <f t="shared" si="29"/>
        <v>--</v>
      </c>
      <c r="H204" s="224">
        <f t="shared" si="30"/>
        <v>6</v>
      </c>
      <c r="I204" s="224" t="str">
        <f t="shared" si="31"/>
        <v>--</v>
      </c>
      <c r="J204" s="224">
        <f t="shared" si="32"/>
        <v>26</v>
      </c>
      <c r="K204" s="224" t="str">
        <f t="shared" si="33"/>
        <v>--</v>
      </c>
      <c r="L204" s="224">
        <f t="shared" si="34"/>
        <v>26</v>
      </c>
      <c r="M204" s="224" t="str">
        <f t="shared" si="35"/>
        <v>--</v>
      </c>
      <c r="N204" s="214" t="str">
        <f>VLOOKUP($B204,'3. Adjustment Factors'!$B$4:$M$380,5,FALSE)</f>
        <v>No</v>
      </c>
      <c r="O204" s="214" t="str">
        <f>VLOOKUP($B204,'3. Adjustment Factors'!$B$4:$M$380,12,FALSE)</f>
        <v>No</v>
      </c>
    </row>
    <row r="205" spans="1:15" x14ac:dyDescent="0.2">
      <c r="A205" s="221">
        <v>360</v>
      </c>
      <c r="B205" s="222">
        <v>381</v>
      </c>
      <c r="C205" s="208" t="str">
        <f t="shared" si="27"/>
        <v>98-95-3</v>
      </c>
      <c r="D205" s="208" t="str">
        <f t="shared" si="28"/>
        <v>Nitrobenzene</v>
      </c>
      <c r="E205" s="225"/>
      <c r="F205" s="224" t="s">
        <v>946</v>
      </c>
      <c r="G205" s="224">
        <f t="shared" si="29"/>
        <v>2.5000000000000001E-2</v>
      </c>
      <c r="H205" s="224">
        <f t="shared" si="30"/>
        <v>1</v>
      </c>
      <c r="I205" s="224">
        <f t="shared" si="31"/>
        <v>0.65</v>
      </c>
      <c r="J205" s="224">
        <f t="shared" si="32"/>
        <v>4.4000000000000004</v>
      </c>
      <c r="K205" s="224">
        <f t="shared" si="33"/>
        <v>0.3</v>
      </c>
      <c r="L205" s="224">
        <f t="shared" si="34"/>
        <v>4.4000000000000004</v>
      </c>
      <c r="M205" s="224">
        <f t="shared" si="35"/>
        <v>500</v>
      </c>
      <c r="N205" s="214" t="str">
        <f>VLOOKUP($B205,'3. Adjustment Factors'!$B$4:$M$380,5,FALSE)</f>
        <v>No</v>
      </c>
      <c r="O205" s="214" t="str">
        <f>VLOOKUP($B205,'3. Adjustment Factors'!$B$4:$M$380,12,FALSE)</f>
        <v>No</v>
      </c>
    </row>
    <row r="206" spans="1:15" x14ac:dyDescent="0.2">
      <c r="A206" s="221">
        <v>367</v>
      </c>
      <c r="B206" s="221" t="s">
        <v>493</v>
      </c>
      <c r="C206" s="208" t="str">
        <f t="shared" si="27"/>
        <v>75-52-5</v>
      </c>
      <c r="D206" s="208" t="str">
        <f t="shared" si="28"/>
        <v>Nitromethane</v>
      </c>
      <c r="E206" s="225"/>
      <c r="F206" s="224" t="s">
        <v>946</v>
      </c>
      <c r="G206" s="224">
        <f t="shared" si="29"/>
        <v>0.11</v>
      </c>
      <c r="H206" s="224">
        <f t="shared" si="30"/>
        <v>5</v>
      </c>
      <c r="I206" s="224">
        <f t="shared" si="31"/>
        <v>3</v>
      </c>
      <c r="J206" s="224">
        <f t="shared" si="32"/>
        <v>22</v>
      </c>
      <c r="K206" s="224">
        <f t="shared" si="33"/>
        <v>1.4</v>
      </c>
      <c r="L206" s="224">
        <f t="shared" si="34"/>
        <v>22</v>
      </c>
      <c r="M206" s="224" t="str">
        <f t="shared" si="35"/>
        <v>--</v>
      </c>
      <c r="N206" s="214" t="str">
        <f>VLOOKUP($B206,'3. Adjustment Factors'!$B$4:$M$380,5,FALSE)</f>
        <v>No</v>
      </c>
      <c r="O206" s="214" t="str">
        <f>VLOOKUP($B206,'3. Adjustment Factors'!$B$4:$M$380,12,FALSE)</f>
        <v>No</v>
      </c>
    </row>
    <row r="207" spans="1:15" x14ac:dyDescent="0.2">
      <c r="A207" s="221">
        <v>369</v>
      </c>
      <c r="B207" s="222">
        <v>389</v>
      </c>
      <c r="C207" s="208" t="str">
        <f t="shared" si="27"/>
        <v>79-46-9</v>
      </c>
      <c r="D207" s="208" t="str">
        <f t="shared" si="28"/>
        <v>2-Nitropropane</v>
      </c>
      <c r="E207" s="225"/>
      <c r="F207" s="224" t="s">
        <v>946</v>
      </c>
      <c r="G207" s="224">
        <f t="shared" si="29"/>
        <v>1.6999999999999999E-3</v>
      </c>
      <c r="H207" s="224">
        <f t="shared" si="30"/>
        <v>20</v>
      </c>
      <c r="I207" s="224">
        <f t="shared" si="31"/>
        <v>4.4999999999999998E-2</v>
      </c>
      <c r="J207" s="224">
        <f t="shared" si="32"/>
        <v>88</v>
      </c>
      <c r="K207" s="224">
        <f t="shared" si="33"/>
        <v>2.1000000000000001E-2</v>
      </c>
      <c r="L207" s="224">
        <f t="shared" si="34"/>
        <v>88</v>
      </c>
      <c r="M207" s="224">
        <f t="shared" si="35"/>
        <v>93</v>
      </c>
      <c r="N207" s="214" t="str">
        <f>VLOOKUP($B207,'3. Adjustment Factors'!$B$4:$M$380,5,FALSE)</f>
        <v>No</v>
      </c>
      <c r="O207" s="214" t="str">
        <f>VLOOKUP($B207,'3. Adjustment Factors'!$B$4:$M$380,12,FALSE)</f>
        <v>No</v>
      </c>
    </row>
    <row r="208" spans="1:15" x14ac:dyDescent="0.2">
      <c r="A208" s="221">
        <v>370</v>
      </c>
      <c r="B208" s="222">
        <v>177</v>
      </c>
      <c r="C208" s="208" t="str">
        <f t="shared" si="27"/>
        <v>924-16-3</v>
      </c>
      <c r="D208" s="208" t="str">
        <f t="shared" si="28"/>
        <v>N-Nitrosodi-n-butylamine</v>
      </c>
      <c r="E208" s="225"/>
      <c r="F208" s="226" t="s">
        <v>77</v>
      </c>
      <c r="G208" s="224">
        <f t="shared" si="29"/>
        <v>3.2000000000000003E-4</v>
      </c>
      <c r="H208" s="224" t="str">
        <f t="shared" si="30"/>
        <v>--</v>
      </c>
      <c r="I208" s="224">
        <f t="shared" si="31"/>
        <v>8.3999999999999995E-3</v>
      </c>
      <c r="J208" s="224" t="str">
        <f t="shared" si="32"/>
        <v>--</v>
      </c>
      <c r="K208" s="224">
        <f t="shared" si="33"/>
        <v>3.8999999999999998E-3</v>
      </c>
      <c r="L208" s="224" t="str">
        <f t="shared" si="34"/>
        <v>--</v>
      </c>
      <c r="M208" s="224" t="str">
        <f t="shared" si="35"/>
        <v>--</v>
      </c>
      <c r="N208" s="214" t="str">
        <f>VLOOKUP($B208,'3. Adjustment Factors'!$B$4:$M$380,5,FALSE)</f>
        <v>No</v>
      </c>
      <c r="O208" s="214" t="str">
        <f>VLOOKUP($B208,'3. Adjustment Factors'!$B$4:$M$380,12,FALSE)</f>
        <v>No</v>
      </c>
    </row>
    <row r="209" spans="1:15" x14ac:dyDescent="0.2">
      <c r="A209" s="221">
        <v>372</v>
      </c>
      <c r="B209" s="222">
        <v>179</v>
      </c>
      <c r="C209" s="208" t="str">
        <f t="shared" si="27"/>
        <v>55-18-5</v>
      </c>
      <c r="D209" s="208" t="str">
        <f t="shared" si="28"/>
        <v>N-Nitrosodiethylamine</v>
      </c>
      <c r="E209" s="225">
        <v>3</v>
      </c>
      <c r="F209" s="226" t="s">
        <v>77</v>
      </c>
      <c r="G209" s="224">
        <f t="shared" si="29"/>
        <v>5.8999999999999998E-5</v>
      </c>
      <c r="H209" s="224" t="str">
        <f t="shared" si="30"/>
        <v>--</v>
      </c>
      <c r="I209" s="224">
        <f t="shared" si="31"/>
        <v>6.2E-4</v>
      </c>
      <c r="J209" s="224" t="str">
        <f t="shared" si="32"/>
        <v>--</v>
      </c>
      <c r="K209" s="224">
        <f t="shared" si="33"/>
        <v>1.1999999999999999E-3</v>
      </c>
      <c r="L209" s="224" t="str">
        <f t="shared" si="34"/>
        <v>--</v>
      </c>
      <c r="M209" s="224" t="str">
        <f t="shared" si="35"/>
        <v>--</v>
      </c>
      <c r="N209" s="214" t="str">
        <f>VLOOKUP($B209,'3. Adjustment Factors'!$B$4:$M$380,5,FALSE)</f>
        <v>No</v>
      </c>
      <c r="O209" s="214" t="str">
        <f>VLOOKUP($B209,'3. Adjustment Factors'!$B$4:$M$380,12,FALSE)</f>
        <v>Yes</v>
      </c>
    </row>
    <row r="210" spans="1:15" x14ac:dyDescent="0.2">
      <c r="A210" s="221">
        <v>373</v>
      </c>
      <c r="B210" s="222">
        <v>180</v>
      </c>
      <c r="C210" s="208" t="str">
        <f t="shared" si="27"/>
        <v>62-75-9</v>
      </c>
      <c r="D210" s="208" t="str">
        <f t="shared" si="28"/>
        <v>N-Nitrosodimethylamine</v>
      </c>
      <c r="E210" s="225">
        <v>3</v>
      </c>
      <c r="F210" s="224" t="s">
        <v>946</v>
      </c>
      <c r="G210" s="224">
        <f t="shared" si="29"/>
        <v>1.2999999999999999E-4</v>
      </c>
      <c r="H210" s="224">
        <f t="shared" si="30"/>
        <v>0.04</v>
      </c>
      <c r="I210" s="224">
        <f t="shared" si="31"/>
        <v>1.2999999999999999E-3</v>
      </c>
      <c r="J210" s="224">
        <f t="shared" si="32"/>
        <v>0.18</v>
      </c>
      <c r="K210" s="224">
        <f t="shared" si="33"/>
        <v>2.5999999999999999E-3</v>
      </c>
      <c r="L210" s="224">
        <f t="shared" si="34"/>
        <v>0.18</v>
      </c>
      <c r="M210" s="224" t="str">
        <f t="shared" si="35"/>
        <v>--</v>
      </c>
      <c r="N210" s="214" t="str">
        <f>VLOOKUP($B210,'3. Adjustment Factors'!$B$4:$M$380,5,FALSE)</f>
        <v>No</v>
      </c>
      <c r="O210" s="214" t="str">
        <f>VLOOKUP($B210,'3. Adjustment Factors'!$B$4:$M$380,12,FALSE)</f>
        <v>Yes</v>
      </c>
    </row>
    <row r="211" spans="1:15" x14ac:dyDescent="0.2">
      <c r="A211" s="221">
        <v>374</v>
      </c>
      <c r="B211" s="222">
        <v>390</v>
      </c>
      <c r="C211" s="208" t="str">
        <f t="shared" si="27"/>
        <v>86-30-6</v>
      </c>
      <c r="D211" s="208" t="str">
        <f t="shared" si="28"/>
        <v>N-Nitrosodiphenylamine</v>
      </c>
      <c r="E211" s="225"/>
      <c r="F211" s="226" t="s">
        <v>77</v>
      </c>
      <c r="G211" s="224">
        <f t="shared" si="29"/>
        <v>0.38</v>
      </c>
      <c r="H211" s="224" t="str">
        <f t="shared" si="30"/>
        <v>--</v>
      </c>
      <c r="I211" s="224">
        <f t="shared" si="31"/>
        <v>10</v>
      </c>
      <c r="J211" s="224" t="str">
        <f t="shared" si="32"/>
        <v>--</v>
      </c>
      <c r="K211" s="224">
        <f t="shared" si="33"/>
        <v>4.5999999999999996</v>
      </c>
      <c r="L211" s="224" t="str">
        <f t="shared" si="34"/>
        <v>--</v>
      </c>
      <c r="M211" s="224" t="str">
        <f t="shared" si="35"/>
        <v>--</v>
      </c>
      <c r="N211" s="214" t="str">
        <f>VLOOKUP($B211,'3. Adjustment Factors'!$B$4:$M$380,5,FALSE)</f>
        <v>No</v>
      </c>
      <c r="O211" s="214" t="str">
        <f>VLOOKUP($B211,'3. Adjustment Factors'!$B$4:$M$380,12,FALSE)</f>
        <v>No</v>
      </c>
    </row>
    <row r="212" spans="1:15" x14ac:dyDescent="0.2">
      <c r="A212" s="221">
        <v>375</v>
      </c>
      <c r="B212" s="222">
        <v>391</v>
      </c>
      <c r="C212" s="208" t="str">
        <f t="shared" si="27"/>
        <v>156-10-5</v>
      </c>
      <c r="D212" s="208" t="str">
        <f t="shared" si="28"/>
        <v>p-Nitrosodiphenylamine</v>
      </c>
      <c r="E212" s="225"/>
      <c r="F212" s="226" t="s">
        <v>77</v>
      </c>
      <c r="G212" s="224">
        <f t="shared" si="29"/>
        <v>0.16</v>
      </c>
      <c r="H212" s="224" t="str">
        <f t="shared" si="30"/>
        <v>--</v>
      </c>
      <c r="I212" s="224">
        <f t="shared" si="31"/>
        <v>4.0999999999999996</v>
      </c>
      <c r="J212" s="224" t="str">
        <f t="shared" si="32"/>
        <v>--</v>
      </c>
      <c r="K212" s="224">
        <f t="shared" si="33"/>
        <v>1.9</v>
      </c>
      <c r="L212" s="224" t="str">
        <f t="shared" si="34"/>
        <v>--</v>
      </c>
      <c r="M212" s="224" t="str">
        <f t="shared" si="35"/>
        <v>--</v>
      </c>
      <c r="N212" s="214" t="str">
        <f>VLOOKUP($B212,'3. Adjustment Factors'!$B$4:$M$380,5,FALSE)</f>
        <v>No</v>
      </c>
      <c r="O212" s="214" t="str">
        <f>VLOOKUP($B212,'3. Adjustment Factors'!$B$4:$M$380,12,FALSE)</f>
        <v>No</v>
      </c>
    </row>
    <row r="213" spans="1:15" x14ac:dyDescent="0.2">
      <c r="A213" s="221">
        <v>376</v>
      </c>
      <c r="B213" s="222">
        <v>181</v>
      </c>
      <c r="C213" s="208" t="str">
        <f t="shared" si="27"/>
        <v>621-64-7</v>
      </c>
      <c r="D213" s="208" t="str">
        <f t="shared" si="28"/>
        <v>N-Nitrosodipropylamine</v>
      </c>
      <c r="E213" s="225"/>
      <c r="F213" s="226" t="s">
        <v>77</v>
      </c>
      <c r="G213" s="224">
        <f t="shared" si="29"/>
        <v>5.0000000000000001E-4</v>
      </c>
      <c r="H213" s="224" t="str">
        <f t="shared" si="30"/>
        <v>--</v>
      </c>
      <c r="I213" s="224">
        <f t="shared" si="31"/>
        <v>1.2999999999999999E-2</v>
      </c>
      <c r="J213" s="224" t="str">
        <f t="shared" si="32"/>
        <v>--</v>
      </c>
      <c r="K213" s="224">
        <f t="shared" si="33"/>
        <v>6.0000000000000001E-3</v>
      </c>
      <c r="L213" s="224" t="str">
        <f t="shared" si="34"/>
        <v>--</v>
      </c>
      <c r="M213" s="224" t="str">
        <f t="shared" si="35"/>
        <v>--</v>
      </c>
      <c r="N213" s="214" t="str">
        <f>VLOOKUP($B213,'3. Adjustment Factors'!$B$4:$M$380,5,FALSE)</f>
        <v>No</v>
      </c>
      <c r="O213" s="214" t="str">
        <f>VLOOKUP($B213,'3. Adjustment Factors'!$B$4:$M$380,12,FALSE)</f>
        <v>No</v>
      </c>
    </row>
    <row r="214" spans="1:15" x14ac:dyDescent="0.2">
      <c r="A214" s="221">
        <v>378</v>
      </c>
      <c r="B214" s="222">
        <v>182</v>
      </c>
      <c r="C214" s="208" t="str">
        <f t="shared" si="27"/>
        <v>10595-95-6</v>
      </c>
      <c r="D214" s="208" t="str">
        <f t="shared" si="28"/>
        <v>N-Nitrosomethylethylamine</v>
      </c>
      <c r="E214" s="225"/>
      <c r="F214" s="226" t="s">
        <v>77</v>
      </c>
      <c r="G214" s="224">
        <f t="shared" si="29"/>
        <v>1.6000000000000001E-4</v>
      </c>
      <c r="H214" s="224" t="str">
        <f t="shared" si="30"/>
        <v>--</v>
      </c>
      <c r="I214" s="224">
        <f t="shared" si="31"/>
        <v>4.1000000000000003E-3</v>
      </c>
      <c r="J214" s="224" t="str">
        <f t="shared" si="32"/>
        <v>--</v>
      </c>
      <c r="K214" s="224">
        <f t="shared" si="33"/>
        <v>1.9E-3</v>
      </c>
      <c r="L214" s="224" t="str">
        <f t="shared" si="34"/>
        <v>--</v>
      </c>
      <c r="M214" s="224" t="str">
        <f t="shared" si="35"/>
        <v>--</v>
      </c>
      <c r="N214" s="214" t="str">
        <f>VLOOKUP($B214,'3. Adjustment Factors'!$B$4:$M$380,5,FALSE)</f>
        <v>No</v>
      </c>
      <c r="O214" s="214" t="str">
        <f>VLOOKUP($B214,'3. Adjustment Factors'!$B$4:$M$380,12,FALSE)</f>
        <v>No</v>
      </c>
    </row>
    <row r="215" spans="1:15" x14ac:dyDescent="0.2">
      <c r="A215" s="221">
        <v>381</v>
      </c>
      <c r="B215" s="222">
        <v>395</v>
      </c>
      <c r="C215" s="208" t="str">
        <f t="shared" si="27"/>
        <v>59-89-2</v>
      </c>
      <c r="D215" s="208" t="str">
        <f t="shared" si="28"/>
        <v>N-Nitrosomorpholine</v>
      </c>
      <c r="E215" s="225"/>
      <c r="F215" s="226" t="s">
        <v>77</v>
      </c>
      <c r="G215" s="224">
        <f t="shared" si="29"/>
        <v>5.2999999999999998E-4</v>
      </c>
      <c r="H215" s="224" t="str">
        <f t="shared" si="30"/>
        <v>--</v>
      </c>
      <c r="I215" s="224">
        <f t="shared" si="31"/>
        <v>1.4E-2</v>
      </c>
      <c r="J215" s="224" t="str">
        <f t="shared" si="32"/>
        <v>--</v>
      </c>
      <c r="K215" s="224">
        <f t="shared" si="33"/>
        <v>6.3E-3</v>
      </c>
      <c r="L215" s="224" t="str">
        <f t="shared" si="34"/>
        <v>--</v>
      </c>
      <c r="M215" s="224" t="str">
        <f t="shared" si="35"/>
        <v>--</v>
      </c>
      <c r="N215" s="214" t="str">
        <f>VLOOKUP($B215,'3. Adjustment Factors'!$B$4:$M$380,5,FALSE)</f>
        <v>No</v>
      </c>
      <c r="O215" s="214" t="str">
        <f>VLOOKUP($B215,'3. Adjustment Factors'!$B$4:$M$380,12,FALSE)</f>
        <v>No</v>
      </c>
    </row>
    <row r="216" spans="1:15" x14ac:dyDescent="0.2">
      <c r="A216" s="221">
        <v>383</v>
      </c>
      <c r="B216" s="222">
        <v>397</v>
      </c>
      <c r="C216" s="208" t="str">
        <f t="shared" si="27"/>
        <v>100-75-4</v>
      </c>
      <c r="D216" s="208" t="str">
        <f t="shared" si="28"/>
        <v>N-Nitrosopiperidine</v>
      </c>
      <c r="E216" s="225"/>
      <c r="F216" s="226" t="s">
        <v>77</v>
      </c>
      <c r="G216" s="224">
        <f t="shared" si="29"/>
        <v>3.6999999999999999E-4</v>
      </c>
      <c r="H216" s="224" t="str">
        <f t="shared" si="30"/>
        <v>--</v>
      </c>
      <c r="I216" s="224">
        <f t="shared" si="31"/>
        <v>9.5999999999999992E-3</v>
      </c>
      <c r="J216" s="224" t="str">
        <f t="shared" si="32"/>
        <v>--</v>
      </c>
      <c r="K216" s="224">
        <f t="shared" si="33"/>
        <v>4.4000000000000003E-3</v>
      </c>
      <c r="L216" s="224" t="str">
        <f t="shared" si="34"/>
        <v>--</v>
      </c>
      <c r="M216" s="224" t="str">
        <f t="shared" si="35"/>
        <v>--</v>
      </c>
      <c r="N216" s="214" t="str">
        <f>VLOOKUP($B216,'3. Adjustment Factors'!$B$4:$M$380,5,FALSE)</f>
        <v>No</v>
      </c>
      <c r="O216" s="214" t="str">
        <f>VLOOKUP($B216,'3. Adjustment Factors'!$B$4:$M$380,12,FALSE)</f>
        <v>No</v>
      </c>
    </row>
    <row r="217" spans="1:15" x14ac:dyDescent="0.2">
      <c r="A217" s="221">
        <v>384</v>
      </c>
      <c r="B217" s="222">
        <v>398</v>
      </c>
      <c r="C217" s="208" t="str">
        <f t="shared" si="27"/>
        <v>930-55-2</v>
      </c>
      <c r="D217" s="208" t="str">
        <f t="shared" si="28"/>
        <v>N-Nitrosopyrrolidine</v>
      </c>
      <c r="E217" s="225"/>
      <c r="F217" s="226" t="s">
        <v>77</v>
      </c>
      <c r="G217" s="224">
        <f t="shared" si="29"/>
        <v>1.6999999999999999E-3</v>
      </c>
      <c r="H217" s="224" t="str">
        <f t="shared" si="30"/>
        <v>--</v>
      </c>
      <c r="I217" s="224">
        <f t="shared" si="31"/>
        <v>4.2999999999999997E-2</v>
      </c>
      <c r="J217" s="224" t="str">
        <f t="shared" si="32"/>
        <v>--</v>
      </c>
      <c r="K217" s="224">
        <f t="shared" si="33"/>
        <v>0.02</v>
      </c>
      <c r="L217" s="224" t="str">
        <f t="shared" si="34"/>
        <v>--</v>
      </c>
      <c r="M217" s="224" t="str">
        <f t="shared" si="35"/>
        <v>--</v>
      </c>
      <c r="N217" s="214" t="str">
        <f>VLOOKUP($B217,'3. Adjustment Factors'!$B$4:$M$380,5,FALSE)</f>
        <v>No</v>
      </c>
      <c r="O217" s="214" t="str">
        <f>VLOOKUP($B217,'3. Adjustment Factors'!$B$4:$M$380,12,FALSE)</f>
        <v>No</v>
      </c>
    </row>
    <row r="218" spans="1:15" x14ac:dyDescent="0.2">
      <c r="A218" s="221">
        <v>387</v>
      </c>
      <c r="B218" s="222">
        <v>589</v>
      </c>
      <c r="C218" s="208" t="str">
        <f t="shared" si="27"/>
        <v>8014-95-7</v>
      </c>
      <c r="D218" s="208" t="str">
        <f t="shared" si="28"/>
        <v>Oleum (fuming sulfuric acid)</v>
      </c>
      <c r="E218" s="225"/>
      <c r="F218" s="224" t="s">
        <v>946</v>
      </c>
      <c r="G218" s="224" t="str">
        <f t="shared" si="29"/>
        <v>--</v>
      </c>
      <c r="H218" s="224" t="str">
        <f t="shared" si="30"/>
        <v>--</v>
      </c>
      <c r="I218" s="224" t="str">
        <f t="shared" si="31"/>
        <v>--</v>
      </c>
      <c r="J218" s="224" t="str">
        <f t="shared" si="32"/>
        <v>--</v>
      </c>
      <c r="K218" s="224" t="str">
        <f t="shared" si="33"/>
        <v>--</v>
      </c>
      <c r="L218" s="224" t="str">
        <f t="shared" si="34"/>
        <v>--</v>
      </c>
      <c r="M218" s="224">
        <f t="shared" si="35"/>
        <v>120</v>
      </c>
      <c r="N218" s="214" t="str">
        <f>VLOOKUP($B218,'3. Adjustment Factors'!$B$4:$M$380,5,FALSE)</f>
        <v>No</v>
      </c>
      <c r="O218" s="214" t="str">
        <f>VLOOKUP($B218,'3. Adjustment Factors'!$B$4:$M$380,12,FALSE)</f>
        <v>No</v>
      </c>
    </row>
    <row r="219" spans="1:15" x14ac:dyDescent="0.2">
      <c r="A219" s="221">
        <v>388</v>
      </c>
      <c r="B219" s="222">
        <v>446</v>
      </c>
      <c r="C219" s="208" t="str">
        <f t="shared" si="27"/>
        <v>56-38-2</v>
      </c>
      <c r="D219" s="208" t="str">
        <f t="shared" si="28"/>
        <v>Parathion</v>
      </c>
      <c r="E219" s="225"/>
      <c r="F219" s="224" t="s">
        <v>946</v>
      </c>
      <c r="G219" s="224" t="str">
        <f t="shared" si="29"/>
        <v>--</v>
      </c>
      <c r="H219" s="224" t="str">
        <f t="shared" si="30"/>
        <v>--</v>
      </c>
      <c r="I219" s="224" t="str">
        <f t="shared" si="31"/>
        <v>--</v>
      </c>
      <c r="J219" s="224" t="str">
        <f t="shared" si="32"/>
        <v>--</v>
      </c>
      <c r="K219" s="224" t="str">
        <f t="shared" si="33"/>
        <v>--</v>
      </c>
      <c r="L219" s="224" t="str">
        <f t="shared" si="34"/>
        <v>--</v>
      </c>
      <c r="M219" s="224">
        <f t="shared" si="35"/>
        <v>2.8000000000000001E-2</v>
      </c>
      <c r="N219" s="214" t="str">
        <f>VLOOKUP($B219,'3. Adjustment Factors'!$B$4:$M$380,5,FALSE)</f>
        <v>No</v>
      </c>
      <c r="O219" s="214" t="str">
        <f>VLOOKUP($B219,'3. Adjustment Factors'!$B$4:$M$380,12,FALSE)</f>
        <v>No</v>
      </c>
    </row>
    <row r="220" spans="1:15" x14ac:dyDescent="0.2">
      <c r="A220" s="221">
        <v>389</v>
      </c>
      <c r="B220" s="222">
        <v>124</v>
      </c>
      <c r="C220" s="208" t="str">
        <f t="shared" si="27"/>
        <v>87-86-5</v>
      </c>
      <c r="D220" s="208" t="str">
        <f t="shared" si="28"/>
        <v>Pentachlorophenol</v>
      </c>
      <c r="E220" s="225"/>
      <c r="F220" s="226" t="s">
        <v>77</v>
      </c>
      <c r="G220" s="224">
        <f t="shared" si="29"/>
        <v>0.2</v>
      </c>
      <c r="H220" s="224" t="str">
        <f t="shared" si="30"/>
        <v>--</v>
      </c>
      <c r="I220" s="224">
        <f t="shared" si="31"/>
        <v>5.0999999999999996</v>
      </c>
      <c r="J220" s="224" t="str">
        <f t="shared" si="32"/>
        <v>--</v>
      </c>
      <c r="K220" s="224">
        <f t="shared" si="33"/>
        <v>2.4</v>
      </c>
      <c r="L220" s="224" t="str">
        <f t="shared" si="34"/>
        <v>--</v>
      </c>
      <c r="M220" s="224" t="str">
        <f t="shared" si="35"/>
        <v>--</v>
      </c>
      <c r="N220" s="214" t="str">
        <f>VLOOKUP($B220,'3. Adjustment Factors'!$B$4:$M$380,5,FALSE)</f>
        <v>No</v>
      </c>
      <c r="O220" s="214" t="str">
        <f>VLOOKUP($B220,'3. Adjustment Factors'!$B$4:$M$380,12,FALSE)</f>
        <v>No</v>
      </c>
    </row>
    <row r="221" spans="1:15" x14ac:dyDescent="0.2">
      <c r="A221" s="221"/>
      <c r="B221" s="222" t="s">
        <v>947</v>
      </c>
      <c r="C221" s="208"/>
      <c r="D221" s="231" t="s">
        <v>957</v>
      </c>
      <c r="E221" s="225">
        <v>8</v>
      </c>
      <c r="F221" s="226" t="s">
        <v>77</v>
      </c>
      <c r="G221" s="226" t="s">
        <v>77</v>
      </c>
      <c r="H221" s="226" t="s">
        <v>77</v>
      </c>
      <c r="I221" s="226" t="s">
        <v>77</v>
      </c>
      <c r="J221" s="226" t="s">
        <v>77</v>
      </c>
      <c r="K221" s="226" t="s">
        <v>77</v>
      </c>
      <c r="L221" s="226" t="s">
        <v>77</v>
      </c>
      <c r="M221" s="226" t="s">
        <v>77</v>
      </c>
    </row>
    <row r="222" spans="1:15" x14ac:dyDescent="0.2">
      <c r="A222" s="221">
        <v>393</v>
      </c>
      <c r="B222" s="221" t="s">
        <v>524</v>
      </c>
      <c r="C222" s="208" t="str">
        <f t="shared" si="27"/>
        <v>27619-97-2</v>
      </c>
      <c r="D222" s="208" t="str">
        <f t="shared" si="28"/>
        <v>6:2 Fluorotelomer sulfonic acid (6:2 FTS)</v>
      </c>
      <c r="E222" s="225"/>
      <c r="F222" s="224" t="s">
        <v>946</v>
      </c>
      <c r="G222" s="224" t="str">
        <f t="shared" si="29"/>
        <v>--</v>
      </c>
      <c r="H222" s="224">
        <f t="shared" si="30"/>
        <v>1</v>
      </c>
      <c r="I222" s="224" t="str">
        <f t="shared" si="31"/>
        <v>--</v>
      </c>
      <c r="J222" s="224">
        <f t="shared" si="32"/>
        <v>4.4000000000000004</v>
      </c>
      <c r="K222" s="224" t="str">
        <f t="shared" si="33"/>
        <v>--</v>
      </c>
      <c r="L222" s="224">
        <f t="shared" si="34"/>
        <v>4.4000000000000004</v>
      </c>
      <c r="M222" s="224" t="str">
        <f t="shared" si="35"/>
        <v>--</v>
      </c>
      <c r="N222" s="214" t="str">
        <f>VLOOKUP($B222,'3. Adjustment Factors'!$B$4:$M$380,5,FALSE)</f>
        <v>No</v>
      </c>
      <c r="O222" s="214" t="str">
        <f>VLOOKUP($B222,'3. Adjustment Factors'!$B$4:$M$380,12,FALSE)</f>
        <v>No</v>
      </c>
    </row>
    <row r="223" spans="1:15" x14ac:dyDescent="0.2">
      <c r="A223" s="221">
        <v>394</v>
      </c>
      <c r="B223" s="221" t="s">
        <v>528</v>
      </c>
      <c r="C223" s="208" t="str">
        <f t="shared" si="27"/>
        <v>13252-13-6</v>
      </c>
      <c r="D223" s="230" t="str">
        <f t="shared" si="28"/>
        <v>Hexafluoropropylene oxide dimer acid (HFPO-DA/Gen-X)</v>
      </c>
      <c r="E223" s="225">
        <v>2</v>
      </c>
      <c r="F223" s="224" t="s">
        <v>946</v>
      </c>
      <c r="G223" s="224" t="str">
        <f t="shared" si="29"/>
        <v>--</v>
      </c>
      <c r="H223" s="224">
        <f t="shared" si="30"/>
        <v>1.2E-4</v>
      </c>
      <c r="I223" s="224" t="str">
        <f t="shared" si="31"/>
        <v>--</v>
      </c>
      <c r="J223" s="224">
        <f t="shared" si="32"/>
        <v>1.2E-4</v>
      </c>
      <c r="K223" s="224" t="str">
        <f t="shared" si="33"/>
        <v>--</v>
      </c>
      <c r="L223" s="224">
        <f t="shared" si="34"/>
        <v>1.2999999999999999E-3</v>
      </c>
      <c r="M223" s="224" t="str">
        <f t="shared" si="35"/>
        <v>--</v>
      </c>
      <c r="N223" s="214" t="str">
        <f>VLOOKUP($B223,'3. Adjustment Factors'!$B$4:$M$380,5,FALSE)</f>
        <v>Yes</v>
      </c>
      <c r="O223" s="214" t="str">
        <f>VLOOKUP($B223,'3. Adjustment Factors'!$B$4:$M$380,12,FALSE)</f>
        <v>No</v>
      </c>
    </row>
    <row r="224" spans="1:15" x14ac:dyDescent="0.2">
      <c r="A224" s="221">
        <v>395</v>
      </c>
      <c r="B224" s="221" t="s">
        <v>531</v>
      </c>
      <c r="C224" s="208" t="str">
        <f t="shared" si="27"/>
        <v>375-73-5</v>
      </c>
      <c r="D224" s="230" t="str">
        <f t="shared" si="28"/>
        <v>Perfluorobutanesulfonic acid (PFBS)</v>
      </c>
      <c r="E224" s="225">
        <v>2</v>
      </c>
      <c r="F224" s="224" t="s">
        <v>946</v>
      </c>
      <c r="G224" s="224" t="str">
        <f t="shared" si="29"/>
        <v>--</v>
      </c>
      <c r="H224" s="224" t="str">
        <f t="shared" si="30"/>
        <v>--</v>
      </c>
      <c r="I224" s="224" t="str">
        <f t="shared" si="31"/>
        <v>--</v>
      </c>
      <c r="J224" s="224" t="str">
        <f t="shared" si="32"/>
        <v>--</v>
      </c>
      <c r="K224" s="224" t="str">
        <f t="shared" si="33"/>
        <v>--</v>
      </c>
      <c r="L224" s="224" t="str">
        <f t="shared" si="34"/>
        <v>--</v>
      </c>
      <c r="M224" s="224">
        <f t="shared" si="35"/>
        <v>0.3</v>
      </c>
      <c r="N224" s="214" t="str">
        <f>VLOOKUP($B224,'3. Adjustment Factors'!$B$4:$M$380,5,FALSE)</f>
        <v>No</v>
      </c>
      <c r="O224" s="214" t="str">
        <f>VLOOKUP($B224,'3. Adjustment Factors'!$B$4:$M$380,12,FALSE)</f>
        <v>No</v>
      </c>
    </row>
    <row r="225" spans="1:15" x14ac:dyDescent="0.2">
      <c r="A225" s="221">
        <v>396</v>
      </c>
      <c r="B225" s="221" t="s">
        <v>534</v>
      </c>
      <c r="C225" s="208" t="str">
        <f t="shared" si="27"/>
        <v>375-22-4</v>
      </c>
      <c r="D225" s="230" t="str">
        <f t="shared" si="28"/>
        <v>Perfluorobutanoic acid (PFBA)</v>
      </c>
      <c r="E225" s="225">
        <v>2</v>
      </c>
      <c r="F225" s="224" t="s">
        <v>946</v>
      </c>
      <c r="G225" s="224" t="str">
        <f t="shared" si="29"/>
        <v>--</v>
      </c>
      <c r="H225" s="224">
        <f t="shared" si="30"/>
        <v>5.5000000000000003E-4</v>
      </c>
      <c r="I225" s="224" t="str">
        <f t="shared" si="31"/>
        <v>--</v>
      </c>
      <c r="J225" s="224">
        <f t="shared" si="32"/>
        <v>3.7999999999999999E-2</v>
      </c>
      <c r="K225" s="224" t="str">
        <f t="shared" si="33"/>
        <v>--</v>
      </c>
      <c r="L225" s="224">
        <f t="shared" si="34"/>
        <v>0.28000000000000003</v>
      </c>
      <c r="M225" s="224">
        <f t="shared" si="35"/>
        <v>10</v>
      </c>
      <c r="N225" s="214" t="str">
        <f>VLOOKUP($B225,'3. Adjustment Factors'!$B$4:$M$380,5,FALSE)</f>
        <v>Yes</v>
      </c>
      <c r="O225" s="214" t="str">
        <f>VLOOKUP($B225,'3. Adjustment Factors'!$B$4:$M$380,12,FALSE)</f>
        <v>No</v>
      </c>
    </row>
    <row r="226" spans="1:15" x14ac:dyDescent="0.2">
      <c r="A226" s="221">
        <v>397</v>
      </c>
      <c r="B226" s="221" t="s">
        <v>537</v>
      </c>
      <c r="C226" s="208" t="str">
        <f t="shared" si="27"/>
        <v>19430-93-4</v>
      </c>
      <c r="D226" s="230" t="str">
        <f t="shared" si="28"/>
        <v>Perfluorobutylethylene (PFBE)</v>
      </c>
      <c r="E226" s="225"/>
      <c r="F226" s="224" t="s">
        <v>947</v>
      </c>
      <c r="G226" s="224" t="str">
        <f t="shared" si="29"/>
        <v>--</v>
      </c>
      <c r="H226" s="224">
        <f t="shared" si="30"/>
        <v>2600</v>
      </c>
      <c r="I226" s="224" t="str">
        <f t="shared" si="31"/>
        <v>--</v>
      </c>
      <c r="J226" s="224">
        <f t="shared" si="32"/>
        <v>11000</v>
      </c>
      <c r="K226" s="224" t="str">
        <f t="shared" si="33"/>
        <v>--</v>
      </c>
      <c r="L226" s="224">
        <f t="shared" si="34"/>
        <v>11000</v>
      </c>
      <c r="M226" s="224" t="str">
        <f t="shared" si="35"/>
        <v>--</v>
      </c>
      <c r="N226" s="214" t="str">
        <f>VLOOKUP($B226,'3. Adjustment Factors'!$B$4:$M$380,5,FALSE)</f>
        <v>No</v>
      </c>
      <c r="O226" s="214" t="str">
        <f>VLOOKUP($B226,'3. Adjustment Factors'!$B$4:$M$380,12,FALSE)</f>
        <v>No</v>
      </c>
    </row>
    <row r="227" spans="1:15" x14ac:dyDescent="0.2">
      <c r="A227" s="221">
        <v>398</v>
      </c>
      <c r="B227" s="221" t="s">
        <v>540</v>
      </c>
      <c r="C227" s="208" t="str">
        <f t="shared" si="27"/>
        <v>335-76-2</v>
      </c>
      <c r="D227" s="230" t="str">
        <f t="shared" si="28"/>
        <v>Perfluorodecanoic acid (PFDA)</v>
      </c>
      <c r="E227" s="225">
        <v>2</v>
      </c>
      <c r="F227" s="224" t="s">
        <v>946</v>
      </c>
      <c r="G227" s="224" t="str">
        <f t="shared" si="29"/>
        <v>--</v>
      </c>
      <c r="H227" s="232">
        <f t="shared" si="30"/>
        <v>4.3999999999999997E-8</v>
      </c>
      <c r="I227" s="228" t="str">
        <f t="shared" si="31"/>
        <v>--</v>
      </c>
      <c r="J227" s="229">
        <f t="shared" si="32"/>
        <v>7.4999999999999997E-8</v>
      </c>
      <c r="K227" s="224" t="str">
        <f t="shared" si="33"/>
        <v>--</v>
      </c>
      <c r="L227" s="229">
        <f t="shared" si="34"/>
        <v>5.6000000000000004E-7</v>
      </c>
      <c r="M227" s="224" t="str">
        <f t="shared" si="35"/>
        <v>--</v>
      </c>
      <c r="N227" s="214" t="str">
        <f>VLOOKUP($B227,'3. Adjustment Factors'!$B$4:$M$380,5,FALSE)</f>
        <v>Yes</v>
      </c>
      <c r="O227" s="214" t="str">
        <f>VLOOKUP($B227,'3. Adjustment Factors'!$B$4:$M$380,12,FALSE)</f>
        <v>No</v>
      </c>
    </row>
    <row r="228" spans="1:15" x14ac:dyDescent="0.2">
      <c r="A228" s="221">
        <v>399</v>
      </c>
      <c r="B228" s="221" t="s">
        <v>543</v>
      </c>
      <c r="C228" s="208" t="str">
        <f t="shared" si="27"/>
        <v>307-55-1</v>
      </c>
      <c r="D228" s="230" t="str">
        <f t="shared" si="28"/>
        <v>Perfluorododecanoic acid (PFDoA)</v>
      </c>
      <c r="E228" s="225">
        <v>2</v>
      </c>
      <c r="F228" s="224" t="s">
        <v>946</v>
      </c>
      <c r="G228" s="224" t="str">
        <f t="shared" si="29"/>
        <v>--</v>
      </c>
      <c r="H228" s="224">
        <f t="shared" si="30"/>
        <v>1.8E-3</v>
      </c>
      <c r="I228" s="224" t="str">
        <f t="shared" si="31"/>
        <v>--</v>
      </c>
      <c r="J228" s="224">
        <f t="shared" si="32"/>
        <v>1.8E-3</v>
      </c>
      <c r="K228" s="224" t="str">
        <f t="shared" si="33"/>
        <v>--</v>
      </c>
      <c r="L228" s="224">
        <f t="shared" si="34"/>
        <v>1.2999999999999999E-2</v>
      </c>
      <c r="M228" s="224" t="str">
        <f t="shared" si="35"/>
        <v>--</v>
      </c>
      <c r="N228" s="214" t="str">
        <f>VLOOKUP($B228,'3. Adjustment Factors'!$B$4:$M$380,5,FALSE)</f>
        <v>Yes</v>
      </c>
      <c r="O228" s="214" t="str">
        <f>VLOOKUP($B228,'3. Adjustment Factors'!$B$4:$M$380,12,FALSE)</f>
        <v>No</v>
      </c>
    </row>
    <row r="229" spans="1:15" x14ac:dyDescent="0.2">
      <c r="A229" s="221">
        <v>400</v>
      </c>
      <c r="B229" s="221" t="s">
        <v>546</v>
      </c>
      <c r="C229" s="208" t="str">
        <f t="shared" si="27"/>
        <v>355-46-4</v>
      </c>
      <c r="D229" s="230" t="str">
        <f t="shared" si="28"/>
        <v>Perfluorohexanesulfonic acid (PFHxS)</v>
      </c>
      <c r="E229" s="225"/>
      <c r="F229" s="224" t="s">
        <v>946</v>
      </c>
      <c r="G229" s="224" t="str">
        <f t="shared" si="29"/>
        <v>--</v>
      </c>
      <c r="H229" s="224" t="str">
        <f t="shared" si="30"/>
        <v>--</v>
      </c>
      <c r="I229" s="224" t="str">
        <f t="shared" si="31"/>
        <v>--</v>
      </c>
      <c r="J229" s="224" t="str">
        <f t="shared" si="32"/>
        <v>--</v>
      </c>
      <c r="K229" s="224" t="str">
        <f t="shared" si="33"/>
        <v>--</v>
      </c>
      <c r="L229" s="224" t="str">
        <f t="shared" si="34"/>
        <v>--</v>
      </c>
      <c r="M229" s="224">
        <f t="shared" si="35"/>
        <v>3.4000000000000002E-2</v>
      </c>
      <c r="N229" s="214" t="str">
        <f>VLOOKUP($B229,'3. Adjustment Factors'!$B$4:$M$380,5,FALSE)</f>
        <v>No</v>
      </c>
      <c r="O229" s="214" t="str">
        <f>VLOOKUP($B229,'3. Adjustment Factors'!$B$4:$M$380,12,FALSE)</f>
        <v>No</v>
      </c>
    </row>
    <row r="230" spans="1:15" x14ac:dyDescent="0.2">
      <c r="A230" s="221">
        <v>401</v>
      </c>
      <c r="B230" s="221" t="s">
        <v>549</v>
      </c>
      <c r="C230" s="208" t="str">
        <f t="shared" si="27"/>
        <v>307-24-4</v>
      </c>
      <c r="D230" s="230" t="str">
        <f t="shared" si="28"/>
        <v>Perfluorohexanoic acid (PFHxA)</v>
      </c>
      <c r="E230" s="225">
        <v>2</v>
      </c>
      <c r="F230" s="224" t="s">
        <v>946</v>
      </c>
      <c r="G230" s="224" t="str">
        <f t="shared" si="29"/>
        <v>--</v>
      </c>
      <c r="H230" s="224">
        <f t="shared" si="30"/>
        <v>1.6999999999999999E-3</v>
      </c>
      <c r="I230" s="224" t="str">
        <f t="shared" si="31"/>
        <v>--</v>
      </c>
      <c r="J230" s="224">
        <f t="shared" si="32"/>
        <v>1.7999999999999999E-2</v>
      </c>
      <c r="K230" s="224" t="str">
        <f t="shared" si="33"/>
        <v>--</v>
      </c>
      <c r="L230" s="224">
        <f t="shared" si="34"/>
        <v>0.13</v>
      </c>
      <c r="M230" s="224">
        <f t="shared" si="35"/>
        <v>1</v>
      </c>
      <c r="N230" s="214" t="str">
        <f>VLOOKUP($B230,'3. Adjustment Factors'!$B$4:$M$380,5,FALSE)</f>
        <v>Yes</v>
      </c>
      <c r="O230" s="214" t="str">
        <f>VLOOKUP($B230,'3. Adjustment Factors'!$B$4:$M$380,12,FALSE)</f>
        <v>No</v>
      </c>
    </row>
    <row r="231" spans="1:15" x14ac:dyDescent="0.2">
      <c r="A231" s="221">
        <v>402</v>
      </c>
      <c r="B231" s="221" t="s">
        <v>552</v>
      </c>
      <c r="C231" s="208" t="str">
        <f t="shared" si="27"/>
        <v>375-95-1</v>
      </c>
      <c r="D231" s="230" t="str">
        <f t="shared" si="28"/>
        <v>Perfluorononanoic acid (PFNA)</v>
      </c>
      <c r="E231" s="225"/>
      <c r="F231" s="224" t="s">
        <v>946</v>
      </c>
      <c r="G231" s="224" t="str">
        <f t="shared" si="29"/>
        <v>--</v>
      </c>
      <c r="H231" s="224" t="str">
        <f t="shared" si="30"/>
        <v>--</v>
      </c>
      <c r="I231" s="224" t="str">
        <f t="shared" si="31"/>
        <v>--</v>
      </c>
      <c r="J231" s="224" t="str">
        <f t="shared" si="32"/>
        <v>--</v>
      </c>
      <c r="K231" s="224" t="str">
        <f t="shared" si="33"/>
        <v>--</v>
      </c>
      <c r="L231" s="224" t="str">
        <f t="shared" si="34"/>
        <v>--</v>
      </c>
      <c r="M231" s="224">
        <f t="shared" si="35"/>
        <v>4.7E-2</v>
      </c>
      <c r="N231" s="214" t="str">
        <f>VLOOKUP($B231,'3. Adjustment Factors'!$B$4:$M$380,5,FALSE)</f>
        <v>No</v>
      </c>
      <c r="O231" s="214" t="str">
        <f>VLOOKUP($B231,'3. Adjustment Factors'!$B$4:$M$380,12,FALSE)</f>
        <v>No</v>
      </c>
    </row>
    <row r="232" spans="1:15" x14ac:dyDescent="0.2">
      <c r="A232" s="221">
        <v>403</v>
      </c>
      <c r="B232" s="221" t="s">
        <v>555</v>
      </c>
      <c r="C232" s="208" t="str">
        <f t="shared" si="27"/>
        <v>754-91-6</v>
      </c>
      <c r="D232" s="230" t="str">
        <f t="shared" si="28"/>
        <v>Perfluorooctanesulfonamide (PFOSA)</v>
      </c>
      <c r="E232" s="225"/>
      <c r="F232" s="224" t="s">
        <v>946</v>
      </c>
      <c r="G232" s="224" t="str">
        <f t="shared" si="29"/>
        <v>--</v>
      </c>
      <c r="H232" s="224">
        <f t="shared" si="30"/>
        <v>1E-4</v>
      </c>
      <c r="I232" s="224" t="str">
        <f t="shared" si="31"/>
        <v>--</v>
      </c>
      <c r="J232" s="224">
        <f t="shared" si="32"/>
        <v>4.4000000000000002E-4</v>
      </c>
      <c r="K232" s="224" t="str">
        <f t="shared" si="33"/>
        <v>--</v>
      </c>
      <c r="L232" s="224">
        <f t="shared" si="34"/>
        <v>4.4000000000000002E-4</v>
      </c>
      <c r="M232" s="224">
        <f t="shared" si="35"/>
        <v>6.3E-2</v>
      </c>
      <c r="N232" s="214" t="str">
        <f>VLOOKUP($B232,'3. Adjustment Factors'!$B$4:$M$380,5,FALSE)</f>
        <v>No</v>
      </c>
      <c r="O232" s="214" t="str">
        <f>VLOOKUP($B232,'3. Adjustment Factors'!$B$4:$M$380,12,FALSE)</f>
        <v>No</v>
      </c>
    </row>
    <row r="233" spans="1:15" x14ac:dyDescent="0.2">
      <c r="A233" s="221">
        <v>404</v>
      </c>
      <c r="B233" s="221">
        <v>491</v>
      </c>
      <c r="C233" s="208" t="str">
        <f t="shared" si="27"/>
        <v>1763-23-1</v>
      </c>
      <c r="D233" s="230" t="str">
        <f t="shared" si="28"/>
        <v>Perfluorooctanesulfonic acid (PFOS)</v>
      </c>
      <c r="E233" s="225">
        <v>2</v>
      </c>
      <c r="F233" s="224" t="s">
        <v>946</v>
      </c>
      <c r="G233" s="224" t="str">
        <f t="shared" si="29"/>
        <v>--</v>
      </c>
      <c r="H233" s="232">
        <f t="shared" si="30"/>
        <v>1.9E-6</v>
      </c>
      <c r="I233" s="228" t="str">
        <f t="shared" si="31"/>
        <v>--</v>
      </c>
      <c r="J233" s="229">
        <f t="shared" si="32"/>
        <v>3.7000000000000002E-6</v>
      </c>
      <c r="K233" s="224" t="str">
        <f t="shared" si="33"/>
        <v>--</v>
      </c>
      <c r="L233" s="224">
        <f t="shared" si="34"/>
        <v>2.8E-5</v>
      </c>
      <c r="M233" s="224">
        <f t="shared" si="35"/>
        <v>1.0999999999999999E-2</v>
      </c>
      <c r="N233" s="214" t="str">
        <f>VLOOKUP($B233,'3. Adjustment Factors'!$B$4:$M$380,5,FALSE)</f>
        <v>Yes</v>
      </c>
      <c r="O233" s="214" t="str">
        <f>VLOOKUP($B233,'3. Adjustment Factors'!$B$4:$M$380,12,FALSE)</f>
        <v>No</v>
      </c>
    </row>
    <row r="234" spans="1:15" x14ac:dyDescent="0.2">
      <c r="A234" s="221">
        <v>405</v>
      </c>
      <c r="B234" s="221">
        <v>490</v>
      </c>
      <c r="C234" s="208" t="str">
        <f t="shared" si="27"/>
        <v>335-67-1</v>
      </c>
      <c r="D234" s="230" t="str">
        <f t="shared" si="28"/>
        <v>Perfluorooctanoic acid (PFOA)</v>
      </c>
      <c r="E234" s="225">
        <v>2</v>
      </c>
      <c r="F234" s="224" t="s">
        <v>946</v>
      </c>
      <c r="G234" s="224" t="str">
        <f t="shared" si="29"/>
        <v>--</v>
      </c>
      <c r="H234" s="232">
        <f t="shared" si="30"/>
        <v>4.4999999999999998E-7</v>
      </c>
      <c r="I234" s="228" t="str">
        <f t="shared" si="31"/>
        <v>--</v>
      </c>
      <c r="J234" s="229">
        <f t="shared" si="32"/>
        <v>1.1000000000000001E-6</v>
      </c>
      <c r="K234" s="224" t="str">
        <f t="shared" si="33"/>
        <v>--</v>
      </c>
      <c r="L234" s="229">
        <f t="shared" si="34"/>
        <v>8.3000000000000002E-6</v>
      </c>
      <c r="M234" s="224">
        <f t="shared" si="35"/>
        <v>6.3E-2</v>
      </c>
      <c r="N234" s="214" t="str">
        <f>VLOOKUP($B234,'3. Adjustment Factors'!$B$4:$M$380,5,FALSE)</f>
        <v>Yes</v>
      </c>
      <c r="O234" s="214" t="str">
        <f>VLOOKUP($B234,'3. Adjustment Factors'!$B$4:$M$380,12,FALSE)</f>
        <v>No</v>
      </c>
    </row>
    <row r="235" spans="1:15" x14ac:dyDescent="0.2">
      <c r="A235" s="221">
        <v>410</v>
      </c>
      <c r="B235" s="222">
        <v>497</v>
      </c>
      <c r="C235" s="208" t="str">
        <f t="shared" si="27"/>
        <v>108-95-2</v>
      </c>
      <c r="D235" s="208" t="str">
        <f t="shared" si="28"/>
        <v>Phenol</v>
      </c>
      <c r="E235" s="225"/>
      <c r="F235" s="224" t="s">
        <v>946</v>
      </c>
      <c r="G235" s="224" t="str">
        <f t="shared" si="29"/>
        <v>--</v>
      </c>
      <c r="H235" s="224">
        <f t="shared" si="30"/>
        <v>200</v>
      </c>
      <c r="I235" s="224" t="str">
        <f t="shared" si="31"/>
        <v>--</v>
      </c>
      <c r="J235" s="224">
        <f t="shared" si="32"/>
        <v>880</v>
      </c>
      <c r="K235" s="224" t="str">
        <f t="shared" si="33"/>
        <v>--</v>
      </c>
      <c r="L235" s="224">
        <f t="shared" si="34"/>
        <v>880</v>
      </c>
      <c r="M235" s="224">
        <f t="shared" si="35"/>
        <v>670</v>
      </c>
      <c r="N235" s="214" t="str">
        <f>VLOOKUP($B235,'3. Adjustment Factors'!$B$4:$M$380,5,FALSE)</f>
        <v>No</v>
      </c>
      <c r="O235" s="214" t="str">
        <f>VLOOKUP($B235,'3. Adjustment Factors'!$B$4:$M$380,12,FALSE)</f>
        <v>No</v>
      </c>
    </row>
    <row r="236" spans="1:15" x14ac:dyDescent="0.2">
      <c r="A236" s="221">
        <v>417</v>
      </c>
      <c r="B236" s="222">
        <v>503</v>
      </c>
      <c r="C236" s="208" t="str">
        <f t="shared" si="27"/>
        <v>75-44-5</v>
      </c>
      <c r="D236" s="208" t="str">
        <f t="shared" si="28"/>
        <v>Phosgene</v>
      </c>
      <c r="E236" s="225"/>
      <c r="F236" s="224" t="s">
        <v>946</v>
      </c>
      <c r="G236" s="224" t="str">
        <f t="shared" si="29"/>
        <v>--</v>
      </c>
      <c r="H236" s="224">
        <f t="shared" si="30"/>
        <v>0.3</v>
      </c>
      <c r="I236" s="224" t="str">
        <f t="shared" si="31"/>
        <v>--</v>
      </c>
      <c r="J236" s="224">
        <f t="shared" si="32"/>
        <v>1.3</v>
      </c>
      <c r="K236" s="224" t="str">
        <f t="shared" si="33"/>
        <v>--</v>
      </c>
      <c r="L236" s="224">
        <f t="shared" si="34"/>
        <v>1.3</v>
      </c>
      <c r="M236" s="224">
        <f t="shared" si="35"/>
        <v>0.17</v>
      </c>
      <c r="N236" s="214" t="str">
        <f>VLOOKUP($B236,'3. Adjustment Factors'!$B$4:$M$380,5,FALSE)</f>
        <v>No</v>
      </c>
      <c r="O236" s="214" t="str">
        <f>VLOOKUP($B236,'3. Adjustment Factors'!$B$4:$M$380,12,FALSE)</f>
        <v>No</v>
      </c>
    </row>
    <row r="237" spans="1:15" x14ac:dyDescent="0.2">
      <c r="A237" s="221">
        <v>418</v>
      </c>
      <c r="B237" s="222">
        <v>506</v>
      </c>
      <c r="C237" s="208" t="str">
        <f t="shared" si="27"/>
        <v>7803-51-2</v>
      </c>
      <c r="D237" s="208" t="str">
        <f t="shared" si="28"/>
        <v>Phosphine</v>
      </c>
      <c r="E237" s="225"/>
      <c r="F237" s="224" t="s">
        <v>946</v>
      </c>
      <c r="G237" s="224" t="str">
        <f t="shared" si="29"/>
        <v>--</v>
      </c>
      <c r="H237" s="224">
        <f t="shared" si="30"/>
        <v>0.8</v>
      </c>
      <c r="I237" s="224" t="str">
        <f t="shared" si="31"/>
        <v>--</v>
      </c>
      <c r="J237" s="224">
        <f t="shared" si="32"/>
        <v>3.5</v>
      </c>
      <c r="K237" s="224" t="str">
        <f t="shared" si="33"/>
        <v>--</v>
      </c>
      <c r="L237" s="224">
        <f t="shared" si="34"/>
        <v>3.5</v>
      </c>
      <c r="M237" s="224" t="str">
        <f t="shared" si="35"/>
        <v>--</v>
      </c>
      <c r="N237" s="214" t="str">
        <f>VLOOKUP($B237,'3. Adjustment Factors'!$B$4:$M$380,5,FALSE)</f>
        <v>No</v>
      </c>
      <c r="O237" s="214" t="str">
        <f>VLOOKUP($B237,'3. Adjustment Factors'!$B$4:$M$380,12,FALSE)</f>
        <v>No</v>
      </c>
    </row>
    <row r="238" spans="1:15" x14ac:dyDescent="0.2">
      <c r="A238" s="221">
        <v>419</v>
      </c>
      <c r="B238" s="222">
        <v>507</v>
      </c>
      <c r="C238" s="208" t="str">
        <f t="shared" si="27"/>
        <v>7664-38-2</v>
      </c>
      <c r="D238" s="208" t="str">
        <f t="shared" si="28"/>
        <v>Phosphoric acid</v>
      </c>
      <c r="E238" s="225"/>
      <c r="F238" s="224" t="s">
        <v>946</v>
      </c>
      <c r="G238" s="224" t="str">
        <f t="shared" si="29"/>
        <v>--</v>
      </c>
      <c r="H238" s="224">
        <f t="shared" si="30"/>
        <v>7</v>
      </c>
      <c r="I238" s="224" t="str">
        <f t="shared" si="31"/>
        <v>--</v>
      </c>
      <c r="J238" s="224">
        <f t="shared" si="32"/>
        <v>31</v>
      </c>
      <c r="K238" s="224" t="str">
        <f t="shared" si="33"/>
        <v>--</v>
      </c>
      <c r="L238" s="224">
        <f t="shared" si="34"/>
        <v>31</v>
      </c>
      <c r="M238" s="224" t="str">
        <f t="shared" si="35"/>
        <v>--</v>
      </c>
      <c r="N238" s="214" t="str">
        <f>VLOOKUP($B238,'3. Adjustment Factors'!$B$4:$M$380,5,FALSE)</f>
        <v>No</v>
      </c>
      <c r="O238" s="214" t="str">
        <f>VLOOKUP($B238,'3. Adjustment Factors'!$B$4:$M$380,12,FALSE)</f>
        <v>No</v>
      </c>
    </row>
    <row r="239" spans="1:15" x14ac:dyDescent="0.2">
      <c r="A239" s="221">
        <v>424</v>
      </c>
      <c r="B239" s="222">
        <v>636</v>
      </c>
      <c r="C239" s="208" t="str">
        <f t="shared" si="27"/>
        <v>12185-10-3</v>
      </c>
      <c r="D239" s="208" t="str">
        <f t="shared" si="28"/>
        <v>Phosphorus, white</v>
      </c>
      <c r="E239" s="225"/>
      <c r="F239" s="224" t="s">
        <v>946</v>
      </c>
      <c r="G239" s="224" t="str">
        <f t="shared" si="29"/>
        <v>--</v>
      </c>
      <c r="H239" s="224" t="str">
        <f t="shared" si="30"/>
        <v>--</v>
      </c>
      <c r="I239" s="224" t="str">
        <f t="shared" si="31"/>
        <v>--</v>
      </c>
      <c r="J239" s="224" t="str">
        <f t="shared" si="32"/>
        <v>--</v>
      </c>
      <c r="K239" s="224" t="str">
        <f t="shared" si="33"/>
        <v>--</v>
      </c>
      <c r="L239" s="224" t="str">
        <f t="shared" si="34"/>
        <v>--</v>
      </c>
      <c r="M239" s="224">
        <f t="shared" si="35"/>
        <v>20</v>
      </c>
      <c r="N239" s="214" t="str">
        <f>VLOOKUP($B239,'3. Adjustment Factors'!$B$4:$M$380,5,FALSE)</f>
        <v>No</v>
      </c>
      <c r="O239" s="214" t="str">
        <f>VLOOKUP($B239,'3. Adjustment Factors'!$B$4:$M$380,12,FALSE)</f>
        <v>No</v>
      </c>
    </row>
    <row r="240" spans="1:15" x14ac:dyDescent="0.2">
      <c r="A240" s="221">
        <v>426</v>
      </c>
      <c r="B240" s="222">
        <v>525</v>
      </c>
      <c r="C240" s="208" t="str">
        <f t="shared" si="27"/>
        <v>85-44-9</v>
      </c>
      <c r="D240" s="208" t="str">
        <f t="shared" si="28"/>
        <v>Phthalic anhydride</v>
      </c>
      <c r="E240" s="225"/>
      <c r="F240" s="224" t="s">
        <v>946</v>
      </c>
      <c r="G240" s="224" t="str">
        <f t="shared" si="29"/>
        <v>--</v>
      </c>
      <c r="H240" s="224">
        <f t="shared" si="30"/>
        <v>20</v>
      </c>
      <c r="I240" s="224" t="str">
        <f t="shared" si="31"/>
        <v>--</v>
      </c>
      <c r="J240" s="224">
        <f t="shared" si="32"/>
        <v>88</v>
      </c>
      <c r="K240" s="224" t="str">
        <f t="shared" si="33"/>
        <v>--</v>
      </c>
      <c r="L240" s="224">
        <f t="shared" si="34"/>
        <v>88</v>
      </c>
      <c r="M240" s="224" t="str">
        <f t="shared" si="35"/>
        <v>--</v>
      </c>
      <c r="N240" s="214" t="str">
        <f>VLOOKUP($B240,'3. Adjustment Factors'!$B$4:$M$380,5,FALSE)</f>
        <v>No</v>
      </c>
      <c r="O240" s="214" t="str">
        <f>VLOOKUP($B240,'3. Adjustment Factors'!$B$4:$M$380,12,FALSE)</f>
        <v>No</v>
      </c>
    </row>
    <row r="241" spans="1:15" x14ac:dyDescent="0.2">
      <c r="A241" s="221"/>
      <c r="B241" s="222" t="s">
        <v>958</v>
      </c>
      <c r="C241" s="208"/>
      <c r="D241" s="231" t="s">
        <v>959</v>
      </c>
      <c r="E241" s="225">
        <v>8</v>
      </c>
      <c r="F241" s="226" t="s">
        <v>77</v>
      </c>
      <c r="G241" s="226" t="s">
        <v>77</v>
      </c>
      <c r="H241" s="226" t="s">
        <v>77</v>
      </c>
      <c r="I241" s="226" t="s">
        <v>77</v>
      </c>
      <c r="J241" s="226" t="s">
        <v>77</v>
      </c>
      <c r="K241" s="226" t="s">
        <v>77</v>
      </c>
      <c r="L241" s="226" t="s">
        <v>77</v>
      </c>
      <c r="M241" s="226" t="s">
        <v>77</v>
      </c>
    </row>
    <row r="242" spans="1:15" x14ac:dyDescent="0.2">
      <c r="A242" s="221">
        <v>428</v>
      </c>
      <c r="B242" s="221" t="s">
        <v>574</v>
      </c>
      <c r="C242" s="208" t="str">
        <f t="shared" si="27"/>
        <v>77102-82-0</v>
      </c>
      <c r="D242" s="230" t="str">
        <f t="shared" si="28"/>
        <v>PBB 77 [3,3',4,4'-tetrabromobiphenyl]</v>
      </c>
      <c r="E242" s="225">
        <v>2</v>
      </c>
      <c r="F242" s="224" t="s">
        <v>946</v>
      </c>
      <c r="G242" s="224">
        <f t="shared" si="29"/>
        <v>1.1E-5</v>
      </c>
      <c r="H242" s="224">
        <f t="shared" si="30"/>
        <v>1.2999999999999999E-4</v>
      </c>
      <c r="I242" s="224">
        <f t="shared" si="31"/>
        <v>3.8999999999999999E-5</v>
      </c>
      <c r="J242" s="224">
        <f t="shared" si="32"/>
        <v>2.7999999999999998E-4</v>
      </c>
      <c r="K242" s="224">
        <f t="shared" si="33"/>
        <v>6.9999999999999994E-5</v>
      </c>
      <c r="L242" s="224">
        <f t="shared" si="34"/>
        <v>2E-3</v>
      </c>
      <c r="M242" s="224" t="str">
        <f t="shared" si="35"/>
        <v>--</v>
      </c>
      <c r="N242" s="214" t="str">
        <f>VLOOKUP($B242,'3. Adjustment Factors'!$B$4:$M$380,5,FALSE)</f>
        <v>Yes</v>
      </c>
      <c r="O242" s="214" t="str">
        <f>VLOOKUP($B242,'3. Adjustment Factors'!$B$4:$M$380,12,FALSE)</f>
        <v>No</v>
      </c>
    </row>
    <row r="243" spans="1:15" x14ac:dyDescent="0.2">
      <c r="A243" s="221">
        <v>429</v>
      </c>
      <c r="B243" s="221" t="s">
        <v>578</v>
      </c>
      <c r="C243" s="208" t="str">
        <f t="shared" si="27"/>
        <v>59589-92-3</v>
      </c>
      <c r="D243" s="230" t="str">
        <f t="shared" si="28"/>
        <v>PBB 81 [3,4,4',5-tetrabromobiphenyl]</v>
      </c>
      <c r="E243" s="225">
        <v>2</v>
      </c>
      <c r="F243" s="224" t="s">
        <v>946</v>
      </c>
      <c r="G243" s="229">
        <f t="shared" si="29"/>
        <v>5.6000000000000004E-7</v>
      </c>
      <c r="H243" s="232">
        <f t="shared" si="30"/>
        <v>6.7000000000000002E-6</v>
      </c>
      <c r="I243" s="229">
        <f t="shared" si="31"/>
        <v>1.9E-6</v>
      </c>
      <c r="J243" s="224">
        <f t="shared" si="32"/>
        <v>1.4E-5</v>
      </c>
      <c r="K243" s="229">
        <f t="shared" si="33"/>
        <v>3.4999999999999999E-6</v>
      </c>
      <c r="L243" s="224">
        <f t="shared" si="34"/>
        <v>9.7999999999999997E-5</v>
      </c>
      <c r="M243" s="224" t="str">
        <f t="shared" si="35"/>
        <v>--</v>
      </c>
      <c r="N243" s="214" t="str">
        <f>VLOOKUP($B243,'3. Adjustment Factors'!$B$4:$M$380,5,FALSE)</f>
        <v>Yes</v>
      </c>
      <c r="O243" s="214" t="str">
        <f>VLOOKUP($B243,'3. Adjustment Factors'!$B$4:$M$380,12,FALSE)</f>
        <v>No</v>
      </c>
    </row>
    <row r="244" spans="1:15" x14ac:dyDescent="0.2">
      <c r="A244" s="221">
        <v>430</v>
      </c>
      <c r="B244" s="221" t="s">
        <v>581</v>
      </c>
      <c r="C244" s="208" t="str">
        <f t="shared" si="27"/>
        <v>2181002-77-5</v>
      </c>
      <c r="D244" s="230" t="str">
        <f t="shared" si="28"/>
        <v>PBB 105 [2,3,3',4,4'-pentabromobiphenyl]</v>
      </c>
      <c r="E244" s="225">
        <v>2</v>
      </c>
      <c r="F244" s="224" t="s">
        <v>946</v>
      </c>
      <c r="G244" s="224">
        <f t="shared" si="29"/>
        <v>1.1E-4</v>
      </c>
      <c r="H244" s="224">
        <f t="shared" si="30"/>
        <v>1.2999999999999999E-3</v>
      </c>
      <c r="I244" s="224">
        <f t="shared" si="31"/>
        <v>3.8999999999999999E-4</v>
      </c>
      <c r="J244" s="224">
        <f t="shared" si="32"/>
        <v>2.8E-3</v>
      </c>
      <c r="K244" s="224">
        <f t="shared" si="33"/>
        <v>6.9999999999999999E-4</v>
      </c>
      <c r="L244" s="224">
        <f t="shared" si="34"/>
        <v>0.02</v>
      </c>
      <c r="M244" s="224" t="str">
        <f t="shared" si="35"/>
        <v>--</v>
      </c>
      <c r="N244" s="214" t="str">
        <f>VLOOKUP($B244,'3. Adjustment Factors'!$B$4:$M$380,5,FALSE)</f>
        <v>Yes</v>
      </c>
      <c r="O244" s="214" t="str">
        <f>VLOOKUP($B244,'3. Adjustment Factors'!$B$4:$M$380,12,FALSE)</f>
        <v>No</v>
      </c>
    </row>
    <row r="245" spans="1:15" x14ac:dyDescent="0.2">
      <c r="A245" s="221">
        <v>431</v>
      </c>
      <c r="B245" s="221" t="s">
        <v>584</v>
      </c>
      <c r="C245" s="208" t="str">
        <f t="shared" si="27"/>
        <v>96551-70-1</v>
      </c>
      <c r="D245" s="230" t="str">
        <f t="shared" si="28"/>
        <v>PBB 114 [2,3,4,4',5-pentabromobiphenyl]</v>
      </c>
      <c r="E245" s="225">
        <v>2</v>
      </c>
      <c r="F245" s="224" t="s">
        <v>946</v>
      </c>
      <c r="G245" s="224">
        <f t="shared" si="29"/>
        <v>1.1E-4</v>
      </c>
      <c r="H245" s="224">
        <f t="shared" si="30"/>
        <v>1.2999999999999999E-3</v>
      </c>
      <c r="I245" s="224">
        <f t="shared" si="31"/>
        <v>3.8999999999999999E-4</v>
      </c>
      <c r="J245" s="224">
        <f t="shared" si="32"/>
        <v>2.8E-3</v>
      </c>
      <c r="K245" s="224">
        <f t="shared" si="33"/>
        <v>6.9999999999999999E-4</v>
      </c>
      <c r="L245" s="224">
        <f t="shared" si="34"/>
        <v>0.02</v>
      </c>
      <c r="M245" s="224" t="str">
        <f t="shared" si="35"/>
        <v>--</v>
      </c>
      <c r="N245" s="214" t="str">
        <f>VLOOKUP($B245,'3. Adjustment Factors'!$B$4:$M$380,5,FALSE)</f>
        <v>Yes</v>
      </c>
      <c r="O245" s="214" t="str">
        <f>VLOOKUP($B245,'3. Adjustment Factors'!$B$4:$M$380,12,FALSE)</f>
        <v>No</v>
      </c>
    </row>
    <row r="246" spans="1:15" x14ac:dyDescent="0.2">
      <c r="A246" s="221">
        <v>432</v>
      </c>
      <c r="B246" s="221" t="s">
        <v>587</v>
      </c>
      <c r="C246" s="208" t="str">
        <f t="shared" si="27"/>
        <v>6788-97-5</v>
      </c>
      <c r="D246" s="230" t="str">
        <f t="shared" si="28"/>
        <v>PBB 118 [2,3',4,4',5-pentabromobiphenyl]</v>
      </c>
      <c r="E246" s="225">
        <v>2</v>
      </c>
      <c r="F246" s="224" t="s">
        <v>946</v>
      </c>
      <c r="G246" s="224">
        <f t="shared" si="29"/>
        <v>1.1E-4</v>
      </c>
      <c r="H246" s="224">
        <f t="shared" si="30"/>
        <v>1.2999999999999999E-3</v>
      </c>
      <c r="I246" s="224">
        <f t="shared" si="31"/>
        <v>3.8999999999999999E-4</v>
      </c>
      <c r="J246" s="224">
        <f t="shared" si="32"/>
        <v>2.8E-3</v>
      </c>
      <c r="K246" s="224">
        <f t="shared" si="33"/>
        <v>6.9999999999999999E-4</v>
      </c>
      <c r="L246" s="224">
        <f t="shared" si="34"/>
        <v>0.02</v>
      </c>
      <c r="M246" s="224" t="str">
        <f t="shared" si="35"/>
        <v>--</v>
      </c>
      <c r="N246" s="214" t="str">
        <f>VLOOKUP($B246,'3. Adjustment Factors'!$B$4:$M$380,5,FALSE)</f>
        <v>Yes</v>
      </c>
      <c r="O246" s="214" t="str">
        <f>VLOOKUP($B246,'3. Adjustment Factors'!$B$4:$M$380,12,FALSE)</f>
        <v>No</v>
      </c>
    </row>
    <row r="247" spans="1:15" x14ac:dyDescent="0.2">
      <c r="A247" s="221">
        <v>433</v>
      </c>
      <c r="B247" s="221" t="s">
        <v>590</v>
      </c>
      <c r="C247" s="208" t="str">
        <f t="shared" si="27"/>
        <v>74114-77-5</v>
      </c>
      <c r="D247" s="230" t="str">
        <f t="shared" si="28"/>
        <v>PBB 123 [2,3',4,4',5'-pentabromobiphenyl]</v>
      </c>
      <c r="E247" s="225">
        <v>2</v>
      </c>
      <c r="F247" s="224" t="s">
        <v>946</v>
      </c>
      <c r="G247" s="224">
        <f t="shared" si="29"/>
        <v>1.1E-4</v>
      </c>
      <c r="H247" s="224">
        <f t="shared" si="30"/>
        <v>1.2999999999999999E-3</v>
      </c>
      <c r="I247" s="224">
        <f t="shared" si="31"/>
        <v>3.8999999999999999E-4</v>
      </c>
      <c r="J247" s="224">
        <f t="shared" si="32"/>
        <v>2.8E-3</v>
      </c>
      <c r="K247" s="224">
        <f t="shared" si="33"/>
        <v>6.9999999999999999E-4</v>
      </c>
      <c r="L247" s="224">
        <f t="shared" si="34"/>
        <v>0.02</v>
      </c>
      <c r="M247" s="224" t="str">
        <f t="shared" si="35"/>
        <v>--</v>
      </c>
      <c r="N247" s="214" t="str">
        <f>VLOOKUP($B247,'3. Adjustment Factors'!$B$4:$M$380,5,FALSE)</f>
        <v>Yes</v>
      </c>
      <c r="O247" s="214" t="str">
        <f>VLOOKUP($B247,'3. Adjustment Factors'!$B$4:$M$380,12,FALSE)</f>
        <v>No</v>
      </c>
    </row>
    <row r="248" spans="1:15" x14ac:dyDescent="0.2">
      <c r="A248" s="221">
        <v>434</v>
      </c>
      <c r="B248" s="221" t="s">
        <v>593</v>
      </c>
      <c r="C248" s="208" t="str">
        <f t="shared" si="27"/>
        <v>84303-46-8</v>
      </c>
      <c r="D248" s="230" t="str">
        <f t="shared" si="28"/>
        <v>PBB 126 [3,3',4,4',5-pentabromobiphenyl]</v>
      </c>
      <c r="E248" s="225">
        <v>2</v>
      </c>
      <c r="F248" s="224" t="s">
        <v>946</v>
      </c>
      <c r="G248" s="229">
        <f t="shared" si="29"/>
        <v>6.7000000000000004E-8</v>
      </c>
      <c r="H248" s="232">
        <f t="shared" si="30"/>
        <v>7.9999999999999996E-7</v>
      </c>
      <c r="I248" s="229">
        <f t="shared" si="31"/>
        <v>2.2999999999999999E-7</v>
      </c>
      <c r="J248" s="229">
        <f t="shared" si="32"/>
        <v>1.7E-6</v>
      </c>
      <c r="K248" s="229">
        <f t="shared" si="33"/>
        <v>4.2E-7</v>
      </c>
      <c r="L248" s="224">
        <f t="shared" si="34"/>
        <v>1.2E-5</v>
      </c>
      <c r="M248" s="224" t="str">
        <f t="shared" si="35"/>
        <v>--</v>
      </c>
      <c r="N248" s="214" t="str">
        <f>VLOOKUP($B248,'3. Adjustment Factors'!$B$4:$M$380,5,FALSE)</f>
        <v>Yes</v>
      </c>
      <c r="O248" s="214" t="str">
        <f>VLOOKUP($B248,'3. Adjustment Factors'!$B$4:$M$380,12,FALSE)</f>
        <v>No</v>
      </c>
    </row>
    <row r="249" spans="1:15" x14ac:dyDescent="0.2">
      <c r="A249" s="221">
        <v>435</v>
      </c>
      <c r="B249" s="221" t="s">
        <v>596</v>
      </c>
      <c r="C249" s="208" t="str">
        <f t="shared" si="27"/>
        <v>77607-09-1</v>
      </c>
      <c r="D249" s="230" t="str">
        <f t="shared" si="28"/>
        <v>PBB 156 [2,3,3',4,4',5-hexabromobiphenyl]</v>
      </c>
      <c r="E249" s="225">
        <v>2</v>
      </c>
      <c r="F249" s="224" t="s">
        <v>946</v>
      </c>
      <c r="G249" s="224">
        <f t="shared" si="29"/>
        <v>1.1E-4</v>
      </c>
      <c r="H249" s="224">
        <f t="shared" si="30"/>
        <v>1.2999999999999999E-3</v>
      </c>
      <c r="I249" s="224">
        <f t="shared" si="31"/>
        <v>3.8999999999999999E-4</v>
      </c>
      <c r="J249" s="224">
        <f t="shared" si="32"/>
        <v>2.8E-3</v>
      </c>
      <c r="K249" s="224">
        <f t="shared" si="33"/>
        <v>6.9999999999999999E-4</v>
      </c>
      <c r="L249" s="224">
        <f t="shared" si="34"/>
        <v>0.02</v>
      </c>
      <c r="M249" s="224" t="str">
        <f t="shared" si="35"/>
        <v>--</v>
      </c>
      <c r="N249" s="214" t="str">
        <f>VLOOKUP($B249,'3. Adjustment Factors'!$B$4:$M$380,5,FALSE)</f>
        <v>Yes</v>
      </c>
      <c r="O249" s="214" t="str">
        <f>VLOOKUP($B249,'3. Adjustment Factors'!$B$4:$M$380,12,FALSE)</f>
        <v>No</v>
      </c>
    </row>
    <row r="250" spans="1:15" x14ac:dyDescent="0.2">
      <c r="A250" s="221">
        <v>436</v>
      </c>
      <c r="B250" s="221" t="s">
        <v>599</v>
      </c>
      <c r="C250" s="208" t="str">
        <f t="shared" si="27"/>
        <v>84303-47-9</v>
      </c>
      <c r="D250" s="230" t="str">
        <f t="shared" si="28"/>
        <v>PBB 157 [2,3,3',4,4',5'-hexabromobiphenyl]</v>
      </c>
      <c r="E250" s="225">
        <v>2</v>
      </c>
      <c r="F250" s="224" t="s">
        <v>946</v>
      </c>
      <c r="G250" s="224">
        <f t="shared" si="29"/>
        <v>1.1E-4</v>
      </c>
      <c r="H250" s="224">
        <f t="shared" si="30"/>
        <v>1.2999999999999999E-3</v>
      </c>
      <c r="I250" s="224">
        <f t="shared" si="31"/>
        <v>3.8999999999999999E-4</v>
      </c>
      <c r="J250" s="224">
        <f t="shared" si="32"/>
        <v>2.8E-3</v>
      </c>
      <c r="K250" s="224">
        <f t="shared" si="33"/>
        <v>6.9999999999999999E-4</v>
      </c>
      <c r="L250" s="224">
        <f t="shared" si="34"/>
        <v>0.02</v>
      </c>
      <c r="M250" s="224" t="str">
        <f t="shared" si="35"/>
        <v>--</v>
      </c>
      <c r="N250" s="214" t="str">
        <f>VLOOKUP($B250,'3. Adjustment Factors'!$B$4:$M$380,5,FALSE)</f>
        <v>Yes</v>
      </c>
      <c r="O250" s="214" t="str">
        <f>VLOOKUP($B250,'3. Adjustment Factors'!$B$4:$M$380,12,FALSE)</f>
        <v>No</v>
      </c>
    </row>
    <row r="251" spans="1:15" x14ac:dyDescent="0.2">
      <c r="A251" s="221">
        <v>437</v>
      </c>
      <c r="B251" s="221" t="s">
        <v>602</v>
      </c>
      <c r="C251" s="208" t="str">
        <f t="shared" si="27"/>
        <v>67888-99-7</v>
      </c>
      <c r="D251" s="230" t="str">
        <f t="shared" si="28"/>
        <v>PBB 167 [2,3',4,4',5,5'-hexabromobiphenyl]</v>
      </c>
      <c r="E251" s="225">
        <v>2</v>
      </c>
      <c r="F251" s="224" t="s">
        <v>946</v>
      </c>
      <c r="G251" s="224">
        <f t="shared" si="29"/>
        <v>1.1E-4</v>
      </c>
      <c r="H251" s="224">
        <f t="shared" si="30"/>
        <v>1.2999999999999999E-3</v>
      </c>
      <c r="I251" s="224">
        <f t="shared" si="31"/>
        <v>3.8999999999999999E-4</v>
      </c>
      <c r="J251" s="224">
        <f t="shared" si="32"/>
        <v>2.8E-3</v>
      </c>
      <c r="K251" s="224">
        <f t="shared" si="33"/>
        <v>6.9999999999999999E-4</v>
      </c>
      <c r="L251" s="224">
        <f t="shared" si="34"/>
        <v>0.02</v>
      </c>
      <c r="M251" s="224" t="str">
        <f t="shared" si="35"/>
        <v>--</v>
      </c>
      <c r="N251" s="214" t="str">
        <f>VLOOKUP($B251,'3. Adjustment Factors'!$B$4:$M$380,5,FALSE)</f>
        <v>Yes</v>
      </c>
      <c r="O251" s="214" t="str">
        <f>VLOOKUP($B251,'3. Adjustment Factors'!$B$4:$M$380,12,FALSE)</f>
        <v>No</v>
      </c>
    </row>
    <row r="252" spans="1:15" x14ac:dyDescent="0.2">
      <c r="A252" s="221">
        <v>438</v>
      </c>
      <c r="B252" s="221" t="s">
        <v>605</v>
      </c>
      <c r="C252" s="208" t="str">
        <f t="shared" si="27"/>
        <v>60044-26-0</v>
      </c>
      <c r="D252" s="230" t="str">
        <f t="shared" si="28"/>
        <v>PBB 169 [3,3',4,4',5,5'-hexabromobiphenyl]</v>
      </c>
      <c r="E252" s="225">
        <v>2</v>
      </c>
      <c r="F252" s="224" t="s">
        <v>946</v>
      </c>
      <c r="G252" s="229">
        <f t="shared" si="29"/>
        <v>6.7000000000000004E-7</v>
      </c>
      <c r="H252" s="232">
        <f t="shared" si="30"/>
        <v>7.9999999999999996E-6</v>
      </c>
      <c r="I252" s="229">
        <f t="shared" si="31"/>
        <v>2.3E-6</v>
      </c>
      <c r="J252" s="224">
        <f t="shared" si="32"/>
        <v>1.7E-5</v>
      </c>
      <c r="K252" s="229">
        <f t="shared" si="33"/>
        <v>4.1999999999999996E-6</v>
      </c>
      <c r="L252" s="224">
        <f t="shared" si="34"/>
        <v>1.2E-4</v>
      </c>
      <c r="M252" s="224" t="str">
        <f t="shared" si="35"/>
        <v>--</v>
      </c>
      <c r="N252" s="214" t="str">
        <f>VLOOKUP($B252,'3. Adjustment Factors'!$B$4:$M$380,5,FALSE)</f>
        <v>Yes</v>
      </c>
      <c r="O252" s="214" t="str">
        <f>VLOOKUP($B252,'3. Adjustment Factors'!$B$4:$M$380,12,FALSE)</f>
        <v>No</v>
      </c>
    </row>
    <row r="253" spans="1:15" x14ac:dyDescent="0.2">
      <c r="A253" s="221">
        <v>439</v>
      </c>
      <c r="B253" s="221" t="s">
        <v>608</v>
      </c>
      <c r="C253" s="208" t="str">
        <f t="shared" si="27"/>
        <v>88700-06-5</v>
      </c>
      <c r="D253" s="230" t="str">
        <f t="shared" si="28"/>
        <v>PBB 189 [2,3,3',4,4',5,5'-heptabromobiphenyl]</v>
      </c>
      <c r="E253" s="225">
        <v>2</v>
      </c>
      <c r="F253" s="224" t="s">
        <v>946</v>
      </c>
      <c r="G253" s="224">
        <f t="shared" si="29"/>
        <v>1.1E-4</v>
      </c>
      <c r="H253" s="224">
        <f t="shared" si="30"/>
        <v>1.2999999999999999E-3</v>
      </c>
      <c r="I253" s="224">
        <f t="shared" si="31"/>
        <v>3.8999999999999999E-4</v>
      </c>
      <c r="J253" s="224">
        <f t="shared" si="32"/>
        <v>2.8E-3</v>
      </c>
      <c r="K253" s="224">
        <f t="shared" si="33"/>
        <v>6.9999999999999999E-4</v>
      </c>
      <c r="L253" s="224">
        <f t="shared" si="34"/>
        <v>0.02</v>
      </c>
      <c r="M253" s="224" t="str">
        <f t="shared" si="35"/>
        <v>--</v>
      </c>
      <c r="N253" s="214" t="str">
        <f>VLOOKUP($B253,'3. Adjustment Factors'!$B$4:$M$380,5,FALSE)</f>
        <v>Yes</v>
      </c>
      <c r="O253" s="214" t="str">
        <f>VLOOKUP($B253,'3. Adjustment Factors'!$B$4:$M$380,12,FALSE)</f>
        <v>No</v>
      </c>
    </row>
    <row r="254" spans="1:15" x14ac:dyDescent="0.2">
      <c r="A254" s="221">
        <v>440</v>
      </c>
      <c r="B254" s="221" t="s">
        <v>611</v>
      </c>
      <c r="C254" s="208" t="str">
        <f t="shared" si="27"/>
        <v>1025T</v>
      </c>
      <c r="D254" s="230" t="str">
        <f t="shared" si="28"/>
        <v>Total Polybrominated Biphenyls (PBBs), evaporated</v>
      </c>
      <c r="E254" s="225">
        <v>2</v>
      </c>
      <c r="F254" s="226" t="s">
        <v>77</v>
      </c>
      <c r="G254" s="224">
        <f t="shared" si="29"/>
        <v>1.1000000000000001E-3</v>
      </c>
      <c r="H254" s="224" t="str">
        <f t="shared" si="30"/>
        <v>--</v>
      </c>
      <c r="I254" s="224">
        <f t="shared" si="31"/>
        <v>3.8E-3</v>
      </c>
      <c r="J254" s="224" t="str">
        <f t="shared" si="32"/>
        <v>--</v>
      </c>
      <c r="K254" s="224">
        <f t="shared" si="33"/>
        <v>6.7999999999999996E-3</v>
      </c>
      <c r="L254" s="224" t="str">
        <f t="shared" si="34"/>
        <v>--</v>
      </c>
      <c r="M254" s="224" t="str">
        <f t="shared" si="35"/>
        <v>--</v>
      </c>
      <c r="N254" s="214" t="str">
        <f>VLOOKUP($B254,'3. Adjustment Factors'!$B$4:$M$380,5,FALSE)</f>
        <v>Yes</v>
      </c>
      <c r="O254" s="214" t="str">
        <f>VLOOKUP($B254,'3. Adjustment Factors'!$B$4:$M$380,12,FALSE)</f>
        <v>No</v>
      </c>
    </row>
    <row r="255" spans="1:15" x14ac:dyDescent="0.2">
      <c r="A255" s="221">
        <v>441</v>
      </c>
      <c r="B255" s="221" t="s">
        <v>613</v>
      </c>
      <c r="C255" s="208" t="str">
        <f t="shared" si="27"/>
        <v>1100T</v>
      </c>
      <c r="D255" s="230" t="str">
        <f t="shared" si="28"/>
        <v>Total Polybrominated Biphenyls (PBBs), aerosols and particulates</v>
      </c>
      <c r="E255" s="225">
        <v>2</v>
      </c>
      <c r="F255" s="226" t="s">
        <v>77</v>
      </c>
      <c r="G255" s="224">
        <f t="shared" si="29"/>
        <v>2.1000000000000001E-4</v>
      </c>
      <c r="H255" s="224" t="str">
        <f t="shared" si="30"/>
        <v>--</v>
      </c>
      <c r="I255" s="224">
        <f t="shared" si="31"/>
        <v>7.2000000000000005E-4</v>
      </c>
      <c r="J255" s="224" t="str">
        <f t="shared" si="32"/>
        <v>--</v>
      </c>
      <c r="K255" s="224">
        <f t="shared" si="33"/>
        <v>1.2999999999999999E-3</v>
      </c>
      <c r="L255" s="224" t="str">
        <f t="shared" si="34"/>
        <v>--</v>
      </c>
      <c r="M255" s="224" t="str">
        <f t="shared" si="35"/>
        <v>--</v>
      </c>
      <c r="N255" s="214" t="str">
        <f>VLOOKUP($B255,'3. Adjustment Factors'!$B$4:$M$380,5,FALSE)</f>
        <v>Yes</v>
      </c>
      <c r="O255" s="214" t="str">
        <f>VLOOKUP($B255,'3. Adjustment Factors'!$B$4:$M$380,12,FALSE)</f>
        <v>No</v>
      </c>
    </row>
    <row r="256" spans="1:15" x14ac:dyDescent="0.2">
      <c r="A256" s="221">
        <v>442</v>
      </c>
      <c r="B256" s="221" t="s">
        <v>615</v>
      </c>
      <c r="C256" s="208" t="str">
        <f t="shared" si="27"/>
        <v>1113T</v>
      </c>
      <c r="D256" s="230" t="str">
        <f t="shared" si="28"/>
        <v>Polybrominated biphenyls (PBBs) TEQ</v>
      </c>
      <c r="E256" s="225">
        <v>2</v>
      </c>
      <c r="F256" s="224" t="s">
        <v>946</v>
      </c>
      <c r="G256" s="229">
        <f t="shared" si="29"/>
        <v>3.3999999999999998E-9</v>
      </c>
      <c r="H256" s="232">
        <f t="shared" si="30"/>
        <v>4.0000000000000001E-8</v>
      </c>
      <c r="I256" s="229">
        <f t="shared" si="31"/>
        <v>1.2E-8</v>
      </c>
      <c r="J256" s="229">
        <f t="shared" si="32"/>
        <v>8.3999999999999998E-8</v>
      </c>
      <c r="K256" s="229">
        <f t="shared" si="33"/>
        <v>2.0999999999999999E-8</v>
      </c>
      <c r="L256" s="229">
        <f t="shared" si="34"/>
        <v>5.8999999999999996E-7</v>
      </c>
      <c r="M256" s="224" t="str">
        <f t="shared" si="35"/>
        <v>--</v>
      </c>
      <c r="N256" s="214" t="str">
        <f>VLOOKUP($B256,'3. Adjustment Factors'!$B$4:$M$380,5,FALSE)</f>
        <v>Yes</v>
      </c>
      <c r="O256" s="214" t="str">
        <f>VLOOKUP($B256,'3. Adjustment Factors'!$B$4:$M$380,12,FALSE)</f>
        <v>No</v>
      </c>
    </row>
    <row r="257" spans="1:15" x14ac:dyDescent="0.2">
      <c r="A257" s="221"/>
      <c r="B257" s="221" t="s">
        <v>960</v>
      </c>
      <c r="C257" s="208"/>
      <c r="D257" s="231" t="s">
        <v>961</v>
      </c>
      <c r="E257" s="225">
        <v>8</v>
      </c>
      <c r="F257" s="226" t="s">
        <v>77</v>
      </c>
      <c r="G257" s="226" t="s">
        <v>77</v>
      </c>
      <c r="H257" s="226" t="s">
        <v>77</v>
      </c>
      <c r="I257" s="226" t="s">
        <v>77</v>
      </c>
      <c r="J257" s="226" t="s">
        <v>77</v>
      </c>
      <c r="K257" s="226" t="s">
        <v>77</v>
      </c>
      <c r="L257" s="226" t="s">
        <v>77</v>
      </c>
      <c r="M257" s="226" t="s">
        <v>77</v>
      </c>
    </row>
    <row r="258" spans="1:15" x14ac:dyDescent="0.2">
      <c r="A258" s="221">
        <v>444</v>
      </c>
      <c r="B258" s="221" t="s">
        <v>617</v>
      </c>
      <c r="C258" s="208" t="str">
        <f t="shared" si="27"/>
        <v>50585-41-6</v>
      </c>
      <c r="D258" s="230" t="str">
        <f t="shared" si="28"/>
        <v>2,3,7,8-Tetrabromodibenzo-p-dioxin (TBDD)</v>
      </c>
      <c r="E258" s="225">
        <v>2</v>
      </c>
      <c r="F258" s="224" t="s">
        <v>946</v>
      </c>
      <c r="G258" s="229">
        <f t="shared" si="29"/>
        <v>4.2999999999999996E-9</v>
      </c>
      <c r="H258" s="232">
        <f t="shared" si="30"/>
        <v>3.1E-8</v>
      </c>
      <c r="I258" s="229">
        <f t="shared" si="31"/>
        <v>1.7999999999999999E-8</v>
      </c>
      <c r="J258" s="229">
        <f t="shared" si="32"/>
        <v>1.3E-7</v>
      </c>
      <c r="K258" s="229">
        <f t="shared" si="33"/>
        <v>3.7E-8</v>
      </c>
      <c r="L258" s="229">
        <f t="shared" si="34"/>
        <v>9.9999999999999995E-7</v>
      </c>
      <c r="M258" s="224" t="str">
        <f t="shared" si="35"/>
        <v>--</v>
      </c>
      <c r="N258" s="214" t="str">
        <f>VLOOKUP($B258,'3. Adjustment Factors'!$B$4:$M$380,5,FALSE)</f>
        <v>Yes</v>
      </c>
      <c r="O258" s="214" t="str">
        <f>VLOOKUP($B258,'3. Adjustment Factors'!$B$4:$M$380,12,FALSE)</f>
        <v>No</v>
      </c>
    </row>
    <row r="259" spans="1:15" x14ac:dyDescent="0.2">
      <c r="A259" s="221">
        <v>445</v>
      </c>
      <c r="B259" s="221" t="s">
        <v>621</v>
      </c>
      <c r="C259" s="208" t="str">
        <f t="shared" si="27"/>
        <v>109333-34-8</v>
      </c>
      <c r="D259" s="230" t="str">
        <f t="shared" si="28"/>
        <v>1,2,3,7,8-Pentabromodibenzo-p-dioxin (PBDD)</v>
      </c>
      <c r="E259" s="225">
        <v>2</v>
      </c>
      <c r="F259" s="224" t="s">
        <v>946</v>
      </c>
      <c r="G259" s="229">
        <f t="shared" si="29"/>
        <v>1.0999999999999999E-8</v>
      </c>
      <c r="H259" s="232">
        <f t="shared" si="30"/>
        <v>7.7000000000000001E-8</v>
      </c>
      <c r="I259" s="229">
        <f t="shared" si="31"/>
        <v>4.6000000000000002E-8</v>
      </c>
      <c r="J259" s="229">
        <f t="shared" si="32"/>
        <v>3.1E-7</v>
      </c>
      <c r="K259" s="229">
        <f t="shared" si="33"/>
        <v>9.2999999999999999E-8</v>
      </c>
      <c r="L259" s="229">
        <f t="shared" si="34"/>
        <v>2.6000000000000001E-6</v>
      </c>
      <c r="M259" s="224" t="str">
        <f t="shared" si="35"/>
        <v>--</v>
      </c>
      <c r="N259" s="214" t="str">
        <f>VLOOKUP($B259,'3. Adjustment Factors'!$B$4:$M$380,5,FALSE)</f>
        <v>Yes</v>
      </c>
      <c r="O259" s="214" t="str">
        <f>VLOOKUP($B259,'3. Adjustment Factors'!$B$4:$M$380,12,FALSE)</f>
        <v>No</v>
      </c>
    </row>
    <row r="260" spans="1:15" x14ac:dyDescent="0.2">
      <c r="A260" s="221">
        <v>446</v>
      </c>
      <c r="B260" s="221" t="s">
        <v>624</v>
      </c>
      <c r="C260" s="208" t="str">
        <f t="shared" si="27"/>
        <v>110999-44-5</v>
      </c>
      <c r="D260" s="230" t="str">
        <f t="shared" si="28"/>
        <v>1,2,3,4,7,8-Hexabromodibenzo-p-dioxin (HxBDD)</v>
      </c>
      <c r="E260" s="225">
        <v>2</v>
      </c>
      <c r="F260" s="224" t="s">
        <v>946</v>
      </c>
      <c r="G260" s="229">
        <f t="shared" si="29"/>
        <v>4.8E-8</v>
      </c>
      <c r="H260" s="232">
        <f t="shared" si="30"/>
        <v>3.3999999999999997E-7</v>
      </c>
      <c r="I260" s="229">
        <f t="shared" si="31"/>
        <v>2.1E-7</v>
      </c>
      <c r="J260" s="229">
        <f t="shared" si="32"/>
        <v>1.3999999999999999E-6</v>
      </c>
      <c r="K260" s="229">
        <f t="shared" si="33"/>
        <v>4.0999999999999999E-7</v>
      </c>
      <c r="L260" s="224">
        <f t="shared" si="34"/>
        <v>1.2E-5</v>
      </c>
      <c r="M260" s="224" t="str">
        <f t="shared" si="35"/>
        <v>--</v>
      </c>
      <c r="N260" s="214" t="str">
        <f>VLOOKUP($B260,'3. Adjustment Factors'!$B$4:$M$380,5,FALSE)</f>
        <v>Yes</v>
      </c>
      <c r="O260" s="214" t="str">
        <f>VLOOKUP($B260,'3. Adjustment Factors'!$B$4:$M$380,12,FALSE)</f>
        <v>No</v>
      </c>
    </row>
    <row r="261" spans="1:15" x14ac:dyDescent="0.2">
      <c r="A261" s="221">
        <v>447</v>
      </c>
      <c r="B261" s="221" t="s">
        <v>627</v>
      </c>
      <c r="C261" s="208" t="str">
        <f t="shared" si="27"/>
        <v>110999-45-6</v>
      </c>
      <c r="D261" s="230" t="str">
        <f t="shared" si="28"/>
        <v>1,2,3,6,7,8-Hexabromodibenzo-p-dioxin (HxBDD)</v>
      </c>
      <c r="E261" s="225">
        <v>2</v>
      </c>
      <c r="F261" s="224" t="s">
        <v>946</v>
      </c>
      <c r="G261" s="229">
        <f t="shared" si="29"/>
        <v>6.1999999999999999E-8</v>
      </c>
      <c r="H261" s="232">
        <f t="shared" si="30"/>
        <v>4.4000000000000002E-7</v>
      </c>
      <c r="I261" s="229">
        <f t="shared" si="31"/>
        <v>2.6E-7</v>
      </c>
      <c r="J261" s="229">
        <f t="shared" si="32"/>
        <v>1.7999999999999999E-6</v>
      </c>
      <c r="K261" s="229">
        <f t="shared" si="33"/>
        <v>5.3000000000000001E-7</v>
      </c>
      <c r="L261" s="224">
        <f t="shared" si="34"/>
        <v>1.5E-5</v>
      </c>
      <c r="M261" s="224" t="str">
        <f t="shared" si="35"/>
        <v>--</v>
      </c>
      <c r="N261" s="214" t="str">
        <f>VLOOKUP($B261,'3. Adjustment Factors'!$B$4:$M$380,5,FALSE)</f>
        <v>Yes</v>
      </c>
      <c r="O261" s="214" t="str">
        <f>VLOOKUP($B261,'3. Adjustment Factors'!$B$4:$M$380,12,FALSE)</f>
        <v>No</v>
      </c>
    </row>
    <row r="262" spans="1:15" x14ac:dyDescent="0.2">
      <c r="A262" s="221">
        <v>448</v>
      </c>
      <c r="B262" s="221" t="s">
        <v>630</v>
      </c>
      <c r="C262" s="208" t="str">
        <f t="shared" si="27"/>
        <v>110999-46-7</v>
      </c>
      <c r="D262" s="230" t="str">
        <f t="shared" si="28"/>
        <v>1,2,3,7,8,9-Hexabromodibenzo-p-dioxin (HxBDD)</v>
      </c>
      <c r="E262" s="225">
        <v>2</v>
      </c>
      <c r="F262" s="224" t="s">
        <v>946</v>
      </c>
      <c r="G262" s="229">
        <f t="shared" si="29"/>
        <v>8.6000000000000002E-8</v>
      </c>
      <c r="H262" s="232">
        <f t="shared" si="30"/>
        <v>6.1999999999999999E-7</v>
      </c>
      <c r="I262" s="229">
        <f t="shared" si="31"/>
        <v>3.7E-7</v>
      </c>
      <c r="J262" s="229">
        <f t="shared" si="32"/>
        <v>2.5000000000000002E-6</v>
      </c>
      <c r="K262" s="229">
        <f t="shared" si="33"/>
        <v>7.4000000000000001E-7</v>
      </c>
      <c r="L262" s="224">
        <f t="shared" si="34"/>
        <v>2.0999999999999999E-5</v>
      </c>
      <c r="M262" s="224" t="str">
        <f t="shared" si="35"/>
        <v>--</v>
      </c>
      <c r="N262" s="214" t="str">
        <f>VLOOKUP($B262,'3. Adjustment Factors'!$B$4:$M$380,5,FALSE)</f>
        <v>Yes</v>
      </c>
      <c r="O262" s="214" t="str">
        <f>VLOOKUP($B262,'3. Adjustment Factors'!$B$4:$M$380,12,FALSE)</f>
        <v>No</v>
      </c>
    </row>
    <row r="263" spans="1:15" x14ac:dyDescent="0.2">
      <c r="A263" s="221">
        <v>449</v>
      </c>
      <c r="B263" s="221" t="s">
        <v>633</v>
      </c>
      <c r="C263" s="208" t="str">
        <f t="shared" si="27"/>
        <v>110999-47-8</v>
      </c>
      <c r="D263" s="230" t="str">
        <f t="shared" si="28"/>
        <v>1,2,3,4,6,7,8-Heptabromodibenzo-p-dioxin (HpBDD)</v>
      </c>
      <c r="E263" s="225">
        <v>2</v>
      </c>
      <c r="F263" s="224" t="s">
        <v>946</v>
      </c>
      <c r="G263" s="229">
        <f t="shared" si="29"/>
        <v>8.6000000000000002E-8</v>
      </c>
      <c r="H263" s="232">
        <f t="shared" si="30"/>
        <v>6.1999999999999999E-7</v>
      </c>
      <c r="I263" s="229">
        <f t="shared" si="31"/>
        <v>3.7E-7</v>
      </c>
      <c r="J263" s="229">
        <f t="shared" si="32"/>
        <v>2.5000000000000002E-6</v>
      </c>
      <c r="K263" s="229">
        <f t="shared" si="33"/>
        <v>7.4000000000000001E-7</v>
      </c>
      <c r="L263" s="224">
        <f t="shared" si="34"/>
        <v>2.0999999999999999E-5</v>
      </c>
      <c r="M263" s="224" t="str">
        <f t="shared" si="35"/>
        <v>--</v>
      </c>
      <c r="N263" s="214" t="str">
        <f>VLOOKUP($B263,'3. Adjustment Factors'!$B$4:$M$380,5,FALSE)</f>
        <v>Yes</v>
      </c>
      <c r="O263" s="214" t="str">
        <f>VLOOKUP($B263,'3. Adjustment Factors'!$B$4:$M$380,12,FALSE)</f>
        <v>No</v>
      </c>
    </row>
    <row r="264" spans="1:15" x14ac:dyDescent="0.2">
      <c r="A264" s="221">
        <v>450</v>
      </c>
      <c r="B264" s="221" t="s">
        <v>636</v>
      </c>
      <c r="C264" s="208" t="str">
        <f t="shared" si="27"/>
        <v>2170-45-8</v>
      </c>
      <c r="D264" s="230" t="str">
        <f t="shared" si="28"/>
        <v>Octabromodibenzo-p-dioxin (OBDD)</v>
      </c>
      <c r="E264" s="225">
        <v>2</v>
      </c>
      <c r="F264" s="224" t="s">
        <v>946</v>
      </c>
      <c r="G264" s="229">
        <f t="shared" si="29"/>
        <v>4.3000000000000003E-6</v>
      </c>
      <c r="H264" s="224">
        <f t="shared" si="30"/>
        <v>3.1000000000000001E-5</v>
      </c>
      <c r="I264" s="224">
        <f t="shared" si="31"/>
        <v>1.8E-5</v>
      </c>
      <c r="J264" s="224">
        <f t="shared" si="32"/>
        <v>1.2999999999999999E-4</v>
      </c>
      <c r="K264" s="224">
        <f t="shared" si="33"/>
        <v>3.6999999999999998E-5</v>
      </c>
      <c r="L264" s="224">
        <f t="shared" si="34"/>
        <v>1E-3</v>
      </c>
      <c r="M264" s="224" t="str">
        <f t="shared" si="35"/>
        <v>--</v>
      </c>
      <c r="N264" s="214" t="str">
        <f>VLOOKUP($B264,'3. Adjustment Factors'!$B$4:$M$380,5,FALSE)</f>
        <v>Yes</v>
      </c>
      <c r="O264" s="214" t="str">
        <f>VLOOKUP($B264,'3. Adjustment Factors'!$B$4:$M$380,12,FALSE)</f>
        <v>No</v>
      </c>
    </row>
    <row r="265" spans="1:15" x14ac:dyDescent="0.2">
      <c r="A265" s="221">
        <v>451</v>
      </c>
      <c r="B265" s="221" t="s">
        <v>639</v>
      </c>
      <c r="C265" s="208" t="str">
        <f t="shared" si="27"/>
        <v>67733-57-7</v>
      </c>
      <c r="D265" s="230" t="str">
        <f t="shared" si="28"/>
        <v>2,3,7,8-Tetrabromodibenzofuran (TBDF)</v>
      </c>
      <c r="E265" s="225">
        <v>2</v>
      </c>
      <c r="F265" s="224" t="s">
        <v>946</v>
      </c>
      <c r="G265" s="229">
        <f t="shared" si="29"/>
        <v>6.1999999999999999E-8</v>
      </c>
      <c r="H265" s="232">
        <f t="shared" si="30"/>
        <v>4.4000000000000002E-7</v>
      </c>
      <c r="I265" s="229">
        <f t="shared" si="31"/>
        <v>2.6E-7</v>
      </c>
      <c r="J265" s="229">
        <f t="shared" si="32"/>
        <v>1.7999999999999999E-6</v>
      </c>
      <c r="K265" s="229">
        <f t="shared" si="33"/>
        <v>5.3000000000000001E-7</v>
      </c>
      <c r="L265" s="224">
        <f t="shared" si="34"/>
        <v>1.5E-5</v>
      </c>
      <c r="M265" s="224" t="str">
        <f t="shared" si="35"/>
        <v>--</v>
      </c>
      <c r="N265" s="214" t="str">
        <f>VLOOKUP($B265,'3. Adjustment Factors'!$B$4:$M$380,5,FALSE)</f>
        <v>Yes</v>
      </c>
      <c r="O265" s="214" t="str">
        <f>VLOOKUP($B265,'3. Adjustment Factors'!$B$4:$M$380,12,FALSE)</f>
        <v>No</v>
      </c>
    </row>
    <row r="266" spans="1:15" x14ac:dyDescent="0.2">
      <c r="A266" s="221">
        <v>452</v>
      </c>
      <c r="B266" s="221" t="s">
        <v>642</v>
      </c>
      <c r="C266" s="208" t="str">
        <f t="shared" si="27"/>
        <v>107555-93-1</v>
      </c>
      <c r="D266" s="230" t="str">
        <f t="shared" si="28"/>
        <v>1,2,3,7,8-Pentabromodibenzo[b,d]furan (PeBDF)</v>
      </c>
      <c r="E266" s="225">
        <v>2</v>
      </c>
      <c r="F266" s="224" t="s">
        <v>946</v>
      </c>
      <c r="G266" s="229">
        <f t="shared" si="29"/>
        <v>4.3000000000000001E-7</v>
      </c>
      <c r="H266" s="232">
        <f t="shared" si="30"/>
        <v>3.1E-6</v>
      </c>
      <c r="I266" s="229">
        <f t="shared" si="31"/>
        <v>1.7999999999999999E-6</v>
      </c>
      <c r="J266" s="224">
        <f t="shared" si="32"/>
        <v>1.2999999999999999E-5</v>
      </c>
      <c r="K266" s="229">
        <f t="shared" si="33"/>
        <v>3.7000000000000002E-6</v>
      </c>
      <c r="L266" s="224">
        <f t="shared" si="34"/>
        <v>1E-4</v>
      </c>
      <c r="M266" s="224" t="str">
        <f t="shared" si="35"/>
        <v>--</v>
      </c>
      <c r="N266" s="214" t="str">
        <f>VLOOKUP($B266,'3. Adjustment Factors'!$B$4:$M$380,5,FALSE)</f>
        <v>Yes</v>
      </c>
      <c r="O266" s="214" t="str">
        <f>VLOOKUP($B266,'3. Adjustment Factors'!$B$4:$M$380,12,FALSE)</f>
        <v>No</v>
      </c>
    </row>
    <row r="267" spans="1:15" x14ac:dyDescent="0.2">
      <c r="A267" s="221">
        <v>453</v>
      </c>
      <c r="B267" s="221" t="s">
        <v>645</v>
      </c>
      <c r="C267" s="208" t="str">
        <f t="shared" si="27"/>
        <v>131166-92-2</v>
      </c>
      <c r="D267" s="230" t="str">
        <f t="shared" si="28"/>
        <v>2,3,4,7,8-Pentabromodibenzofuran (PeBDF)</v>
      </c>
      <c r="E267" s="225">
        <v>2</v>
      </c>
      <c r="F267" s="224" t="s">
        <v>946</v>
      </c>
      <c r="G267" s="229">
        <f t="shared" si="29"/>
        <v>4.3000000000000001E-8</v>
      </c>
      <c r="H267" s="232">
        <f t="shared" si="30"/>
        <v>3.1E-7</v>
      </c>
      <c r="I267" s="229">
        <f t="shared" si="31"/>
        <v>1.8E-7</v>
      </c>
      <c r="J267" s="229">
        <f t="shared" si="32"/>
        <v>1.3E-6</v>
      </c>
      <c r="K267" s="229">
        <f t="shared" si="33"/>
        <v>3.7E-7</v>
      </c>
      <c r="L267" s="224">
        <f t="shared" si="34"/>
        <v>1.0000000000000001E-5</v>
      </c>
      <c r="M267" s="224" t="str">
        <f t="shared" si="35"/>
        <v>--</v>
      </c>
      <c r="N267" s="214" t="str">
        <f>VLOOKUP($B267,'3. Adjustment Factors'!$B$4:$M$380,5,FALSE)</f>
        <v>Yes</v>
      </c>
      <c r="O267" s="214" t="str">
        <f>VLOOKUP($B267,'3. Adjustment Factors'!$B$4:$M$380,12,FALSE)</f>
        <v>No</v>
      </c>
    </row>
    <row r="268" spans="1:15" x14ac:dyDescent="0.2">
      <c r="A268" s="221">
        <v>454</v>
      </c>
      <c r="B268" s="221" t="s">
        <v>648</v>
      </c>
      <c r="C268" s="208" t="str">
        <f t="shared" si="27"/>
        <v>129880-08-6</v>
      </c>
      <c r="D268" s="230" t="str">
        <f t="shared" si="28"/>
        <v>1,2,3,4,7,8-Hexabromodibenzofuran (HxBDF)</v>
      </c>
      <c r="E268" s="225">
        <v>2</v>
      </c>
      <c r="F268" s="224" t="s">
        <v>946</v>
      </c>
      <c r="G268" s="229">
        <f t="shared" si="29"/>
        <v>1.4E-8</v>
      </c>
      <c r="H268" s="232">
        <f t="shared" si="30"/>
        <v>9.9999999999999995E-8</v>
      </c>
      <c r="I268" s="229">
        <f t="shared" si="31"/>
        <v>6.1999999999999999E-8</v>
      </c>
      <c r="J268" s="229">
        <f t="shared" si="32"/>
        <v>4.2E-7</v>
      </c>
      <c r="K268" s="229">
        <f t="shared" si="33"/>
        <v>1.1999999999999999E-7</v>
      </c>
      <c r="L268" s="229">
        <f t="shared" si="34"/>
        <v>3.4999999999999999E-6</v>
      </c>
      <c r="M268" s="224" t="str">
        <f t="shared" si="35"/>
        <v>--</v>
      </c>
      <c r="N268" s="214" t="str">
        <f>VLOOKUP($B268,'3. Adjustment Factors'!$B$4:$M$380,5,FALSE)</f>
        <v>Yes</v>
      </c>
      <c r="O268" s="214" t="str">
        <f>VLOOKUP($B268,'3. Adjustment Factors'!$B$4:$M$380,12,FALSE)</f>
        <v>No</v>
      </c>
    </row>
    <row r="269" spans="1:15" x14ac:dyDescent="0.2">
      <c r="A269" s="221">
        <v>455</v>
      </c>
      <c r="B269" s="221" t="s">
        <v>651</v>
      </c>
      <c r="C269" s="208" t="str">
        <f t="shared" si="27"/>
        <v>107555-94-2</v>
      </c>
      <c r="D269" s="230" t="str">
        <f t="shared" si="28"/>
        <v>1,2,3,6,7,8-Hexabromodibenzofuran (HxBDF)</v>
      </c>
      <c r="E269" s="225">
        <v>2</v>
      </c>
      <c r="F269" s="224" t="s">
        <v>946</v>
      </c>
      <c r="G269" s="229">
        <f t="shared" si="29"/>
        <v>4.8E-8</v>
      </c>
      <c r="H269" s="232">
        <f t="shared" si="30"/>
        <v>3.3999999999999997E-7</v>
      </c>
      <c r="I269" s="229">
        <f t="shared" si="31"/>
        <v>2.1E-7</v>
      </c>
      <c r="J269" s="229">
        <f t="shared" si="32"/>
        <v>1.3999999999999999E-6</v>
      </c>
      <c r="K269" s="229">
        <f t="shared" si="33"/>
        <v>4.0999999999999999E-7</v>
      </c>
      <c r="L269" s="224">
        <f t="shared" si="34"/>
        <v>1.2E-5</v>
      </c>
      <c r="M269" s="224" t="str">
        <f t="shared" si="35"/>
        <v>--</v>
      </c>
      <c r="N269" s="214" t="str">
        <f>VLOOKUP($B269,'3. Adjustment Factors'!$B$4:$M$380,5,FALSE)</f>
        <v>Yes</v>
      </c>
      <c r="O269" s="214" t="str">
        <f>VLOOKUP($B269,'3. Adjustment Factors'!$B$4:$M$380,12,FALSE)</f>
        <v>No</v>
      </c>
    </row>
    <row r="270" spans="1:15" x14ac:dyDescent="0.2">
      <c r="A270" s="221">
        <v>456</v>
      </c>
      <c r="B270" s="221" t="s">
        <v>654</v>
      </c>
      <c r="C270" s="208" t="str">
        <f t="shared" ref="C270:C336" si="36">VLOOKUP($B270,TRVs,2,FALSE)</f>
        <v>161880-49-5</v>
      </c>
      <c r="D270" s="230" t="str">
        <f t="shared" ref="D270:D336" si="37">VLOOKUP($B270,TRVs,3,FALSE)</f>
        <v>1,2,3,7,8,9-Hexabromodibenzo[b,d]furan (HxBDF)</v>
      </c>
      <c r="E270" s="225">
        <v>2</v>
      </c>
      <c r="F270" s="224" t="s">
        <v>946</v>
      </c>
      <c r="G270" s="229">
        <f t="shared" ref="G270:G336" si="38">VLOOKUP($B270,RBCs,5,FALSE)</f>
        <v>2.1999999999999998E-8</v>
      </c>
      <c r="H270" s="232">
        <f t="shared" ref="H270:H336" si="39">VLOOKUP($B270,RBCs,7,FALSE)</f>
        <v>1.4999999999999999E-7</v>
      </c>
      <c r="I270" s="229">
        <f t="shared" ref="I270:I336" si="40">VLOOKUP($B270,RBCs,9,FALSE)</f>
        <v>9.2000000000000003E-8</v>
      </c>
      <c r="J270" s="229">
        <f t="shared" ref="J270:J336" si="41">VLOOKUP($B270,RBCs,11,FALSE)</f>
        <v>6.3E-7</v>
      </c>
      <c r="K270" s="229">
        <f t="shared" ref="K270:K336" si="42">VLOOKUP($B270,RBCs,13,FALSE)</f>
        <v>1.9000000000000001E-7</v>
      </c>
      <c r="L270" s="229">
        <f t="shared" ref="L270:L336" si="43">VLOOKUP($B270,RBCs,15,FALSE)</f>
        <v>5.2000000000000002E-6</v>
      </c>
      <c r="M270" s="224" t="str">
        <f t="shared" ref="M270:M336" si="44">VLOOKUP($B270,RBCs,17,FALSE)</f>
        <v>--</v>
      </c>
      <c r="N270" s="214" t="str">
        <f>VLOOKUP($B270,'3. Adjustment Factors'!$B$4:$M$380,5,FALSE)</f>
        <v>Yes</v>
      </c>
      <c r="O270" s="214" t="str">
        <f>VLOOKUP($B270,'3. Adjustment Factors'!$B$4:$M$380,12,FALSE)</f>
        <v>No</v>
      </c>
    </row>
    <row r="271" spans="1:15" x14ac:dyDescent="0.2">
      <c r="A271" s="221">
        <v>457</v>
      </c>
      <c r="B271" s="221" t="s">
        <v>657</v>
      </c>
      <c r="C271" s="208" t="str">
        <f t="shared" si="36"/>
        <v>161880-50-8</v>
      </c>
      <c r="D271" s="230" t="str">
        <f t="shared" si="37"/>
        <v>2,3,4,6,7,8-Hexabromodibenzo[b,d]furan (HxBDF)</v>
      </c>
      <c r="E271" s="225">
        <v>2</v>
      </c>
      <c r="F271" s="224" t="s">
        <v>946</v>
      </c>
      <c r="G271" s="229">
        <f t="shared" si="38"/>
        <v>4.3000000000000001E-8</v>
      </c>
      <c r="H271" s="232">
        <f t="shared" si="39"/>
        <v>3.1E-7</v>
      </c>
      <c r="I271" s="229">
        <f t="shared" si="40"/>
        <v>1.8E-7</v>
      </c>
      <c r="J271" s="229">
        <f t="shared" si="41"/>
        <v>1.3E-6</v>
      </c>
      <c r="K271" s="229">
        <f t="shared" si="42"/>
        <v>3.7E-7</v>
      </c>
      <c r="L271" s="224">
        <f t="shared" si="43"/>
        <v>1.0000000000000001E-5</v>
      </c>
      <c r="M271" s="224" t="str">
        <f t="shared" si="44"/>
        <v>--</v>
      </c>
      <c r="N271" s="214" t="str">
        <f>VLOOKUP($B271,'3. Adjustment Factors'!$B$4:$M$380,5,FALSE)</f>
        <v>Yes</v>
      </c>
      <c r="O271" s="214" t="str">
        <f>VLOOKUP($B271,'3. Adjustment Factors'!$B$4:$M$380,12,FALSE)</f>
        <v>No</v>
      </c>
    </row>
    <row r="272" spans="1:15" x14ac:dyDescent="0.2">
      <c r="A272" s="221">
        <v>458</v>
      </c>
      <c r="B272" s="221" t="s">
        <v>660</v>
      </c>
      <c r="C272" s="208" t="str">
        <f t="shared" si="36"/>
        <v>107555-95-3</v>
      </c>
      <c r="D272" s="230" t="str">
        <f t="shared" si="37"/>
        <v>1,2,3,4,6,7,8-Heptabromodibenzofuran (HpBDF)</v>
      </c>
      <c r="E272" s="225">
        <v>2</v>
      </c>
      <c r="F272" s="224" t="s">
        <v>946</v>
      </c>
      <c r="G272" s="229">
        <f t="shared" si="38"/>
        <v>2.2000000000000001E-7</v>
      </c>
      <c r="H272" s="232">
        <f t="shared" si="39"/>
        <v>1.5E-6</v>
      </c>
      <c r="I272" s="229">
        <f t="shared" si="40"/>
        <v>9.1999999999999998E-7</v>
      </c>
      <c r="J272" s="229">
        <f t="shared" si="41"/>
        <v>6.2999999999999998E-6</v>
      </c>
      <c r="K272" s="229">
        <f t="shared" si="42"/>
        <v>1.9E-6</v>
      </c>
      <c r="L272" s="224">
        <f t="shared" si="43"/>
        <v>5.1999999999999997E-5</v>
      </c>
      <c r="M272" s="224" t="str">
        <f t="shared" si="44"/>
        <v>--</v>
      </c>
      <c r="N272" s="214" t="str">
        <f>VLOOKUP($B272,'3. Adjustment Factors'!$B$4:$M$380,5,FALSE)</f>
        <v>Yes</v>
      </c>
      <c r="O272" s="214" t="str">
        <f>VLOOKUP($B272,'3. Adjustment Factors'!$B$4:$M$380,12,FALSE)</f>
        <v>No</v>
      </c>
    </row>
    <row r="273" spans="1:15" x14ac:dyDescent="0.2">
      <c r="A273" s="221">
        <v>459</v>
      </c>
      <c r="B273" s="221" t="s">
        <v>663</v>
      </c>
      <c r="C273" s="208" t="str">
        <f t="shared" si="36"/>
        <v>161880-51-9</v>
      </c>
      <c r="D273" s="230" t="str">
        <f t="shared" si="37"/>
        <v>1,2,3,4,7,8,9-Heptabromodibenzo[b,d]furan (HpBDF)</v>
      </c>
      <c r="E273" s="225">
        <v>2</v>
      </c>
      <c r="F273" s="224" t="s">
        <v>946</v>
      </c>
      <c r="G273" s="229">
        <f t="shared" si="38"/>
        <v>4.3000000000000001E-8</v>
      </c>
      <c r="H273" s="232">
        <f t="shared" si="39"/>
        <v>3.1E-7</v>
      </c>
      <c r="I273" s="229">
        <f t="shared" si="40"/>
        <v>1.8E-7</v>
      </c>
      <c r="J273" s="229">
        <f t="shared" si="41"/>
        <v>1.3E-6</v>
      </c>
      <c r="K273" s="229">
        <f t="shared" si="42"/>
        <v>3.7E-7</v>
      </c>
      <c r="L273" s="224">
        <f t="shared" si="43"/>
        <v>1.0000000000000001E-5</v>
      </c>
      <c r="M273" s="224" t="str">
        <f t="shared" si="44"/>
        <v>--</v>
      </c>
      <c r="N273" s="214" t="str">
        <f>VLOOKUP($B273,'3. Adjustment Factors'!$B$4:$M$380,5,FALSE)</f>
        <v>Yes</v>
      </c>
      <c r="O273" s="214" t="str">
        <f>VLOOKUP($B273,'3. Adjustment Factors'!$B$4:$M$380,12,FALSE)</f>
        <v>No</v>
      </c>
    </row>
    <row r="274" spans="1:15" x14ac:dyDescent="0.2">
      <c r="A274" s="221">
        <v>460</v>
      </c>
      <c r="B274" s="221" t="s">
        <v>666</v>
      </c>
      <c r="C274" s="208" t="str">
        <f t="shared" si="36"/>
        <v>103582-29-2</v>
      </c>
      <c r="D274" s="230" t="str">
        <f t="shared" si="37"/>
        <v>1,2,3,4,6,7,8,9-Octabromodibenzofuran (OBDF)</v>
      </c>
      <c r="E274" s="225">
        <v>2</v>
      </c>
      <c r="F274" s="224" t="s">
        <v>946</v>
      </c>
      <c r="G274" s="229">
        <f t="shared" si="38"/>
        <v>2.2000000000000001E-6</v>
      </c>
      <c r="H274" s="224">
        <f t="shared" si="39"/>
        <v>1.5E-5</v>
      </c>
      <c r="I274" s="229">
        <f t="shared" si="40"/>
        <v>9.2E-6</v>
      </c>
      <c r="J274" s="224">
        <f t="shared" si="41"/>
        <v>6.3E-5</v>
      </c>
      <c r="K274" s="224">
        <f t="shared" si="42"/>
        <v>1.9000000000000001E-5</v>
      </c>
      <c r="L274" s="224">
        <f t="shared" si="43"/>
        <v>5.1999999999999995E-4</v>
      </c>
      <c r="M274" s="224" t="str">
        <f t="shared" si="44"/>
        <v>--</v>
      </c>
      <c r="N274" s="214" t="str">
        <f>VLOOKUP($B274,'3. Adjustment Factors'!$B$4:$M$380,5,FALSE)</f>
        <v>Yes</v>
      </c>
      <c r="O274" s="214" t="str">
        <f>VLOOKUP($B274,'3. Adjustment Factors'!$B$4:$M$380,12,FALSE)</f>
        <v>No</v>
      </c>
    </row>
    <row r="275" spans="1:15" x14ac:dyDescent="0.2">
      <c r="A275" s="221">
        <v>461</v>
      </c>
      <c r="B275" s="221" t="s">
        <v>669</v>
      </c>
      <c r="C275" s="208" t="str">
        <f t="shared" si="36"/>
        <v>1068T</v>
      </c>
      <c r="D275" s="230" t="str">
        <f t="shared" si="37"/>
        <v>Polybrominated dibenzo-p-dioxins (PBDDs) &amp; dibenzofurans (PBDFs) TEQ</v>
      </c>
      <c r="E275" s="225">
        <v>2</v>
      </c>
      <c r="F275" s="224" t="s">
        <v>946</v>
      </c>
      <c r="G275" s="229">
        <f t="shared" si="38"/>
        <v>4.2999999999999996E-9</v>
      </c>
      <c r="H275" s="232">
        <f t="shared" si="39"/>
        <v>3.1E-8</v>
      </c>
      <c r="I275" s="229">
        <f t="shared" si="40"/>
        <v>1.7999999999999999E-8</v>
      </c>
      <c r="J275" s="229">
        <f t="shared" si="41"/>
        <v>1.3E-7</v>
      </c>
      <c r="K275" s="229">
        <f t="shared" si="42"/>
        <v>3.7E-8</v>
      </c>
      <c r="L275" s="229">
        <f t="shared" si="43"/>
        <v>9.9999999999999995E-7</v>
      </c>
      <c r="M275" s="224" t="str">
        <f t="shared" si="44"/>
        <v>--</v>
      </c>
      <c r="N275" s="214" t="str">
        <f>VLOOKUP($B275,'3. Adjustment Factors'!$B$4:$M$380,5,FALSE)</f>
        <v>Yes</v>
      </c>
      <c r="O275" s="214" t="str">
        <f>VLOOKUP($B275,'3. Adjustment Factors'!$B$4:$M$380,12,FALSE)</f>
        <v>No</v>
      </c>
    </row>
    <row r="276" spans="1:15" x14ac:dyDescent="0.2">
      <c r="A276" s="221">
        <v>462</v>
      </c>
      <c r="B276" s="222">
        <v>447</v>
      </c>
      <c r="C276" s="208">
        <f t="shared" si="36"/>
        <v>447</v>
      </c>
      <c r="D276" s="208" t="str">
        <f t="shared" si="37"/>
        <v>Polybrominated diphenyl ethers (PBDEs) excluding decabromodiphenyl ether-209</v>
      </c>
      <c r="E276" s="225"/>
      <c r="F276" s="224" t="s">
        <v>946</v>
      </c>
      <c r="G276" s="224" t="str">
        <f t="shared" si="38"/>
        <v>--</v>
      </c>
      <c r="H276" s="224" t="str">
        <f t="shared" si="39"/>
        <v>--</v>
      </c>
      <c r="I276" s="224" t="str">
        <f t="shared" si="40"/>
        <v>--</v>
      </c>
      <c r="J276" s="224" t="str">
        <f t="shared" si="41"/>
        <v>--</v>
      </c>
      <c r="K276" s="224" t="str">
        <f t="shared" si="42"/>
        <v>--</v>
      </c>
      <c r="L276" s="224" t="str">
        <f t="shared" si="43"/>
        <v>--</v>
      </c>
      <c r="M276" s="224">
        <f t="shared" si="44"/>
        <v>8.1999999999999993</v>
      </c>
      <c r="N276" s="214" t="str">
        <f>VLOOKUP($B276,'3. Adjustment Factors'!$B$4:$M$380,5,FALSE)</f>
        <v>No</v>
      </c>
      <c r="O276" s="214" t="str">
        <f>VLOOKUP($B276,'3. Adjustment Factors'!$B$4:$M$380,12,FALSE)</f>
        <v>No</v>
      </c>
    </row>
    <row r="277" spans="1:15" x14ac:dyDescent="0.2">
      <c r="A277" s="221"/>
      <c r="B277" s="222" t="s">
        <v>962</v>
      </c>
      <c r="C277" s="208"/>
      <c r="D277" s="231" t="s">
        <v>963</v>
      </c>
      <c r="E277" s="225">
        <v>8</v>
      </c>
      <c r="F277" s="226" t="s">
        <v>77</v>
      </c>
      <c r="G277" s="226" t="s">
        <v>77</v>
      </c>
      <c r="H277" s="226" t="s">
        <v>77</v>
      </c>
      <c r="I277" s="226" t="s">
        <v>77</v>
      </c>
      <c r="J277" s="226" t="s">
        <v>77</v>
      </c>
      <c r="K277" s="226" t="s">
        <v>77</v>
      </c>
      <c r="L277" s="226" t="s">
        <v>77</v>
      </c>
      <c r="M277" s="226" t="s">
        <v>77</v>
      </c>
    </row>
    <row r="278" spans="1:15" x14ac:dyDescent="0.2">
      <c r="A278" s="221">
        <v>465</v>
      </c>
      <c r="B278" s="222">
        <v>463</v>
      </c>
      <c r="C278" s="208" t="str">
        <f t="shared" si="36"/>
        <v>32598-13-3</v>
      </c>
      <c r="D278" s="230" t="str">
        <f t="shared" si="37"/>
        <v>PCB 77 [3,3',4,4'-tetrachlorobiphenyl]</v>
      </c>
      <c r="E278" s="225">
        <v>2</v>
      </c>
      <c r="F278" s="224" t="s">
        <v>946</v>
      </c>
      <c r="G278" s="224">
        <f t="shared" si="38"/>
        <v>1.1E-5</v>
      </c>
      <c r="H278" s="224">
        <f t="shared" si="39"/>
        <v>1.2999999999999999E-4</v>
      </c>
      <c r="I278" s="224">
        <f t="shared" si="40"/>
        <v>3.8999999999999999E-5</v>
      </c>
      <c r="J278" s="224">
        <f t="shared" si="41"/>
        <v>2.7999999999999998E-4</v>
      </c>
      <c r="K278" s="224">
        <f t="shared" si="42"/>
        <v>6.9999999999999994E-5</v>
      </c>
      <c r="L278" s="224">
        <f t="shared" si="43"/>
        <v>2E-3</v>
      </c>
      <c r="M278" s="224" t="str">
        <f t="shared" si="44"/>
        <v>--</v>
      </c>
      <c r="N278" s="214" t="str">
        <f>VLOOKUP($B278,'3. Adjustment Factors'!$B$4:$M$380,5,FALSE)</f>
        <v>Yes</v>
      </c>
      <c r="O278" s="214" t="str">
        <f>VLOOKUP($B278,'3. Adjustment Factors'!$B$4:$M$380,12,FALSE)</f>
        <v>No</v>
      </c>
    </row>
    <row r="279" spans="1:15" x14ac:dyDescent="0.2">
      <c r="A279" s="221">
        <v>466</v>
      </c>
      <c r="B279" s="222">
        <v>464</v>
      </c>
      <c r="C279" s="208" t="str">
        <f t="shared" si="36"/>
        <v>70362-50-4</v>
      </c>
      <c r="D279" s="230" t="str">
        <f t="shared" si="37"/>
        <v>PCB 81 [3,4,4',5-tetrachlorobiphenyl]</v>
      </c>
      <c r="E279" s="225">
        <v>2</v>
      </c>
      <c r="F279" s="224" t="s">
        <v>946</v>
      </c>
      <c r="G279" s="229">
        <f t="shared" si="38"/>
        <v>5.6000000000000004E-7</v>
      </c>
      <c r="H279" s="232">
        <f t="shared" si="39"/>
        <v>6.7000000000000002E-6</v>
      </c>
      <c r="I279" s="229">
        <f t="shared" si="40"/>
        <v>1.9E-6</v>
      </c>
      <c r="J279" s="224">
        <f t="shared" si="41"/>
        <v>1.4E-5</v>
      </c>
      <c r="K279" s="229">
        <f t="shared" si="42"/>
        <v>3.4999999999999999E-6</v>
      </c>
      <c r="L279" s="224">
        <f t="shared" si="43"/>
        <v>9.7999999999999997E-5</v>
      </c>
      <c r="M279" s="224" t="str">
        <f t="shared" si="44"/>
        <v>--</v>
      </c>
      <c r="N279" s="214" t="str">
        <f>VLOOKUP($B279,'3. Adjustment Factors'!$B$4:$M$380,5,FALSE)</f>
        <v>Yes</v>
      </c>
      <c r="O279" s="214" t="str">
        <f>VLOOKUP($B279,'3. Adjustment Factors'!$B$4:$M$380,12,FALSE)</f>
        <v>No</v>
      </c>
    </row>
    <row r="280" spans="1:15" x14ac:dyDescent="0.2">
      <c r="A280" s="221">
        <v>467</v>
      </c>
      <c r="B280" s="222">
        <v>466</v>
      </c>
      <c r="C280" s="208" t="str">
        <f t="shared" si="36"/>
        <v>32598-14-4</v>
      </c>
      <c r="D280" s="230" t="str">
        <f t="shared" si="37"/>
        <v>PCB 105 [2,3,3',4,4'-pentachlorobiphenyl]</v>
      </c>
      <c r="E280" s="225">
        <v>2</v>
      </c>
      <c r="F280" s="224" t="s">
        <v>946</v>
      </c>
      <c r="G280" s="224">
        <f t="shared" si="38"/>
        <v>1.1E-4</v>
      </c>
      <c r="H280" s="224">
        <f t="shared" si="39"/>
        <v>1.2999999999999999E-3</v>
      </c>
      <c r="I280" s="224">
        <f t="shared" si="40"/>
        <v>3.8999999999999999E-4</v>
      </c>
      <c r="J280" s="224">
        <f t="shared" si="41"/>
        <v>2.8E-3</v>
      </c>
      <c r="K280" s="224">
        <f t="shared" si="42"/>
        <v>6.9999999999999999E-4</v>
      </c>
      <c r="L280" s="224">
        <f t="shared" si="43"/>
        <v>0.02</v>
      </c>
      <c r="M280" s="224" t="str">
        <f t="shared" si="44"/>
        <v>--</v>
      </c>
      <c r="N280" s="214" t="str">
        <f>VLOOKUP($B280,'3. Adjustment Factors'!$B$4:$M$380,5,FALSE)</f>
        <v>Yes</v>
      </c>
      <c r="O280" s="214" t="str">
        <f>VLOOKUP($B280,'3. Adjustment Factors'!$B$4:$M$380,12,FALSE)</f>
        <v>No</v>
      </c>
    </row>
    <row r="281" spans="1:15" x14ac:dyDescent="0.2">
      <c r="A281" s="221">
        <v>468</v>
      </c>
      <c r="B281" s="222">
        <v>467</v>
      </c>
      <c r="C281" s="208" t="str">
        <f t="shared" si="36"/>
        <v>74472-37-0</v>
      </c>
      <c r="D281" s="230" t="str">
        <f t="shared" si="37"/>
        <v>PCB 114 [2,3,4,4',5-pentachlorobiphenyl]</v>
      </c>
      <c r="E281" s="225">
        <v>2</v>
      </c>
      <c r="F281" s="224" t="s">
        <v>946</v>
      </c>
      <c r="G281" s="224">
        <f t="shared" si="38"/>
        <v>1.1E-4</v>
      </c>
      <c r="H281" s="224">
        <f t="shared" si="39"/>
        <v>1.2999999999999999E-3</v>
      </c>
      <c r="I281" s="224">
        <f t="shared" si="40"/>
        <v>3.8999999999999999E-4</v>
      </c>
      <c r="J281" s="224">
        <f t="shared" si="41"/>
        <v>2.8E-3</v>
      </c>
      <c r="K281" s="224">
        <f t="shared" si="42"/>
        <v>6.9999999999999999E-4</v>
      </c>
      <c r="L281" s="224">
        <f t="shared" si="43"/>
        <v>0.02</v>
      </c>
      <c r="M281" s="224" t="str">
        <f t="shared" si="44"/>
        <v>--</v>
      </c>
      <c r="N281" s="214" t="str">
        <f>VLOOKUP($B281,'3. Adjustment Factors'!$B$4:$M$380,5,FALSE)</f>
        <v>Yes</v>
      </c>
      <c r="O281" s="214" t="str">
        <f>VLOOKUP($B281,'3. Adjustment Factors'!$B$4:$M$380,12,FALSE)</f>
        <v>No</v>
      </c>
    </row>
    <row r="282" spans="1:15" x14ac:dyDescent="0.2">
      <c r="A282" s="221">
        <v>469</v>
      </c>
      <c r="B282" s="222">
        <v>468</v>
      </c>
      <c r="C282" s="208" t="str">
        <f t="shared" si="36"/>
        <v>31508-00-6</v>
      </c>
      <c r="D282" s="230" t="str">
        <f t="shared" si="37"/>
        <v>PCB 118 [2,3',4,4',5-pentachlorobiphenyl]</v>
      </c>
      <c r="E282" s="225">
        <v>2</v>
      </c>
      <c r="F282" s="224" t="s">
        <v>946</v>
      </c>
      <c r="G282" s="224">
        <f t="shared" si="38"/>
        <v>1.1E-4</v>
      </c>
      <c r="H282" s="224">
        <f t="shared" si="39"/>
        <v>1.2999999999999999E-3</v>
      </c>
      <c r="I282" s="224">
        <f t="shared" si="40"/>
        <v>3.8999999999999999E-4</v>
      </c>
      <c r="J282" s="224">
        <f t="shared" si="41"/>
        <v>2.8E-3</v>
      </c>
      <c r="K282" s="224">
        <f t="shared" si="42"/>
        <v>6.9999999999999999E-4</v>
      </c>
      <c r="L282" s="224">
        <f t="shared" si="43"/>
        <v>0.02</v>
      </c>
      <c r="M282" s="224" t="str">
        <f t="shared" si="44"/>
        <v>--</v>
      </c>
      <c r="N282" s="214" t="str">
        <f>VLOOKUP($B282,'3. Adjustment Factors'!$B$4:$M$380,5,FALSE)</f>
        <v>Yes</v>
      </c>
      <c r="O282" s="214" t="str">
        <f>VLOOKUP($B282,'3. Adjustment Factors'!$B$4:$M$380,12,FALSE)</f>
        <v>No</v>
      </c>
    </row>
    <row r="283" spans="1:15" x14ac:dyDescent="0.2">
      <c r="A283" s="221">
        <v>470</v>
      </c>
      <c r="B283" s="222">
        <v>469</v>
      </c>
      <c r="C283" s="208" t="str">
        <f t="shared" si="36"/>
        <v>65510-44-3</v>
      </c>
      <c r="D283" s="230" t="str">
        <f t="shared" si="37"/>
        <v>PCB 123 [2,3',4,4',5'-pentachlorobiphenyl]</v>
      </c>
      <c r="E283" s="225">
        <v>2</v>
      </c>
      <c r="F283" s="224" t="s">
        <v>946</v>
      </c>
      <c r="G283" s="224">
        <f t="shared" si="38"/>
        <v>1.1E-4</v>
      </c>
      <c r="H283" s="224">
        <f t="shared" si="39"/>
        <v>1.2999999999999999E-3</v>
      </c>
      <c r="I283" s="224">
        <f t="shared" si="40"/>
        <v>3.8999999999999999E-4</v>
      </c>
      <c r="J283" s="224">
        <f t="shared" si="41"/>
        <v>2.8E-3</v>
      </c>
      <c r="K283" s="224">
        <f t="shared" si="42"/>
        <v>6.9999999999999999E-4</v>
      </c>
      <c r="L283" s="224">
        <f t="shared" si="43"/>
        <v>0.02</v>
      </c>
      <c r="M283" s="224" t="str">
        <f t="shared" si="44"/>
        <v>--</v>
      </c>
      <c r="N283" s="214" t="str">
        <f>VLOOKUP($B283,'3. Adjustment Factors'!$B$4:$M$380,5,FALSE)</f>
        <v>Yes</v>
      </c>
      <c r="O283" s="214" t="str">
        <f>VLOOKUP($B283,'3. Adjustment Factors'!$B$4:$M$380,12,FALSE)</f>
        <v>No</v>
      </c>
    </row>
    <row r="284" spans="1:15" x14ac:dyDescent="0.2">
      <c r="A284" s="221">
        <v>471</v>
      </c>
      <c r="B284" s="222">
        <v>470</v>
      </c>
      <c r="C284" s="208" t="str">
        <f t="shared" si="36"/>
        <v>57465-28-8</v>
      </c>
      <c r="D284" s="230" t="str">
        <f t="shared" si="37"/>
        <v>PCB 126 [3,3',4,4',5-pentachlorobiphenyl]</v>
      </c>
      <c r="E284" s="225">
        <v>2</v>
      </c>
      <c r="F284" s="224" t="s">
        <v>946</v>
      </c>
      <c r="G284" s="229">
        <f t="shared" si="38"/>
        <v>6.7000000000000004E-8</v>
      </c>
      <c r="H284" s="232">
        <f t="shared" si="39"/>
        <v>7.9999999999999996E-7</v>
      </c>
      <c r="I284" s="229">
        <f t="shared" si="40"/>
        <v>2.2999999999999999E-7</v>
      </c>
      <c r="J284" s="229">
        <f t="shared" si="41"/>
        <v>1.7E-6</v>
      </c>
      <c r="K284" s="229">
        <f t="shared" si="42"/>
        <v>4.2E-7</v>
      </c>
      <c r="L284" s="224">
        <f t="shared" si="43"/>
        <v>1.2E-5</v>
      </c>
      <c r="M284" s="224" t="str">
        <f t="shared" si="44"/>
        <v>--</v>
      </c>
      <c r="N284" s="214" t="str">
        <f>VLOOKUP($B284,'3. Adjustment Factors'!$B$4:$M$380,5,FALSE)</f>
        <v>Yes</v>
      </c>
      <c r="O284" s="214" t="str">
        <f>VLOOKUP($B284,'3. Adjustment Factors'!$B$4:$M$380,12,FALSE)</f>
        <v>No</v>
      </c>
    </row>
    <row r="285" spans="1:15" x14ac:dyDescent="0.2">
      <c r="A285" s="221">
        <v>472</v>
      </c>
      <c r="B285" s="222">
        <v>474</v>
      </c>
      <c r="C285" s="208" t="str">
        <f t="shared" si="36"/>
        <v>38380-08-4</v>
      </c>
      <c r="D285" s="230" t="str">
        <f t="shared" si="37"/>
        <v>PCB 156 [2,3,3',4,4',5-hexachlorobiphenyl]</v>
      </c>
      <c r="E285" s="225">
        <v>2</v>
      </c>
      <c r="F285" s="224" t="s">
        <v>946</v>
      </c>
      <c r="G285" s="224">
        <f t="shared" si="38"/>
        <v>1.1E-4</v>
      </c>
      <c r="H285" s="224">
        <f t="shared" si="39"/>
        <v>1.2999999999999999E-3</v>
      </c>
      <c r="I285" s="224">
        <f t="shared" si="40"/>
        <v>3.8999999999999999E-4</v>
      </c>
      <c r="J285" s="224">
        <f t="shared" si="41"/>
        <v>2.8E-3</v>
      </c>
      <c r="K285" s="224">
        <f t="shared" si="42"/>
        <v>6.9999999999999999E-4</v>
      </c>
      <c r="L285" s="224">
        <f t="shared" si="43"/>
        <v>0.02</v>
      </c>
      <c r="M285" s="224" t="str">
        <f t="shared" si="44"/>
        <v>--</v>
      </c>
      <c r="N285" s="214" t="str">
        <f>VLOOKUP($B285,'3. Adjustment Factors'!$B$4:$M$380,5,FALSE)</f>
        <v>Yes</v>
      </c>
      <c r="O285" s="214" t="str">
        <f>VLOOKUP($B285,'3. Adjustment Factors'!$B$4:$M$380,12,FALSE)</f>
        <v>No</v>
      </c>
    </row>
    <row r="286" spans="1:15" x14ac:dyDescent="0.2">
      <c r="A286" s="221">
        <v>473</v>
      </c>
      <c r="B286" s="222">
        <v>475</v>
      </c>
      <c r="C286" s="208" t="str">
        <f t="shared" si="36"/>
        <v>69782-90-7</v>
      </c>
      <c r="D286" s="230" t="str">
        <f t="shared" si="37"/>
        <v>PCB 157 [2,3,3',4,4',5'-hexachlorobiphenyl]</v>
      </c>
      <c r="E286" s="225">
        <v>2</v>
      </c>
      <c r="F286" s="224" t="s">
        <v>946</v>
      </c>
      <c r="G286" s="224">
        <f t="shared" si="38"/>
        <v>1.1E-4</v>
      </c>
      <c r="H286" s="224">
        <f t="shared" si="39"/>
        <v>1.2999999999999999E-3</v>
      </c>
      <c r="I286" s="224">
        <f t="shared" si="40"/>
        <v>3.8999999999999999E-4</v>
      </c>
      <c r="J286" s="224">
        <f t="shared" si="41"/>
        <v>2.8E-3</v>
      </c>
      <c r="K286" s="224">
        <f t="shared" si="42"/>
        <v>6.9999999999999999E-4</v>
      </c>
      <c r="L286" s="224">
        <f t="shared" si="43"/>
        <v>0.02</v>
      </c>
      <c r="M286" s="224" t="str">
        <f t="shared" si="44"/>
        <v>--</v>
      </c>
      <c r="N286" s="214" t="str">
        <f>VLOOKUP($B286,'3. Adjustment Factors'!$B$4:$M$380,5,FALSE)</f>
        <v>Yes</v>
      </c>
      <c r="O286" s="214" t="str">
        <f>VLOOKUP($B286,'3. Adjustment Factors'!$B$4:$M$380,12,FALSE)</f>
        <v>No</v>
      </c>
    </row>
    <row r="287" spans="1:15" x14ac:dyDescent="0.2">
      <c r="A287" s="221">
        <v>474</v>
      </c>
      <c r="B287" s="222">
        <v>476</v>
      </c>
      <c r="C287" s="208" t="str">
        <f t="shared" si="36"/>
        <v>52663-72-6</v>
      </c>
      <c r="D287" s="230" t="str">
        <f t="shared" si="37"/>
        <v>PCB 167 [2,3',4,4',5,5'-hexachlorobiphenyl]</v>
      </c>
      <c r="E287" s="225">
        <v>2</v>
      </c>
      <c r="F287" s="224" t="s">
        <v>946</v>
      </c>
      <c r="G287" s="224">
        <f t="shared" si="38"/>
        <v>1.1E-4</v>
      </c>
      <c r="H287" s="224">
        <f t="shared" si="39"/>
        <v>1.2999999999999999E-3</v>
      </c>
      <c r="I287" s="224">
        <f t="shared" si="40"/>
        <v>3.8999999999999999E-4</v>
      </c>
      <c r="J287" s="224">
        <f t="shared" si="41"/>
        <v>2.8E-3</v>
      </c>
      <c r="K287" s="224">
        <f t="shared" si="42"/>
        <v>6.9999999999999999E-4</v>
      </c>
      <c r="L287" s="224">
        <f t="shared" si="43"/>
        <v>0.02</v>
      </c>
      <c r="M287" s="224" t="str">
        <f t="shared" si="44"/>
        <v>--</v>
      </c>
      <c r="N287" s="214" t="str">
        <f>VLOOKUP($B287,'3. Adjustment Factors'!$B$4:$M$380,5,FALSE)</f>
        <v>Yes</v>
      </c>
      <c r="O287" s="214" t="str">
        <f>VLOOKUP($B287,'3. Adjustment Factors'!$B$4:$M$380,12,FALSE)</f>
        <v>No</v>
      </c>
    </row>
    <row r="288" spans="1:15" x14ac:dyDescent="0.2">
      <c r="A288" s="221">
        <v>475</v>
      </c>
      <c r="B288" s="222">
        <v>477</v>
      </c>
      <c r="C288" s="208" t="str">
        <f t="shared" si="36"/>
        <v>32774-16-6</v>
      </c>
      <c r="D288" s="230" t="str">
        <f t="shared" si="37"/>
        <v>PCB 169 [3,3',4,4',5,5'-hexachlorobiphenyl]</v>
      </c>
      <c r="E288" s="225">
        <v>2</v>
      </c>
      <c r="F288" s="224" t="s">
        <v>946</v>
      </c>
      <c r="G288" s="229">
        <f t="shared" si="38"/>
        <v>6.7000000000000004E-7</v>
      </c>
      <c r="H288" s="232">
        <f t="shared" si="39"/>
        <v>7.9999999999999996E-6</v>
      </c>
      <c r="I288" s="229">
        <f t="shared" si="40"/>
        <v>2.3E-6</v>
      </c>
      <c r="J288" s="224">
        <f t="shared" si="41"/>
        <v>1.7E-5</v>
      </c>
      <c r="K288" s="229">
        <f t="shared" si="42"/>
        <v>4.1999999999999996E-6</v>
      </c>
      <c r="L288" s="224">
        <f t="shared" si="43"/>
        <v>1.2E-4</v>
      </c>
      <c r="M288" s="224" t="str">
        <f t="shared" si="44"/>
        <v>--</v>
      </c>
      <c r="N288" s="214" t="str">
        <f>VLOOKUP($B288,'3. Adjustment Factors'!$B$4:$M$380,5,FALSE)</f>
        <v>Yes</v>
      </c>
      <c r="O288" s="214" t="str">
        <f>VLOOKUP($B288,'3. Adjustment Factors'!$B$4:$M$380,12,FALSE)</f>
        <v>No</v>
      </c>
    </row>
    <row r="289" spans="1:15" x14ac:dyDescent="0.2">
      <c r="A289" s="221">
        <v>476</v>
      </c>
      <c r="B289" s="222">
        <v>481</v>
      </c>
      <c r="C289" s="208" t="str">
        <f t="shared" si="36"/>
        <v>39635-31-9</v>
      </c>
      <c r="D289" s="230" t="str">
        <f t="shared" si="37"/>
        <v>PCB 189 [2,3,3',4,4',5,5'-heptachlorobiphenyl]</v>
      </c>
      <c r="E289" s="225">
        <v>2</v>
      </c>
      <c r="F289" s="224" t="s">
        <v>946</v>
      </c>
      <c r="G289" s="224">
        <f t="shared" si="38"/>
        <v>1.1E-4</v>
      </c>
      <c r="H289" s="224">
        <f t="shared" si="39"/>
        <v>1.2999999999999999E-3</v>
      </c>
      <c r="I289" s="224">
        <f t="shared" si="40"/>
        <v>3.8999999999999999E-4</v>
      </c>
      <c r="J289" s="224">
        <f t="shared" si="41"/>
        <v>2.8E-3</v>
      </c>
      <c r="K289" s="224">
        <f t="shared" si="42"/>
        <v>6.9999999999999999E-4</v>
      </c>
      <c r="L289" s="224">
        <f t="shared" si="43"/>
        <v>0.02</v>
      </c>
      <c r="M289" s="224" t="str">
        <f t="shared" si="44"/>
        <v>--</v>
      </c>
      <c r="N289" s="214" t="str">
        <f>VLOOKUP($B289,'3. Adjustment Factors'!$B$4:$M$380,5,FALSE)</f>
        <v>Yes</v>
      </c>
      <c r="O289" s="214" t="str">
        <f>VLOOKUP($B289,'3. Adjustment Factors'!$B$4:$M$380,12,FALSE)</f>
        <v>No</v>
      </c>
    </row>
    <row r="290" spans="1:15" x14ac:dyDescent="0.2">
      <c r="A290" s="221">
        <v>477</v>
      </c>
      <c r="B290" s="222">
        <v>456</v>
      </c>
      <c r="C290" s="208" t="str">
        <f t="shared" si="36"/>
        <v>1336-36-3</v>
      </c>
      <c r="D290" s="230" t="str">
        <f t="shared" si="37"/>
        <v>Total Polychlorinated Biphenyls (PCBs), evaporated mixtures</v>
      </c>
      <c r="E290" s="225">
        <v>2</v>
      </c>
      <c r="F290" s="226" t="s">
        <v>77</v>
      </c>
      <c r="G290" s="224">
        <f t="shared" si="38"/>
        <v>1.1000000000000001E-3</v>
      </c>
      <c r="H290" s="224" t="str">
        <f t="shared" si="39"/>
        <v>--</v>
      </c>
      <c r="I290" s="224">
        <f t="shared" si="40"/>
        <v>3.8E-3</v>
      </c>
      <c r="J290" s="224" t="str">
        <f t="shared" si="41"/>
        <v>--</v>
      </c>
      <c r="K290" s="224">
        <f t="shared" si="42"/>
        <v>6.7999999999999996E-3</v>
      </c>
      <c r="L290" s="224" t="str">
        <f t="shared" si="43"/>
        <v>--</v>
      </c>
      <c r="M290" s="224" t="str">
        <f t="shared" si="44"/>
        <v>--</v>
      </c>
      <c r="N290" s="214" t="str">
        <f>VLOOKUP($B290,'3. Adjustment Factors'!$B$4:$M$380,5,FALSE)</f>
        <v>Yes</v>
      </c>
      <c r="O290" s="214" t="str">
        <f>VLOOKUP($B290,'3. Adjustment Factors'!$B$4:$M$380,12,FALSE)</f>
        <v>No</v>
      </c>
    </row>
    <row r="291" spans="1:15" x14ac:dyDescent="0.2">
      <c r="A291" s="221">
        <v>478</v>
      </c>
      <c r="B291" s="221" t="s">
        <v>700</v>
      </c>
      <c r="C291" s="208" t="str">
        <f t="shared" si="36"/>
        <v>1336-36-3</v>
      </c>
      <c r="D291" s="230" t="str">
        <f t="shared" si="37"/>
        <v>Total Polychlorinated Biphenyls (PCBs), aerosols and particulates</v>
      </c>
      <c r="E291" s="225">
        <v>2</v>
      </c>
      <c r="F291" s="226" t="s">
        <v>77</v>
      </c>
      <c r="G291" s="224">
        <f t="shared" si="38"/>
        <v>2.1000000000000001E-4</v>
      </c>
      <c r="H291" s="224" t="str">
        <f t="shared" si="39"/>
        <v>--</v>
      </c>
      <c r="I291" s="224">
        <f t="shared" si="40"/>
        <v>7.2000000000000005E-4</v>
      </c>
      <c r="J291" s="224" t="str">
        <f t="shared" si="41"/>
        <v>--</v>
      </c>
      <c r="K291" s="224">
        <f t="shared" si="42"/>
        <v>1.2999999999999999E-3</v>
      </c>
      <c r="L291" s="224" t="str">
        <f t="shared" si="43"/>
        <v>--</v>
      </c>
      <c r="M291" s="224" t="str">
        <f t="shared" si="44"/>
        <v>--</v>
      </c>
      <c r="N291" s="214" t="str">
        <f>VLOOKUP($B291,'3. Adjustment Factors'!$B$4:$M$380,5,FALSE)</f>
        <v>Yes</v>
      </c>
      <c r="O291" s="214" t="str">
        <f>VLOOKUP($B291,'3. Adjustment Factors'!$B$4:$M$380,12,FALSE)</f>
        <v>No</v>
      </c>
    </row>
    <row r="292" spans="1:15" x14ac:dyDescent="0.2">
      <c r="A292" s="221">
        <v>479</v>
      </c>
      <c r="B292" s="222">
        <v>645</v>
      </c>
      <c r="C292" s="208">
        <f t="shared" si="36"/>
        <v>645</v>
      </c>
      <c r="D292" s="230" t="str">
        <f t="shared" si="37"/>
        <v>Polychlorinated biphenyls (PCBs) TEQ</v>
      </c>
      <c r="E292" s="225">
        <v>2</v>
      </c>
      <c r="F292" s="224" t="s">
        <v>946</v>
      </c>
      <c r="G292" s="229">
        <f t="shared" si="38"/>
        <v>3.3999999999999998E-9</v>
      </c>
      <c r="H292" s="232">
        <f t="shared" si="39"/>
        <v>4.0000000000000001E-8</v>
      </c>
      <c r="I292" s="229">
        <f t="shared" si="40"/>
        <v>1.2E-8</v>
      </c>
      <c r="J292" s="229">
        <f t="shared" si="41"/>
        <v>8.3999999999999998E-8</v>
      </c>
      <c r="K292" s="229">
        <f t="shared" si="42"/>
        <v>2.0999999999999999E-8</v>
      </c>
      <c r="L292" s="229">
        <f t="shared" si="43"/>
        <v>5.8999999999999996E-7</v>
      </c>
      <c r="M292" s="224" t="str">
        <f t="shared" si="44"/>
        <v>--</v>
      </c>
      <c r="N292" s="214" t="str">
        <f>VLOOKUP($B292,'3. Adjustment Factors'!$B$4:$M$380,5,FALSE)</f>
        <v>Yes</v>
      </c>
      <c r="O292" s="214" t="str">
        <f>VLOOKUP($B292,'3. Adjustment Factors'!$B$4:$M$380,12,FALSE)</f>
        <v>No</v>
      </c>
    </row>
    <row r="293" spans="1:15" x14ac:dyDescent="0.2">
      <c r="A293" s="221"/>
      <c r="B293" s="222" t="s">
        <v>964</v>
      </c>
      <c r="C293" s="208"/>
      <c r="D293" s="231" t="s">
        <v>965</v>
      </c>
      <c r="E293" s="225">
        <v>8</v>
      </c>
      <c r="F293" s="226" t="s">
        <v>77</v>
      </c>
      <c r="G293" s="226" t="s">
        <v>77</v>
      </c>
      <c r="H293" s="226" t="s">
        <v>77</v>
      </c>
      <c r="I293" s="226" t="s">
        <v>77</v>
      </c>
      <c r="J293" s="226" t="s">
        <v>77</v>
      </c>
      <c r="K293" s="226" t="s">
        <v>77</v>
      </c>
      <c r="L293" s="226" t="s">
        <v>77</v>
      </c>
      <c r="M293" s="226" t="s">
        <v>77</v>
      </c>
    </row>
    <row r="294" spans="1:15" x14ac:dyDescent="0.2">
      <c r="A294" s="221">
        <v>481</v>
      </c>
      <c r="B294" s="222">
        <v>527</v>
      </c>
      <c r="C294" s="208" t="str">
        <f t="shared" si="36"/>
        <v>1746-01-6</v>
      </c>
      <c r="D294" s="230" t="str">
        <f t="shared" si="37"/>
        <v>2,3,7,8-Tetrachlorodibenzo-p-dioxin (TCDD)</v>
      </c>
      <c r="E294" s="225">
        <v>2</v>
      </c>
      <c r="F294" s="224" t="s">
        <v>946</v>
      </c>
      <c r="G294" s="229">
        <f t="shared" si="38"/>
        <v>4.2999999999999996E-9</v>
      </c>
      <c r="H294" s="232">
        <f t="shared" si="39"/>
        <v>3.1E-8</v>
      </c>
      <c r="I294" s="229">
        <f t="shared" si="40"/>
        <v>1.7999999999999999E-8</v>
      </c>
      <c r="J294" s="229">
        <f t="shared" si="41"/>
        <v>1.3E-7</v>
      </c>
      <c r="K294" s="229">
        <f t="shared" si="42"/>
        <v>3.7E-8</v>
      </c>
      <c r="L294" s="229">
        <f t="shared" si="43"/>
        <v>9.9999999999999995E-7</v>
      </c>
      <c r="M294" s="224" t="str">
        <f t="shared" si="44"/>
        <v>--</v>
      </c>
      <c r="N294" s="214" t="str">
        <f>VLOOKUP($B294,'3. Adjustment Factors'!$B$4:$M$380,5,FALSE)</f>
        <v>Yes</v>
      </c>
      <c r="O294" s="214" t="str">
        <f>VLOOKUP($B294,'3. Adjustment Factors'!$B$4:$M$380,12,FALSE)</f>
        <v>No</v>
      </c>
    </row>
    <row r="295" spans="1:15" x14ac:dyDescent="0.2">
      <c r="A295" s="221">
        <v>482</v>
      </c>
      <c r="B295" s="222">
        <v>528</v>
      </c>
      <c r="C295" s="208" t="str">
        <f t="shared" si="36"/>
        <v>40321-76-4</v>
      </c>
      <c r="D295" s="230" t="str">
        <f t="shared" si="37"/>
        <v>1,2,3,7,8-Pentachlorodibenzo-p-dioxin (PeCDD)</v>
      </c>
      <c r="E295" s="225">
        <v>2</v>
      </c>
      <c r="F295" s="224" t="s">
        <v>946</v>
      </c>
      <c r="G295" s="229">
        <f t="shared" si="38"/>
        <v>1.0999999999999999E-8</v>
      </c>
      <c r="H295" s="232">
        <f t="shared" si="39"/>
        <v>7.7000000000000001E-8</v>
      </c>
      <c r="I295" s="229">
        <f t="shared" si="40"/>
        <v>4.6000000000000002E-8</v>
      </c>
      <c r="J295" s="229">
        <f t="shared" si="41"/>
        <v>3.1E-7</v>
      </c>
      <c r="K295" s="229">
        <f t="shared" si="42"/>
        <v>9.2999999999999999E-8</v>
      </c>
      <c r="L295" s="229">
        <f t="shared" si="43"/>
        <v>2.6000000000000001E-6</v>
      </c>
      <c r="M295" s="224" t="str">
        <f t="shared" si="44"/>
        <v>--</v>
      </c>
      <c r="N295" s="214" t="str">
        <f>VLOOKUP($B295,'3. Adjustment Factors'!$B$4:$M$380,5,FALSE)</f>
        <v>Yes</v>
      </c>
      <c r="O295" s="214" t="str">
        <f>VLOOKUP($B295,'3. Adjustment Factors'!$B$4:$M$380,12,FALSE)</f>
        <v>No</v>
      </c>
    </row>
    <row r="296" spans="1:15" x14ac:dyDescent="0.2">
      <c r="A296" s="221">
        <v>483</v>
      </c>
      <c r="B296" s="222">
        <v>529</v>
      </c>
      <c r="C296" s="208" t="str">
        <f t="shared" si="36"/>
        <v>39227-28-6</v>
      </c>
      <c r="D296" s="230" t="str">
        <f t="shared" si="37"/>
        <v>1,2,3,4,7,8-Hexachlorodibenzo-p-dioxin (HxCDD)</v>
      </c>
      <c r="E296" s="225">
        <v>2</v>
      </c>
      <c r="F296" s="224" t="s">
        <v>946</v>
      </c>
      <c r="G296" s="229">
        <f t="shared" si="38"/>
        <v>4.8E-8</v>
      </c>
      <c r="H296" s="232">
        <f t="shared" si="39"/>
        <v>3.3999999999999997E-7</v>
      </c>
      <c r="I296" s="229">
        <f t="shared" si="40"/>
        <v>2.1E-7</v>
      </c>
      <c r="J296" s="229">
        <f t="shared" si="41"/>
        <v>1.3999999999999999E-6</v>
      </c>
      <c r="K296" s="229">
        <f t="shared" si="42"/>
        <v>4.0999999999999999E-7</v>
      </c>
      <c r="L296" s="224">
        <f t="shared" si="43"/>
        <v>1.2E-5</v>
      </c>
      <c r="M296" s="224" t="str">
        <f t="shared" si="44"/>
        <v>--</v>
      </c>
      <c r="N296" s="214" t="str">
        <f>VLOOKUP($B296,'3. Adjustment Factors'!$B$4:$M$380,5,FALSE)</f>
        <v>Yes</v>
      </c>
      <c r="O296" s="214" t="str">
        <f>VLOOKUP($B296,'3. Adjustment Factors'!$B$4:$M$380,12,FALSE)</f>
        <v>No</v>
      </c>
    </row>
    <row r="297" spans="1:15" x14ac:dyDescent="0.2">
      <c r="A297" s="221">
        <v>484</v>
      </c>
      <c r="B297" s="222">
        <v>530</v>
      </c>
      <c r="C297" s="208" t="str">
        <f t="shared" si="36"/>
        <v>57653-85-7</v>
      </c>
      <c r="D297" s="230" t="str">
        <f t="shared" si="37"/>
        <v>1,2,3,6,7,8-Hexachlorodibenzo-p-dioxin (HxCDD)</v>
      </c>
      <c r="E297" s="225">
        <v>2</v>
      </c>
      <c r="F297" s="224" t="s">
        <v>946</v>
      </c>
      <c r="G297" s="229">
        <f t="shared" si="38"/>
        <v>6.1999999999999999E-8</v>
      </c>
      <c r="H297" s="232">
        <f t="shared" si="39"/>
        <v>4.4000000000000002E-7</v>
      </c>
      <c r="I297" s="229">
        <f t="shared" si="40"/>
        <v>2.6E-7</v>
      </c>
      <c r="J297" s="229">
        <f t="shared" si="41"/>
        <v>1.7999999999999999E-6</v>
      </c>
      <c r="K297" s="229">
        <f t="shared" si="42"/>
        <v>5.3000000000000001E-7</v>
      </c>
      <c r="L297" s="224">
        <f t="shared" si="43"/>
        <v>1.5E-5</v>
      </c>
      <c r="M297" s="224" t="str">
        <f t="shared" si="44"/>
        <v>--</v>
      </c>
      <c r="N297" s="214" t="str">
        <f>VLOOKUP($B297,'3. Adjustment Factors'!$B$4:$M$380,5,FALSE)</f>
        <v>Yes</v>
      </c>
      <c r="O297" s="214" t="str">
        <f>VLOOKUP($B297,'3. Adjustment Factors'!$B$4:$M$380,12,FALSE)</f>
        <v>No</v>
      </c>
    </row>
    <row r="298" spans="1:15" x14ac:dyDescent="0.2">
      <c r="A298" s="221">
        <v>485</v>
      </c>
      <c r="B298" s="222">
        <v>531</v>
      </c>
      <c r="C298" s="208" t="str">
        <f t="shared" si="36"/>
        <v>19408-74-3</v>
      </c>
      <c r="D298" s="230" t="str">
        <f t="shared" si="37"/>
        <v>1,2,3,7,8,9-Hexachlorodibenzo-p-dioxin (HxCDD)</v>
      </c>
      <c r="E298" s="225">
        <v>2</v>
      </c>
      <c r="F298" s="224" t="s">
        <v>946</v>
      </c>
      <c r="G298" s="229">
        <f t="shared" si="38"/>
        <v>8.6000000000000002E-8</v>
      </c>
      <c r="H298" s="232">
        <f t="shared" si="39"/>
        <v>6.1999999999999999E-7</v>
      </c>
      <c r="I298" s="229">
        <f t="shared" si="40"/>
        <v>3.7E-7</v>
      </c>
      <c r="J298" s="229">
        <f t="shared" si="41"/>
        <v>2.5000000000000002E-6</v>
      </c>
      <c r="K298" s="229">
        <f t="shared" si="42"/>
        <v>7.4000000000000001E-7</v>
      </c>
      <c r="L298" s="224">
        <f t="shared" si="43"/>
        <v>2.0999999999999999E-5</v>
      </c>
      <c r="M298" s="224" t="str">
        <f t="shared" si="44"/>
        <v>--</v>
      </c>
      <c r="N298" s="214" t="str">
        <f>VLOOKUP($B298,'3. Adjustment Factors'!$B$4:$M$380,5,FALSE)</f>
        <v>Yes</v>
      </c>
      <c r="O298" s="214" t="str">
        <f>VLOOKUP($B298,'3. Adjustment Factors'!$B$4:$M$380,12,FALSE)</f>
        <v>No</v>
      </c>
    </row>
    <row r="299" spans="1:15" x14ac:dyDescent="0.2">
      <c r="A299" s="221">
        <v>486</v>
      </c>
      <c r="B299" s="222">
        <v>532</v>
      </c>
      <c r="C299" s="208" t="str">
        <f t="shared" si="36"/>
        <v>35822-46-9</v>
      </c>
      <c r="D299" s="230" t="str">
        <f t="shared" si="37"/>
        <v>1,2,3,4,6,7,8-Heptachlorodibenzo-p-dioxin (HpCDD)</v>
      </c>
      <c r="E299" s="225">
        <v>2</v>
      </c>
      <c r="F299" s="224" t="s">
        <v>946</v>
      </c>
      <c r="G299" s="229">
        <f t="shared" si="38"/>
        <v>8.6000000000000002E-8</v>
      </c>
      <c r="H299" s="232">
        <f t="shared" si="39"/>
        <v>6.1999999999999999E-7</v>
      </c>
      <c r="I299" s="229">
        <f t="shared" si="40"/>
        <v>3.7E-7</v>
      </c>
      <c r="J299" s="229">
        <f t="shared" si="41"/>
        <v>2.5000000000000002E-6</v>
      </c>
      <c r="K299" s="229">
        <f t="shared" si="42"/>
        <v>7.4000000000000001E-7</v>
      </c>
      <c r="L299" s="224">
        <f t="shared" si="43"/>
        <v>2.0999999999999999E-5</v>
      </c>
      <c r="M299" s="224" t="str">
        <f t="shared" si="44"/>
        <v>--</v>
      </c>
      <c r="N299" s="214" t="str">
        <f>VLOOKUP($B299,'3. Adjustment Factors'!$B$4:$M$380,5,FALSE)</f>
        <v>Yes</v>
      </c>
      <c r="O299" s="214" t="str">
        <f>VLOOKUP($B299,'3. Adjustment Factors'!$B$4:$M$380,12,FALSE)</f>
        <v>No</v>
      </c>
    </row>
    <row r="300" spans="1:15" x14ac:dyDescent="0.2">
      <c r="A300" s="221">
        <v>487</v>
      </c>
      <c r="B300" s="222">
        <v>533</v>
      </c>
      <c r="C300" s="208" t="str">
        <f t="shared" si="36"/>
        <v>3268-87-9</v>
      </c>
      <c r="D300" s="230" t="str">
        <f t="shared" si="37"/>
        <v>Octachlorodibenzo-p-dioxin (OCDD)</v>
      </c>
      <c r="E300" s="225">
        <v>2</v>
      </c>
      <c r="F300" s="224" t="s">
        <v>946</v>
      </c>
      <c r="G300" s="229">
        <f t="shared" si="38"/>
        <v>4.3000000000000003E-6</v>
      </c>
      <c r="H300" s="224">
        <f t="shared" si="39"/>
        <v>3.1000000000000001E-5</v>
      </c>
      <c r="I300" s="224">
        <f t="shared" si="40"/>
        <v>1.8E-5</v>
      </c>
      <c r="J300" s="224">
        <f t="shared" si="41"/>
        <v>1.2999999999999999E-4</v>
      </c>
      <c r="K300" s="224">
        <f t="shared" si="42"/>
        <v>3.6999999999999998E-5</v>
      </c>
      <c r="L300" s="224">
        <f t="shared" si="43"/>
        <v>1E-3</v>
      </c>
      <c r="M300" s="224" t="str">
        <f t="shared" si="44"/>
        <v>--</v>
      </c>
      <c r="N300" s="214" t="str">
        <f>VLOOKUP($B300,'3. Adjustment Factors'!$B$4:$M$380,5,FALSE)</f>
        <v>Yes</v>
      </c>
      <c r="O300" s="214" t="str">
        <f>VLOOKUP($B300,'3. Adjustment Factors'!$B$4:$M$380,12,FALSE)</f>
        <v>No</v>
      </c>
    </row>
    <row r="301" spans="1:15" x14ac:dyDescent="0.2">
      <c r="A301" s="221">
        <v>492</v>
      </c>
      <c r="B301" s="222">
        <v>539</v>
      </c>
      <c r="C301" s="208" t="str">
        <f t="shared" si="36"/>
        <v>51207-31-9</v>
      </c>
      <c r="D301" s="230" t="str">
        <f t="shared" si="37"/>
        <v>2,3,7,8-Tetrachlorodibenzofuran (TCDF)</v>
      </c>
      <c r="E301" s="225">
        <v>2</v>
      </c>
      <c r="F301" s="224" t="s">
        <v>946</v>
      </c>
      <c r="G301" s="229">
        <f t="shared" si="38"/>
        <v>6.1999999999999999E-8</v>
      </c>
      <c r="H301" s="232">
        <f t="shared" si="39"/>
        <v>4.4000000000000002E-7</v>
      </c>
      <c r="I301" s="229">
        <f t="shared" si="40"/>
        <v>2.6E-7</v>
      </c>
      <c r="J301" s="229">
        <f t="shared" si="41"/>
        <v>1.7999999999999999E-6</v>
      </c>
      <c r="K301" s="229">
        <f t="shared" si="42"/>
        <v>5.3000000000000001E-7</v>
      </c>
      <c r="L301" s="224">
        <f t="shared" si="43"/>
        <v>1.5E-5</v>
      </c>
      <c r="M301" s="224" t="str">
        <f t="shared" si="44"/>
        <v>--</v>
      </c>
      <c r="N301" s="214" t="str">
        <f>VLOOKUP($B301,'3. Adjustment Factors'!$B$4:$M$380,5,FALSE)</f>
        <v>Yes</v>
      </c>
      <c r="O301" s="214" t="str">
        <f>VLOOKUP($B301,'3. Adjustment Factors'!$B$4:$M$380,12,FALSE)</f>
        <v>No</v>
      </c>
    </row>
    <row r="302" spans="1:15" x14ac:dyDescent="0.2">
      <c r="A302" s="221">
        <v>493</v>
      </c>
      <c r="B302" s="222">
        <v>540</v>
      </c>
      <c r="C302" s="208" t="str">
        <f t="shared" si="36"/>
        <v>57117-41-6</v>
      </c>
      <c r="D302" s="230" t="str">
        <f t="shared" si="37"/>
        <v>1,2,3,7,8-Pentachlorodibenzofuran (PeCDF)</v>
      </c>
      <c r="E302" s="225">
        <v>2</v>
      </c>
      <c r="F302" s="224" t="s">
        <v>946</v>
      </c>
      <c r="G302" s="229">
        <f t="shared" si="38"/>
        <v>4.3000000000000001E-7</v>
      </c>
      <c r="H302" s="232">
        <f t="shared" si="39"/>
        <v>3.1E-6</v>
      </c>
      <c r="I302" s="229">
        <f t="shared" si="40"/>
        <v>1.7999999999999999E-6</v>
      </c>
      <c r="J302" s="224">
        <f t="shared" si="41"/>
        <v>1.2999999999999999E-5</v>
      </c>
      <c r="K302" s="229">
        <f t="shared" si="42"/>
        <v>3.7000000000000002E-6</v>
      </c>
      <c r="L302" s="224">
        <f t="shared" si="43"/>
        <v>1E-4</v>
      </c>
      <c r="M302" s="224" t="str">
        <f t="shared" si="44"/>
        <v>--</v>
      </c>
      <c r="N302" s="214" t="str">
        <f>VLOOKUP($B302,'3. Adjustment Factors'!$B$4:$M$380,5,FALSE)</f>
        <v>Yes</v>
      </c>
      <c r="O302" s="214" t="str">
        <f>VLOOKUP($B302,'3. Adjustment Factors'!$B$4:$M$380,12,FALSE)</f>
        <v>No</v>
      </c>
    </row>
    <row r="303" spans="1:15" x14ac:dyDescent="0.2">
      <c r="A303" s="221">
        <v>494</v>
      </c>
      <c r="B303" s="222">
        <v>541</v>
      </c>
      <c r="C303" s="208" t="str">
        <f t="shared" si="36"/>
        <v>57117-31-4</v>
      </c>
      <c r="D303" s="230" t="str">
        <f t="shared" si="37"/>
        <v>2,3,4,7,8-Pentachlorodibenzofuran (PeCDF)</v>
      </c>
      <c r="E303" s="225">
        <v>2</v>
      </c>
      <c r="F303" s="224" t="s">
        <v>946</v>
      </c>
      <c r="G303" s="229">
        <f t="shared" si="38"/>
        <v>4.3000000000000001E-8</v>
      </c>
      <c r="H303" s="232">
        <f t="shared" si="39"/>
        <v>3.1E-7</v>
      </c>
      <c r="I303" s="229">
        <f t="shared" si="40"/>
        <v>1.8E-7</v>
      </c>
      <c r="J303" s="229">
        <f t="shared" si="41"/>
        <v>1.3E-6</v>
      </c>
      <c r="K303" s="229">
        <f t="shared" si="42"/>
        <v>3.7E-7</v>
      </c>
      <c r="L303" s="224">
        <f t="shared" si="43"/>
        <v>1.0000000000000001E-5</v>
      </c>
      <c r="M303" s="224" t="str">
        <f t="shared" si="44"/>
        <v>--</v>
      </c>
      <c r="N303" s="214" t="str">
        <f>VLOOKUP($B303,'3. Adjustment Factors'!$B$4:$M$380,5,FALSE)</f>
        <v>Yes</v>
      </c>
      <c r="O303" s="214" t="str">
        <f>VLOOKUP($B303,'3. Adjustment Factors'!$B$4:$M$380,12,FALSE)</f>
        <v>No</v>
      </c>
    </row>
    <row r="304" spans="1:15" x14ac:dyDescent="0.2">
      <c r="A304" s="221">
        <v>495</v>
      </c>
      <c r="B304" s="222">
        <v>542</v>
      </c>
      <c r="C304" s="208" t="str">
        <f t="shared" si="36"/>
        <v>70648-26-9</v>
      </c>
      <c r="D304" s="230" t="str">
        <f t="shared" si="37"/>
        <v>1,2,3,4,7,8-Hexachlorodibenzofuran (HxCDF)</v>
      </c>
      <c r="E304" s="225">
        <v>2</v>
      </c>
      <c r="F304" s="224" t="s">
        <v>946</v>
      </c>
      <c r="G304" s="229">
        <f t="shared" si="38"/>
        <v>1.4E-8</v>
      </c>
      <c r="H304" s="232">
        <f t="shared" si="39"/>
        <v>9.9999999999999995E-8</v>
      </c>
      <c r="I304" s="229">
        <f t="shared" si="40"/>
        <v>6.1999999999999999E-8</v>
      </c>
      <c r="J304" s="229">
        <f t="shared" si="41"/>
        <v>4.2E-7</v>
      </c>
      <c r="K304" s="229">
        <f t="shared" si="42"/>
        <v>1.1999999999999999E-7</v>
      </c>
      <c r="L304" s="229">
        <f t="shared" si="43"/>
        <v>3.4999999999999999E-6</v>
      </c>
      <c r="M304" s="224" t="str">
        <f t="shared" si="44"/>
        <v>--</v>
      </c>
      <c r="N304" s="214" t="str">
        <f>VLOOKUP($B304,'3. Adjustment Factors'!$B$4:$M$380,5,FALSE)</f>
        <v>Yes</v>
      </c>
      <c r="O304" s="214" t="str">
        <f>VLOOKUP($B304,'3. Adjustment Factors'!$B$4:$M$380,12,FALSE)</f>
        <v>No</v>
      </c>
    </row>
    <row r="305" spans="1:15" x14ac:dyDescent="0.2">
      <c r="A305" s="221">
        <v>496</v>
      </c>
      <c r="B305" s="222">
        <v>543</v>
      </c>
      <c r="C305" s="208" t="str">
        <f t="shared" si="36"/>
        <v>57117-44-9</v>
      </c>
      <c r="D305" s="230" t="str">
        <f t="shared" si="37"/>
        <v>1,2,3,6,7,8-Hexachlorodibenzofuran (HxCDF)</v>
      </c>
      <c r="E305" s="225">
        <v>2</v>
      </c>
      <c r="F305" s="224" t="s">
        <v>946</v>
      </c>
      <c r="G305" s="229">
        <f t="shared" si="38"/>
        <v>4.8E-8</v>
      </c>
      <c r="H305" s="232">
        <f t="shared" si="39"/>
        <v>3.3999999999999997E-7</v>
      </c>
      <c r="I305" s="229">
        <f t="shared" si="40"/>
        <v>2.1E-7</v>
      </c>
      <c r="J305" s="229">
        <f t="shared" si="41"/>
        <v>1.3999999999999999E-6</v>
      </c>
      <c r="K305" s="229">
        <f t="shared" si="42"/>
        <v>4.0999999999999999E-7</v>
      </c>
      <c r="L305" s="224">
        <f t="shared" si="43"/>
        <v>1.2E-5</v>
      </c>
      <c r="M305" s="224" t="str">
        <f t="shared" si="44"/>
        <v>--</v>
      </c>
      <c r="N305" s="214" t="str">
        <f>VLOOKUP($B305,'3. Adjustment Factors'!$B$4:$M$380,5,FALSE)</f>
        <v>Yes</v>
      </c>
      <c r="O305" s="214" t="str">
        <f>VLOOKUP($B305,'3. Adjustment Factors'!$B$4:$M$380,12,FALSE)</f>
        <v>No</v>
      </c>
    </row>
    <row r="306" spans="1:15" x14ac:dyDescent="0.2">
      <c r="A306" s="221">
        <v>497</v>
      </c>
      <c r="B306" s="222">
        <v>544</v>
      </c>
      <c r="C306" s="208" t="str">
        <f t="shared" si="36"/>
        <v>72918-21-9</v>
      </c>
      <c r="D306" s="230" t="str">
        <f t="shared" si="37"/>
        <v>1,2,3,7,8,9-Hexachlorodibenzofuran (HxCDF)</v>
      </c>
      <c r="E306" s="225">
        <v>2</v>
      </c>
      <c r="F306" s="224" t="s">
        <v>946</v>
      </c>
      <c r="G306" s="229">
        <f t="shared" si="38"/>
        <v>2.1999999999999998E-8</v>
      </c>
      <c r="H306" s="232">
        <f t="shared" si="39"/>
        <v>1.4999999999999999E-7</v>
      </c>
      <c r="I306" s="229">
        <f t="shared" si="40"/>
        <v>9.2000000000000003E-8</v>
      </c>
      <c r="J306" s="229">
        <f t="shared" si="41"/>
        <v>6.3E-7</v>
      </c>
      <c r="K306" s="229">
        <f t="shared" si="42"/>
        <v>1.9000000000000001E-7</v>
      </c>
      <c r="L306" s="229">
        <f t="shared" si="43"/>
        <v>5.2000000000000002E-6</v>
      </c>
      <c r="M306" s="224" t="str">
        <f t="shared" si="44"/>
        <v>--</v>
      </c>
      <c r="N306" s="214" t="str">
        <f>VLOOKUP($B306,'3. Adjustment Factors'!$B$4:$M$380,5,FALSE)</f>
        <v>Yes</v>
      </c>
      <c r="O306" s="214" t="str">
        <f>VLOOKUP($B306,'3. Adjustment Factors'!$B$4:$M$380,12,FALSE)</f>
        <v>No</v>
      </c>
    </row>
    <row r="307" spans="1:15" x14ac:dyDescent="0.2">
      <c r="A307" s="221">
        <v>498</v>
      </c>
      <c r="B307" s="222">
        <v>545</v>
      </c>
      <c r="C307" s="208" t="str">
        <f t="shared" si="36"/>
        <v>60851-34-5</v>
      </c>
      <c r="D307" s="230" t="str">
        <f t="shared" si="37"/>
        <v>2,3,4,6,7,8-Hexachlorodibenzofuran (HxCDF)</v>
      </c>
      <c r="E307" s="225">
        <v>2</v>
      </c>
      <c r="F307" s="224" t="s">
        <v>946</v>
      </c>
      <c r="G307" s="229">
        <f t="shared" si="38"/>
        <v>4.3000000000000001E-8</v>
      </c>
      <c r="H307" s="232">
        <f t="shared" si="39"/>
        <v>3.1E-7</v>
      </c>
      <c r="I307" s="229">
        <f t="shared" si="40"/>
        <v>1.8E-7</v>
      </c>
      <c r="J307" s="229">
        <f t="shared" si="41"/>
        <v>1.3E-6</v>
      </c>
      <c r="K307" s="229">
        <f t="shared" si="42"/>
        <v>3.7E-7</v>
      </c>
      <c r="L307" s="224">
        <f t="shared" si="43"/>
        <v>1.0000000000000001E-5</v>
      </c>
      <c r="M307" s="224" t="str">
        <f t="shared" si="44"/>
        <v>--</v>
      </c>
      <c r="N307" s="214" t="str">
        <f>VLOOKUP($B307,'3. Adjustment Factors'!$B$4:$M$380,5,FALSE)</f>
        <v>Yes</v>
      </c>
      <c r="O307" s="214" t="str">
        <f>VLOOKUP($B307,'3. Adjustment Factors'!$B$4:$M$380,12,FALSE)</f>
        <v>No</v>
      </c>
    </row>
    <row r="308" spans="1:15" x14ac:dyDescent="0.2">
      <c r="A308" s="221">
        <v>499</v>
      </c>
      <c r="B308" s="222">
        <v>546</v>
      </c>
      <c r="C308" s="208" t="str">
        <f t="shared" si="36"/>
        <v>67562-39-4</v>
      </c>
      <c r="D308" s="230" t="str">
        <f t="shared" si="37"/>
        <v>1,2,3,4,6,7,8-Heptachlorodibenzofuran (HpCDF)</v>
      </c>
      <c r="E308" s="225">
        <v>2</v>
      </c>
      <c r="F308" s="224" t="s">
        <v>946</v>
      </c>
      <c r="G308" s="229">
        <f t="shared" si="38"/>
        <v>2.2000000000000001E-7</v>
      </c>
      <c r="H308" s="232">
        <f t="shared" si="39"/>
        <v>1.5E-6</v>
      </c>
      <c r="I308" s="229">
        <f t="shared" si="40"/>
        <v>9.1999999999999998E-7</v>
      </c>
      <c r="J308" s="229">
        <f t="shared" si="41"/>
        <v>6.2999999999999998E-6</v>
      </c>
      <c r="K308" s="229">
        <f t="shared" si="42"/>
        <v>1.9E-6</v>
      </c>
      <c r="L308" s="224">
        <f t="shared" si="43"/>
        <v>5.1999999999999997E-5</v>
      </c>
      <c r="M308" s="224" t="str">
        <f t="shared" si="44"/>
        <v>--</v>
      </c>
      <c r="N308" s="214" t="str">
        <f>VLOOKUP($B308,'3. Adjustment Factors'!$B$4:$M$380,5,FALSE)</f>
        <v>Yes</v>
      </c>
      <c r="O308" s="214" t="str">
        <f>VLOOKUP($B308,'3. Adjustment Factors'!$B$4:$M$380,12,FALSE)</f>
        <v>No</v>
      </c>
    </row>
    <row r="309" spans="1:15" x14ac:dyDescent="0.2">
      <c r="A309" s="221">
        <v>500</v>
      </c>
      <c r="B309" s="222">
        <v>547</v>
      </c>
      <c r="C309" s="208" t="str">
        <f t="shared" si="36"/>
        <v>55673-89-7</v>
      </c>
      <c r="D309" s="230" t="str">
        <f t="shared" si="37"/>
        <v>1,2,3,4,7,8,9-Heptachlorodibenzofuran (HpCDF)</v>
      </c>
      <c r="E309" s="225">
        <v>2</v>
      </c>
      <c r="F309" s="224" t="s">
        <v>946</v>
      </c>
      <c r="G309" s="229">
        <f t="shared" si="38"/>
        <v>4.3000000000000001E-8</v>
      </c>
      <c r="H309" s="232">
        <f t="shared" si="39"/>
        <v>3.1E-7</v>
      </c>
      <c r="I309" s="229">
        <f t="shared" si="40"/>
        <v>1.8E-7</v>
      </c>
      <c r="J309" s="229">
        <f t="shared" si="41"/>
        <v>1.3E-6</v>
      </c>
      <c r="K309" s="229">
        <f t="shared" si="42"/>
        <v>3.7E-7</v>
      </c>
      <c r="L309" s="224">
        <f t="shared" si="43"/>
        <v>1.0000000000000001E-5</v>
      </c>
      <c r="M309" s="224" t="str">
        <f t="shared" si="44"/>
        <v>--</v>
      </c>
      <c r="N309" s="214" t="str">
        <f>VLOOKUP($B309,'3. Adjustment Factors'!$B$4:$M$380,5,FALSE)</f>
        <v>Yes</v>
      </c>
      <c r="O309" s="214" t="str">
        <f>VLOOKUP($B309,'3. Adjustment Factors'!$B$4:$M$380,12,FALSE)</f>
        <v>No</v>
      </c>
    </row>
    <row r="310" spans="1:15" x14ac:dyDescent="0.2">
      <c r="A310" s="221">
        <v>501</v>
      </c>
      <c r="B310" s="222">
        <v>548</v>
      </c>
      <c r="C310" s="208" t="str">
        <f t="shared" si="36"/>
        <v>39001-02-0</v>
      </c>
      <c r="D310" s="230" t="str">
        <f t="shared" si="37"/>
        <v>Octachlorodibenzofuran (OCDF)</v>
      </c>
      <c r="E310" s="225">
        <v>2</v>
      </c>
      <c r="F310" s="224" t="s">
        <v>946</v>
      </c>
      <c r="G310" s="229">
        <f t="shared" si="38"/>
        <v>2.2000000000000001E-6</v>
      </c>
      <c r="H310" s="224">
        <f t="shared" si="39"/>
        <v>1.5E-5</v>
      </c>
      <c r="I310" s="229">
        <f t="shared" si="40"/>
        <v>9.2E-6</v>
      </c>
      <c r="J310" s="224">
        <f t="shared" si="41"/>
        <v>6.3E-5</v>
      </c>
      <c r="K310" s="224">
        <f t="shared" si="42"/>
        <v>1.9000000000000001E-5</v>
      </c>
      <c r="L310" s="224">
        <f t="shared" si="43"/>
        <v>5.1999999999999995E-4</v>
      </c>
      <c r="M310" s="224" t="str">
        <f t="shared" si="44"/>
        <v>--</v>
      </c>
      <c r="N310" s="214" t="str">
        <f>VLOOKUP($B310,'3. Adjustment Factors'!$B$4:$M$380,5,FALSE)</f>
        <v>Yes</v>
      </c>
      <c r="O310" s="214" t="str">
        <f>VLOOKUP($B310,'3. Adjustment Factors'!$B$4:$M$380,12,FALSE)</f>
        <v>No</v>
      </c>
    </row>
    <row r="311" spans="1:15" x14ac:dyDescent="0.2">
      <c r="A311" s="221">
        <v>506</v>
      </c>
      <c r="B311" s="222">
        <v>646</v>
      </c>
      <c r="C311" s="208">
        <f t="shared" si="36"/>
        <v>646</v>
      </c>
      <c r="D311" s="230" t="str">
        <f t="shared" si="37"/>
        <v>Polychlorinated dibenzo-p-dioxins (PCDDs) &amp; dibenzofurans (PCDFs) TEQ</v>
      </c>
      <c r="E311" s="225">
        <v>2</v>
      </c>
      <c r="F311" s="224" t="s">
        <v>946</v>
      </c>
      <c r="G311" s="229">
        <f t="shared" si="38"/>
        <v>4.2999999999999996E-9</v>
      </c>
      <c r="H311" s="232">
        <f t="shared" si="39"/>
        <v>3.1E-8</v>
      </c>
      <c r="I311" s="229">
        <f t="shared" si="40"/>
        <v>1.7999999999999999E-8</v>
      </c>
      <c r="J311" s="229">
        <f t="shared" si="41"/>
        <v>1.3E-7</v>
      </c>
      <c r="K311" s="229">
        <f t="shared" si="42"/>
        <v>3.7E-8</v>
      </c>
      <c r="L311" s="229">
        <f t="shared" si="43"/>
        <v>9.9999999999999995E-7</v>
      </c>
      <c r="M311" s="224" t="str">
        <f t="shared" si="44"/>
        <v>--</v>
      </c>
      <c r="N311" s="214" t="str">
        <f>VLOOKUP($B311,'3. Adjustment Factors'!$B$4:$M$380,5,FALSE)</f>
        <v>Yes</v>
      </c>
      <c r="O311" s="214" t="str">
        <f>VLOOKUP($B311,'3. Adjustment Factors'!$B$4:$M$380,12,FALSE)</f>
        <v>No</v>
      </c>
    </row>
    <row r="312" spans="1:15" x14ac:dyDescent="0.2">
      <c r="A312" s="221"/>
      <c r="B312" s="222" t="s">
        <v>966</v>
      </c>
      <c r="C312" s="208"/>
      <c r="D312" s="231" t="s">
        <v>967</v>
      </c>
      <c r="E312" s="225">
        <v>8</v>
      </c>
      <c r="F312" s="226" t="s">
        <v>77</v>
      </c>
      <c r="G312" s="226" t="s">
        <v>77</v>
      </c>
      <c r="H312" s="226" t="s">
        <v>77</v>
      </c>
      <c r="I312" s="226" t="s">
        <v>77</v>
      </c>
      <c r="J312" s="226" t="s">
        <v>77</v>
      </c>
      <c r="K312" s="226" t="s">
        <v>77</v>
      </c>
      <c r="L312" s="226" t="s">
        <v>77</v>
      </c>
      <c r="M312" s="226" t="s">
        <v>77</v>
      </c>
    </row>
    <row r="313" spans="1:15" x14ac:dyDescent="0.2">
      <c r="A313" s="221">
        <v>511</v>
      </c>
      <c r="B313" s="222">
        <v>434</v>
      </c>
      <c r="C313" s="208" t="str">
        <f t="shared" si="36"/>
        <v>117-79-3</v>
      </c>
      <c r="D313" s="230" t="str">
        <f t="shared" si="37"/>
        <v>2-Aminoanthraquinone</v>
      </c>
      <c r="E313" s="225"/>
      <c r="F313" s="226" t="s">
        <v>77</v>
      </c>
      <c r="G313" s="224">
        <f t="shared" si="38"/>
        <v>0.11</v>
      </c>
      <c r="H313" s="224" t="str">
        <f t="shared" si="39"/>
        <v>--</v>
      </c>
      <c r="I313" s="224">
        <f t="shared" si="40"/>
        <v>2.8</v>
      </c>
      <c r="J313" s="224" t="str">
        <f t="shared" si="41"/>
        <v>--</v>
      </c>
      <c r="K313" s="224">
        <f t="shared" si="42"/>
        <v>1.3</v>
      </c>
      <c r="L313" s="224" t="str">
        <f t="shared" si="43"/>
        <v>--</v>
      </c>
      <c r="M313" s="224" t="str">
        <f t="shared" si="44"/>
        <v>--</v>
      </c>
      <c r="N313" s="214" t="str">
        <f>VLOOKUP($B313,'3. Adjustment Factors'!$B$4:$M$380,5,FALSE)</f>
        <v>No</v>
      </c>
      <c r="O313" s="214" t="str">
        <f>VLOOKUP($B313,'3. Adjustment Factors'!$B$4:$M$380,12,FALSE)</f>
        <v>No</v>
      </c>
    </row>
    <row r="314" spans="1:15" x14ac:dyDescent="0.2">
      <c r="A314" s="221">
        <v>513</v>
      </c>
      <c r="B314" s="222">
        <v>635</v>
      </c>
      <c r="C314" s="208" t="str">
        <f t="shared" si="36"/>
        <v>191-26-4</v>
      </c>
      <c r="D314" s="230" t="str">
        <f t="shared" si="37"/>
        <v>Anthanthrene</v>
      </c>
      <c r="E314" s="225" t="s">
        <v>949</v>
      </c>
      <c r="F314" s="226" t="s">
        <v>77</v>
      </c>
      <c r="G314" s="224">
        <f t="shared" si="38"/>
        <v>1.6999999999999999E-3</v>
      </c>
      <c r="H314" s="224" t="str">
        <f t="shared" si="39"/>
        <v>--</v>
      </c>
      <c r="I314" s="224">
        <f t="shared" si="40"/>
        <v>1.7000000000000001E-2</v>
      </c>
      <c r="J314" s="224" t="str">
        <f t="shared" si="41"/>
        <v>--</v>
      </c>
      <c r="K314" s="224">
        <f t="shared" si="42"/>
        <v>2.4E-2</v>
      </c>
      <c r="L314" s="224" t="str">
        <f t="shared" si="43"/>
        <v>--</v>
      </c>
      <c r="M314" s="224" t="str">
        <f t="shared" si="44"/>
        <v>--</v>
      </c>
      <c r="N314" s="214" t="str">
        <f>VLOOKUP($B314,'3. Adjustment Factors'!$B$4:$M$380,5,FALSE)</f>
        <v>Yes</v>
      </c>
      <c r="O314" s="214" t="str">
        <f>VLOOKUP($B314,'3. Adjustment Factors'!$B$4:$M$380,12,FALSE)</f>
        <v>In MPAF</v>
      </c>
    </row>
    <row r="315" spans="1:15" x14ac:dyDescent="0.2">
      <c r="A315" s="221">
        <v>514</v>
      </c>
      <c r="B315" s="222">
        <v>405</v>
      </c>
      <c r="C315" s="208" t="str">
        <f t="shared" si="36"/>
        <v>56-55-3</v>
      </c>
      <c r="D315" s="230" t="str">
        <f t="shared" si="37"/>
        <v>Benz[a]anthracene</v>
      </c>
      <c r="E315" s="225" t="s">
        <v>949</v>
      </c>
      <c r="F315" s="226" t="s">
        <v>77</v>
      </c>
      <c r="G315" s="224">
        <f t="shared" si="38"/>
        <v>4.8999999999999998E-3</v>
      </c>
      <c r="H315" s="224" t="str">
        <f t="shared" si="39"/>
        <v>--</v>
      </c>
      <c r="I315" s="224">
        <f t="shared" si="40"/>
        <v>6.2E-2</v>
      </c>
      <c r="J315" s="224" t="str">
        <f t="shared" si="41"/>
        <v>--</v>
      </c>
      <c r="K315" s="224">
        <f t="shared" si="42"/>
        <v>6.7000000000000004E-2</v>
      </c>
      <c r="L315" s="224" t="str">
        <f t="shared" si="43"/>
        <v>--</v>
      </c>
      <c r="M315" s="224" t="str">
        <f t="shared" si="44"/>
        <v>--</v>
      </c>
      <c r="N315" s="214" t="str">
        <f>VLOOKUP($B315,'3. Adjustment Factors'!$B$4:$M$380,5,FALSE)</f>
        <v>Yes</v>
      </c>
      <c r="O315" s="214" t="str">
        <f>VLOOKUP($B315,'3. Adjustment Factors'!$B$4:$M$380,12,FALSE)</f>
        <v>In MPAF</v>
      </c>
    </row>
    <row r="316" spans="1:15" x14ac:dyDescent="0.2">
      <c r="A316" s="221">
        <v>515</v>
      </c>
      <c r="B316" s="222">
        <v>406</v>
      </c>
      <c r="C316" s="208" t="str">
        <f t="shared" si="36"/>
        <v>50-32-8</v>
      </c>
      <c r="D316" s="230" t="str">
        <f t="shared" si="37"/>
        <v>Benzo[a]pyrene</v>
      </c>
      <c r="E316" s="225" t="s">
        <v>949</v>
      </c>
      <c r="F316" s="224" t="s">
        <v>946</v>
      </c>
      <c r="G316" s="224">
        <f t="shared" si="38"/>
        <v>6.8999999999999997E-4</v>
      </c>
      <c r="H316" s="224">
        <f t="shared" si="39"/>
        <v>2E-3</v>
      </c>
      <c r="I316" s="224">
        <f t="shared" si="40"/>
        <v>7.0000000000000001E-3</v>
      </c>
      <c r="J316" s="224">
        <f t="shared" si="41"/>
        <v>8.8000000000000005E-3</v>
      </c>
      <c r="K316" s="224">
        <f t="shared" si="42"/>
        <v>9.4999999999999998E-3</v>
      </c>
      <c r="L316" s="224">
        <f t="shared" si="43"/>
        <v>8.8000000000000005E-3</v>
      </c>
      <c r="M316" s="224">
        <f t="shared" si="44"/>
        <v>2E-3</v>
      </c>
      <c r="N316" s="214" t="str">
        <f>VLOOKUP($B316,'3. Adjustment Factors'!$B$4:$M$380,5,FALSE)</f>
        <v>Yes</v>
      </c>
      <c r="O316" s="214" t="str">
        <f>VLOOKUP($B316,'3. Adjustment Factors'!$B$4:$M$380,12,FALSE)</f>
        <v>In MPAF</v>
      </c>
    </row>
    <row r="317" spans="1:15" x14ac:dyDescent="0.2">
      <c r="A317" s="221">
        <v>516</v>
      </c>
      <c r="B317" s="222">
        <v>407</v>
      </c>
      <c r="C317" s="208" t="str">
        <f t="shared" si="36"/>
        <v>205-99-2</v>
      </c>
      <c r="D317" s="230" t="str">
        <f t="shared" si="37"/>
        <v>Benzo[b]fluoranthene</v>
      </c>
      <c r="E317" s="225" t="s">
        <v>949</v>
      </c>
      <c r="F317" s="226" t="s">
        <v>77</v>
      </c>
      <c r="G317" s="224">
        <f t="shared" si="38"/>
        <v>1.6999999999999999E-3</v>
      </c>
      <c r="H317" s="224" t="str">
        <f t="shared" si="39"/>
        <v>--</v>
      </c>
      <c r="I317" s="224">
        <f t="shared" si="40"/>
        <v>3.4000000000000002E-2</v>
      </c>
      <c r="J317" s="224" t="str">
        <f t="shared" si="41"/>
        <v>--</v>
      </c>
      <c r="K317" s="224">
        <f t="shared" si="42"/>
        <v>2.3E-2</v>
      </c>
      <c r="L317" s="224" t="str">
        <f t="shared" si="43"/>
        <v>--</v>
      </c>
      <c r="M317" s="224" t="str">
        <f t="shared" si="44"/>
        <v>--</v>
      </c>
      <c r="N317" s="214" t="str">
        <f>VLOOKUP($B317,'3. Adjustment Factors'!$B$4:$M$380,5,FALSE)</f>
        <v>Yes</v>
      </c>
      <c r="O317" s="214" t="str">
        <f>VLOOKUP($B317,'3. Adjustment Factors'!$B$4:$M$380,12,FALSE)</f>
        <v>In MPAF</v>
      </c>
    </row>
    <row r="318" spans="1:15" x14ac:dyDescent="0.2">
      <c r="A318" s="221">
        <v>517</v>
      </c>
      <c r="B318" s="222">
        <v>408</v>
      </c>
      <c r="C318" s="208" t="str">
        <f t="shared" si="36"/>
        <v>205-12-9</v>
      </c>
      <c r="D318" s="230" t="str">
        <f t="shared" si="37"/>
        <v>Benzo[c]fluorene</v>
      </c>
      <c r="E318" s="225" t="s">
        <v>949</v>
      </c>
      <c r="F318" s="226" t="s">
        <v>77</v>
      </c>
      <c r="G318" s="224">
        <f t="shared" si="38"/>
        <v>3.4999999999999997E-5</v>
      </c>
      <c r="H318" s="224" t="str">
        <f t="shared" si="39"/>
        <v>--</v>
      </c>
      <c r="I318" s="224">
        <f t="shared" si="40"/>
        <v>3.6000000000000002E-4</v>
      </c>
      <c r="J318" s="224" t="str">
        <f t="shared" si="41"/>
        <v>--</v>
      </c>
      <c r="K318" s="224">
        <f t="shared" si="42"/>
        <v>4.8000000000000001E-4</v>
      </c>
      <c r="L318" s="224" t="str">
        <f t="shared" si="43"/>
        <v>--</v>
      </c>
      <c r="M318" s="224" t="str">
        <f t="shared" si="44"/>
        <v>--</v>
      </c>
      <c r="N318" s="214" t="str">
        <f>VLOOKUP($B318,'3. Adjustment Factors'!$B$4:$M$380,5,FALSE)</f>
        <v>Yes</v>
      </c>
      <c r="O318" s="214" t="str">
        <f>VLOOKUP($B318,'3. Adjustment Factors'!$B$4:$M$380,12,FALSE)</f>
        <v>In MPAF</v>
      </c>
    </row>
    <row r="319" spans="1:15" x14ac:dyDescent="0.2">
      <c r="A319" s="221">
        <v>518</v>
      </c>
      <c r="B319" s="221">
        <v>409</v>
      </c>
      <c r="C319" s="208" t="str">
        <f t="shared" si="36"/>
        <v>192-97-2</v>
      </c>
      <c r="D319" s="230" t="str">
        <f t="shared" si="37"/>
        <v>Benzo[e]pyrene</v>
      </c>
      <c r="E319" s="225">
        <v>2</v>
      </c>
      <c r="F319" s="224" t="s">
        <v>946</v>
      </c>
      <c r="G319" s="224" t="str">
        <f t="shared" si="38"/>
        <v>--</v>
      </c>
      <c r="H319" s="224">
        <f t="shared" si="39"/>
        <v>2E-3</v>
      </c>
      <c r="I319" s="224" t="str">
        <f t="shared" si="40"/>
        <v>--</v>
      </c>
      <c r="J319" s="224">
        <f t="shared" si="41"/>
        <v>8.8000000000000005E-3</v>
      </c>
      <c r="K319" s="224" t="str">
        <f t="shared" si="42"/>
        <v>--</v>
      </c>
      <c r="L319" s="224">
        <f t="shared" si="43"/>
        <v>8.8000000000000005E-3</v>
      </c>
      <c r="M319" s="224" t="str">
        <f t="shared" si="44"/>
        <v>--</v>
      </c>
      <c r="N319" s="214" t="str">
        <f>VLOOKUP($B319,'3. Adjustment Factors'!$B$4:$M$380,5,FALSE)</f>
        <v>Yes</v>
      </c>
      <c r="O319" s="214" t="str">
        <f>VLOOKUP($B319,'3. Adjustment Factors'!$B$4:$M$380,12,FALSE)</f>
        <v>No</v>
      </c>
    </row>
    <row r="320" spans="1:15" x14ac:dyDescent="0.2">
      <c r="A320" s="221">
        <v>519</v>
      </c>
      <c r="B320" s="222">
        <v>410</v>
      </c>
      <c r="C320" s="208" t="str">
        <f t="shared" si="36"/>
        <v>191-24-2</v>
      </c>
      <c r="D320" s="230" t="str">
        <f t="shared" si="37"/>
        <v>Benzo[g,h,i]perylene</v>
      </c>
      <c r="E320" s="225" t="s">
        <v>949</v>
      </c>
      <c r="F320" s="226" t="s">
        <v>77</v>
      </c>
      <c r="G320" s="224">
        <f t="shared" si="38"/>
        <v>7.6999999999999999E-2</v>
      </c>
      <c r="H320" s="224" t="str">
        <f t="shared" si="39"/>
        <v>--</v>
      </c>
      <c r="I320" s="224">
        <f t="shared" si="40"/>
        <v>0.78</v>
      </c>
      <c r="J320" s="224" t="str">
        <f t="shared" si="41"/>
        <v>--</v>
      </c>
      <c r="K320" s="224">
        <f t="shared" si="42"/>
        <v>1.1000000000000001</v>
      </c>
      <c r="L320" s="224" t="str">
        <f t="shared" si="43"/>
        <v>--</v>
      </c>
      <c r="M320" s="224" t="str">
        <f t="shared" si="44"/>
        <v>--</v>
      </c>
      <c r="N320" s="214" t="str">
        <f>VLOOKUP($B320,'3. Adjustment Factors'!$B$4:$M$380,5,FALSE)</f>
        <v>Yes</v>
      </c>
      <c r="O320" s="214" t="str">
        <f>VLOOKUP($B320,'3. Adjustment Factors'!$B$4:$M$380,12,FALSE)</f>
        <v>In MPAF</v>
      </c>
    </row>
    <row r="321" spans="1:15" x14ac:dyDescent="0.2">
      <c r="A321" s="221">
        <v>520</v>
      </c>
      <c r="B321" s="222">
        <v>411</v>
      </c>
      <c r="C321" s="208" t="str">
        <f t="shared" si="36"/>
        <v>205-82-3</v>
      </c>
      <c r="D321" s="230" t="str">
        <f t="shared" si="37"/>
        <v>Benzo[j]fluoranthene</v>
      </c>
      <c r="E321" s="225" t="s">
        <v>949</v>
      </c>
      <c r="F321" s="226" t="s">
        <v>77</v>
      </c>
      <c r="G321" s="224">
        <f t="shared" si="38"/>
        <v>8.4999999999999995E-4</v>
      </c>
      <c r="H321" s="224" t="str">
        <f t="shared" si="39"/>
        <v>--</v>
      </c>
      <c r="I321" s="224">
        <f t="shared" si="40"/>
        <v>6.6E-3</v>
      </c>
      <c r="J321" s="224" t="str">
        <f t="shared" si="41"/>
        <v>--</v>
      </c>
      <c r="K321" s="224">
        <f t="shared" si="42"/>
        <v>1.2999999999999999E-2</v>
      </c>
      <c r="L321" s="224" t="str">
        <f t="shared" si="43"/>
        <v>--</v>
      </c>
      <c r="M321" s="224" t="str">
        <f t="shared" si="44"/>
        <v>--</v>
      </c>
      <c r="N321" s="214" t="str">
        <f>VLOOKUP($B321,'3. Adjustment Factors'!$B$4:$M$380,5,FALSE)</f>
        <v>Yes</v>
      </c>
      <c r="O321" s="214" t="str">
        <f>VLOOKUP($B321,'3. Adjustment Factors'!$B$4:$M$380,12,FALSE)</f>
        <v>In MPAF</v>
      </c>
    </row>
    <row r="322" spans="1:15" x14ac:dyDescent="0.2">
      <c r="A322" s="221">
        <v>521</v>
      </c>
      <c r="B322" s="222">
        <v>412</v>
      </c>
      <c r="C322" s="208" t="str">
        <f t="shared" si="36"/>
        <v>207-08-9</v>
      </c>
      <c r="D322" s="230" t="str">
        <f t="shared" si="37"/>
        <v>Benzo[k]fluoranthene</v>
      </c>
      <c r="E322" s="225" t="s">
        <v>949</v>
      </c>
      <c r="F322" s="226" t="s">
        <v>77</v>
      </c>
      <c r="G322" s="224">
        <f t="shared" si="38"/>
        <v>3.6999999999999998E-2</v>
      </c>
      <c r="H322" s="224" t="str">
        <f t="shared" si="39"/>
        <v>--</v>
      </c>
      <c r="I322" s="224">
        <f t="shared" si="40"/>
        <v>0.53</v>
      </c>
      <c r="J322" s="224" t="str">
        <f t="shared" si="41"/>
        <v>--</v>
      </c>
      <c r="K322" s="224">
        <f t="shared" si="42"/>
        <v>0.48</v>
      </c>
      <c r="L322" s="224" t="str">
        <f t="shared" si="43"/>
        <v>--</v>
      </c>
      <c r="M322" s="224" t="str">
        <f t="shared" si="44"/>
        <v>--</v>
      </c>
      <c r="N322" s="214" t="str">
        <f>VLOOKUP($B322,'3. Adjustment Factors'!$B$4:$M$380,5,FALSE)</f>
        <v>Yes</v>
      </c>
      <c r="O322" s="214" t="str">
        <f>VLOOKUP($B322,'3. Adjustment Factors'!$B$4:$M$380,12,FALSE)</f>
        <v>In MPAF</v>
      </c>
    </row>
    <row r="323" spans="1:15" x14ac:dyDescent="0.2">
      <c r="A323" s="221">
        <v>524</v>
      </c>
      <c r="B323" s="222">
        <v>414</v>
      </c>
      <c r="C323" s="208" t="str">
        <f t="shared" si="36"/>
        <v>218-01-9</v>
      </c>
      <c r="D323" s="230" t="str">
        <f t="shared" si="37"/>
        <v>Chrysene</v>
      </c>
      <c r="E323" s="225" t="s">
        <v>949</v>
      </c>
      <c r="F323" s="226" t="s">
        <v>77</v>
      </c>
      <c r="G323" s="224">
        <f t="shared" si="38"/>
        <v>1.7000000000000001E-2</v>
      </c>
      <c r="H323" s="224" t="str">
        <f t="shared" si="39"/>
        <v>--</v>
      </c>
      <c r="I323" s="224">
        <f t="shared" si="40"/>
        <v>0.39</v>
      </c>
      <c r="J323" s="224" t="str">
        <f t="shared" si="41"/>
        <v>--</v>
      </c>
      <c r="K323" s="224">
        <f t="shared" si="42"/>
        <v>0.2</v>
      </c>
      <c r="L323" s="224" t="str">
        <f t="shared" si="43"/>
        <v>--</v>
      </c>
      <c r="M323" s="224" t="str">
        <f t="shared" si="44"/>
        <v>--</v>
      </c>
      <c r="N323" s="214" t="str">
        <f>VLOOKUP($B323,'3. Adjustment Factors'!$B$4:$M$380,5,FALSE)</f>
        <v>Yes</v>
      </c>
      <c r="O323" s="214" t="str">
        <f>VLOOKUP($B323,'3. Adjustment Factors'!$B$4:$M$380,12,FALSE)</f>
        <v>In MPAF</v>
      </c>
    </row>
    <row r="324" spans="1:15" x14ac:dyDescent="0.2">
      <c r="A324" s="221">
        <v>525</v>
      </c>
      <c r="B324" s="222">
        <v>415</v>
      </c>
      <c r="C324" s="208" t="str">
        <f t="shared" si="36"/>
        <v>27208-37-3</v>
      </c>
      <c r="D324" s="230" t="str">
        <f t="shared" si="37"/>
        <v>Cyclopenta[c,d]pyrene</v>
      </c>
      <c r="E324" s="225" t="s">
        <v>949</v>
      </c>
      <c r="F324" s="226" t="s">
        <v>77</v>
      </c>
      <c r="G324" s="224">
        <f t="shared" si="38"/>
        <v>1.6999999999999999E-3</v>
      </c>
      <c r="H324" s="224" t="str">
        <f t="shared" si="39"/>
        <v>--</v>
      </c>
      <c r="I324" s="224">
        <f t="shared" si="40"/>
        <v>1.7000000000000001E-2</v>
      </c>
      <c r="J324" s="224" t="str">
        <f t="shared" si="41"/>
        <v>--</v>
      </c>
      <c r="K324" s="224">
        <f t="shared" si="42"/>
        <v>2.4E-2</v>
      </c>
      <c r="L324" s="224" t="str">
        <f t="shared" si="43"/>
        <v>--</v>
      </c>
      <c r="M324" s="224" t="str">
        <f t="shared" si="44"/>
        <v>--</v>
      </c>
      <c r="N324" s="214" t="str">
        <f>VLOOKUP($B324,'3. Adjustment Factors'!$B$4:$M$380,5,FALSE)</f>
        <v>Yes</v>
      </c>
      <c r="O324" s="214" t="str">
        <f>VLOOKUP($B324,'3. Adjustment Factors'!$B$4:$M$380,12,FALSE)</f>
        <v>In MPAF</v>
      </c>
    </row>
    <row r="325" spans="1:15" x14ac:dyDescent="0.2">
      <c r="A325" s="221">
        <v>526</v>
      </c>
      <c r="B325" s="222">
        <v>416</v>
      </c>
      <c r="C325" s="208" t="str">
        <f t="shared" si="36"/>
        <v>226-36-8</v>
      </c>
      <c r="D325" s="230" t="str">
        <f t="shared" si="37"/>
        <v>Dibenz[a,h]acridine</v>
      </c>
      <c r="E325" s="225">
        <v>2</v>
      </c>
      <c r="F325" s="226" t="s">
        <v>77</v>
      </c>
      <c r="G325" s="224">
        <f t="shared" si="38"/>
        <v>6.8999999999999999E-3</v>
      </c>
      <c r="H325" s="224" t="str">
        <f t="shared" si="39"/>
        <v>--</v>
      </c>
      <c r="I325" s="224">
        <f t="shared" si="40"/>
        <v>7.0000000000000007E-2</v>
      </c>
      <c r="J325" s="224" t="str">
        <f t="shared" si="41"/>
        <v>--</v>
      </c>
      <c r="K325" s="224">
        <f t="shared" si="42"/>
        <v>9.5000000000000001E-2</v>
      </c>
      <c r="L325" s="224" t="str">
        <f t="shared" si="43"/>
        <v>--</v>
      </c>
      <c r="M325" s="224" t="str">
        <f t="shared" si="44"/>
        <v>--</v>
      </c>
      <c r="N325" s="214" t="str">
        <f>VLOOKUP($B325,'3. Adjustment Factors'!$B$4:$M$380,5,FALSE)</f>
        <v>Yes</v>
      </c>
      <c r="O325" s="214" t="str">
        <f>VLOOKUP($B325,'3. Adjustment Factors'!$B$4:$M$380,12,FALSE)</f>
        <v>No</v>
      </c>
    </row>
    <row r="326" spans="1:15" x14ac:dyDescent="0.2">
      <c r="A326" s="221">
        <v>527</v>
      </c>
      <c r="B326" s="222">
        <v>417</v>
      </c>
      <c r="C326" s="208" t="str">
        <f t="shared" si="36"/>
        <v>224-42-0</v>
      </c>
      <c r="D326" s="230" t="str">
        <f t="shared" si="37"/>
        <v>Dibenz[a,j]acridine</v>
      </c>
      <c r="E326" s="225">
        <v>2</v>
      </c>
      <c r="F326" s="226" t="s">
        <v>77</v>
      </c>
      <c r="G326" s="224">
        <f t="shared" si="38"/>
        <v>6.8999999999999999E-3</v>
      </c>
      <c r="H326" s="224" t="str">
        <f t="shared" si="39"/>
        <v>--</v>
      </c>
      <c r="I326" s="224">
        <f t="shared" si="40"/>
        <v>7.0000000000000007E-2</v>
      </c>
      <c r="J326" s="224" t="str">
        <f t="shared" si="41"/>
        <v>--</v>
      </c>
      <c r="K326" s="224">
        <f t="shared" si="42"/>
        <v>9.5000000000000001E-2</v>
      </c>
      <c r="L326" s="224" t="str">
        <f t="shared" si="43"/>
        <v>--</v>
      </c>
      <c r="M326" s="224" t="str">
        <f t="shared" si="44"/>
        <v>--</v>
      </c>
      <c r="N326" s="214" t="str">
        <f>VLOOKUP($B326,'3. Adjustment Factors'!$B$4:$M$380,5,FALSE)</f>
        <v>Yes</v>
      </c>
      <c r="O326" s="214" t="str">
        <f>VLOOKUP($B326,'3. Adjustment Factors'!$B$4:$M$380,12,FALSE)</f>
        <v>No</v>
      </c>
    </row>
    <row r="327" spans="1:15" x14ac:dyDescent="0.2">
      <c r="A327" s="221">
        <v>528</v>
      </c>
      <c r="B327" s="222">
        <v>418</v>
      </c>
      <c r="C327" s="208" t="str">
        <f t="shared" si="36"/>
        <v>194-59-2</v>
      </c>
      <c r="D327" s="230" t="str">
        <f t="shared" si="37"/>
        <v>7H-Dibenzo[c,g]carbazole</v>
      </c>
      <c r="E327" s="225">
        <v>2</v>
      </c>
      <c r="F327" s="226" t="s">
        <v>77</v>
      </c>
      <c r="G327" s="224">
        <f t="shared" si="38"/>
        <v>6.8999999999999997E-4</v>
      </c>
      <c r="H327" s="224" t="str">
        <f t="shared" si="39"/>
        <v>--</v>
      </c>
      <c r="I327" s="224">
        <f t="shared" si="40"/>
        <v>7.0000000000000001E-3</v>
      </c>
      <c r="J327" s="224" t="str">
        <f t="shared" si="41"/>
        <v>--</v>
      </c>
      <c r="K327" s="224">
        <f t="shared" si="42"/>
        <v>9.4999999999999998E-3</v>
      </c>
      <c r="L327" s="224" t="str">
        <f t="shared" si="43"/>
        <v>--</v>
      </c>
      <c r="M327" s="224" t="str">
        <f t="shared" si="44"/>
        <v>--</v>
      </c>
      <c r="N327" s="214" t="str">
        <f>VLOOKUP($B327,'3. Adjustment Factors'!$B$4:$M$380,5,FALSE)</f>
        <v>Yes</v>
      </c>
      <c r="O327" s="214" t="str">
        <f>VLOOKUP($B327,'3. Adjustment Factors'!$B$4:$M$380,12,FALSE)</f>
        <v>No</v>
      </c>
    </row>
    <row r="328" spans="1:15" x14ac:dyDescent="0.2">
      <c r="A328" s="221">
        <v>529</v>
      </c>
      <c r="B328" s="222">
        <v>419</v>
      </c>
      <c r="C328" s="208" t="str">
        <f t="shared" si="36"/>
        <v>53-70-3</v>
      </c>
      <c r="D328" s="230" t="str">
        <f t="shared" si="37"/>
        <v>Dibenz[a,h]anthracene</v>
      </c>
      <c r="E328" s="225" t="s">
        <v>949</v>
      </c>
      <c r="F328" s="226" t="s">
        <v>77</v>
      </c>
      <c r="G328" s="224">
        <f t="shared" si="38"/>
        <v>1.4999999999999999E-4</v>
      </c>
      <c r="H328" s="224" t="str">
        <f t="shared" si="39"/>
        <v>--</v>
      </c>
      <c r="I328" s="224">
        <f t="shared" si="40"/>
        <v>2.8999999999999998E-3</v>
      </c>
      <c r="J328" s="224" t="str">
        <f t="shared" si="41"/>
        <v>--</v>
      </c>
      <c r="K328" s="224">
        <f t="shared" si="42"/>
        <v>1.8E-3</v>
      </c>
      <c r="L328" s="224" t="str">
        <f t="shared" si="43"/>
        <v>--</v>
      </c>
      <c r="M328" s="224" t="str">
        <f t="shared" si="44"/>
        <v>--</v>
      </c>
      <c r="N328" s="214" t="str">
        <f>VLOOKUP($B328,'3. Adjustment Factors'!$B$4:$M$380,5,FALSE)</f>
        <v>Yes</v>
      </c>
      <c r="O328" s="214" t="str">
        <f>VLOOKUP($B328,'3. Adjustment Factors'!$B$4:$M$380,12,FALSE)</f>
        <v>In MPAF</v>
      </c>
    </row>
    <row r="329" spans="1:15" x14ac:dyDescent="0.2">
      <c r="A329" s="221">
        <v>531</v>
      </c>
      <c r="B329" s="222">
        <v>420</v>
      </c>
      <c r="C329" s="208" t="str">
        <f t="shared" si="36"/>
        <v>192-65-4</v>
      </c>
      <c r="D329" s="230" t="str">
        <f t="shared" si="37"/>
        <v>Dibenzo[a,e]pyrene</v>
      </c>
      <c r="E329" s="225" t="s">
        <v>949</v>
      </c>
      <c r="F329" s="226" t="s">
        <v>77</v>
      </c>
      <c r="G329" s="224">
        <f t="shared" si="38"/>
        <v>9.8999999999999994E-5</v>
      </c>
      <c r="H329" s="224" t="str">
        <f t="shared" si="39"/>
        <v>--</v>
      </c>
      <c r="I329" s="224">
        <f t="shared" si="40"/>
        <v>6.8000000000000005E-4</v>
      </c>
      <c r="J329" s="224" t="str">
        <f t="shared" si="41"/>
        <v>--</v>
      </c>
      <c r="K329" s="224">
        <f t="shared" si="42"/>
        <v>1.5E-3</v>
      </c>
      <c r="L329" s="224" t="str">
        <f t="shared" si="43"/>
        <v>--</v>
      </c>
      <c r="M329" s="224" t="str">
        <f t="shared" si="44"/>
        <v>--</v>
      </c>
      <c r="N329" s="214" t="str">
        <f>VLOOKUP($B329,'3. Adjustment Factors'!$B$4:$M$380,5,FALSE)</f>
        <v>Yes</v>
      </c>
      <c r="O329" s="214" t="str">
        <f>VLOOKUP($B329,'3. Adjustment Factors'!$B$4:$M$380,12,FALSE)</f>
        <v>In MPAF</v>
      </c>
    </row>
    <row r="330" spans="1:15" x14ac:dyDescent="0.2">
      <c r="A330" s="221">
        <v>532</v>
      </c>
      <c r="B330" s="222">
        <v>421</v>
      </c>
      <c r="C330" s="208" t="str">
        <f t="shared" si="36"/>
        <v>189-64-0</v>
      </c>
      <c r="D330" s="230" t="str">
        <f t="shared" si="37"/>
        <v>Dibenzo[a,h]pyrene</v>
      </c>
      <c r="E330" s="225" t="s">
        <v>949</v>
      </c>
      <c r="F330" s="226" t="s">
        <v>77</v>
      </c>
      <c r="G330" s="224">
        <f t="shared" si="38"/>
        <v>7.6999999999999996E-4</v>
      </c>
      <c r="H330" s="224" t="str">
        <f t="shared" si="39"/>
        <v>--</v>
      </c>
      <c r="I330" s="224">
        <f t="shared" si="40"/>
        <v>7.7999999999999996E-3</v>
      </c>
      <c r="J330" s="224" t="str">
        <f t="shared" si="41"/>
        <v>--</v>
      </c>
      <c r="K330" s="224">
        <f t="shared" si="42"/>
        <v>1.0999999999999999E-2</v>
      </c>
      <c r="L330" s="224" t="str">
        <f t="shared" si="43"/>
        <v>--</v>
      </c>
      <c r="M330" s="224" t="str">
        <f t="shared" si="44"/>
        <v>--</v>
      </c>
      <c r="N330" s="214" t="str">
        <f>VLOOKUP($B330,'3. Adjustment Factors'!$B$4:$M$380,5,FALSE)</f>
        <v>Yes</v>
      </c>
      <c r="O330" s="214" t="str">
        <f>VLOOKUP($B330,'3. Adjustment Factors'!$B$4:$M$380,12,FALSE)</f>
        <v>In MPAF</v>
      </c>
    </row>
    <row r="331" spans="1:15" x14ac:dyDescent="0.2">
      <c r="A331" s="221">
        <v>533</v>
      </c>
      <c r="B331" s="222">
        <v>422</v>
      </c>
      <c r="C331" s="208" t="str">
        <f t="shared" si="36"/>
        <v>189-55-9</v>
      </c>
      <c r="D331" s="230" t="str">
        <f t="shared" si="37"/>
        <v>Dibenzo[a,i]pyrene</v>
      </c>
      <c r="E331" s="225" t="s">
        <v>949</v>
      </c>
      <c r="F331" s="226" t="s">
        <v>77</v>
      </c>
      <c r="G331" s="224">
        <f t="shared" si="38"/>
        <v>1.1999999999999999E-3</v>
      </c>
      <c r="H331" s="224" t="str">
        <f t="shared" si="39"/>
        <v>--</v>
      </c>
      <c r="I331" s="224">
        <f t="shared" si="40"/>
        <v>1.2E-2</v>
      </c>
      <c r="J331" s="224" t="str">
        <f t="shared" si="41"/>
        <v>--</v>
      </c>
      <c r="K331" s="224">
        <f t="shared" si="42"/>
        <v>1.6E-2</v>
      </c>
      <c r="L331" s="224" t="str">
        <f t="shared" si="43"/>
        <v>--</v>
      </c>
      <c r="M331" s="224" t="str">
        <f t="shared" si="44"/>
        <v>--</v>
      </c>
      <c r="N331" s="214" t="str">
        <f>VLOOKUP($B331,'3. Adjustment Factors'!$B$4:$M$380,5,FALSE)</f>
        <v>Yes</v>
      </c>
      <c r="O331" s="214" t="str">
        <f>VLOOKUP($B331,'3. Adjustment Factors'!$B$4:$M$380,12,FALSE)</f>
        <v>In MPAF</v>
      </c>
    </row>
    <row r="332" spans="1:15" x14ac:dyDescent="0.2">
      <c r="A332" s="221">
        <v>534</v>
      </c>
      <c r="B332" s="222">
        <v>423</v>
      </c>
      <c r="C332" s="208" t="str">
        <f t="shared" si="36"/>
        <v>191-30-0</v>
      </c>
      <c r="D332" s="230" t="str">
        <f t="shared" si="37"/>
        <v>Dibenzo[a,l]pyrene</v>
      </c>
      <c r="E332" s="225" t="s">
        <v>949</v>
      </c>
      <c r="F332" s="226" t="s">
        <v>77</v>
      </c>
      <c r="G332" s="224">
        <f t="shared" si="38"/>
        <v>2.3E-5</v>
      </c>
      <c r="H332" s="224" t="str">
        <f t="shared" si="39"/>
        <v>--</v>
      </c>
      <c r="I332" s="224">
        <f t="shared" si="40"/>
        <v>2.3000000000000001E-4</v>
      </c>
      <c r="J332" s="224" t="str">
        <f t="shared" si="41"/>
        <v>--</v>
      </c>
      <c r="K332" s="224">
        <f t="shared" si="42"/>
        <v>3.2000000000000003E-4</v>
      </c>
      <c r="L332" s="224" t="str">
        <f t="shared" si="43"/>
        <v>--</v>
      </c>
      <c r="M332" s="224" t="str">
        <f t="shared" si="44"/>
        <v>--</v>
      </c>
      <c r="N332" s="214" t="str">
        <f>VLOOKUP($B332,'3. Adjustment Factors'!$B$4:$M$380,5,FALSE)</f>
        <v>Yes</v>
      </c>
      <c r="O332" s="214" t="str">
        <f>VLOOKUP($B332,'3. Adjustment Factors'!$B$4:$M$380,12,FALSE)</f>
        <v>In MPAF</v>
      </c>
    </row>
    <row r="333" spans="1:15" x14ac:dyDescent="0.2">
      <c r="A333" s="221">
        <v>535</v>
      </c>
      <c r="B333" s="222">
        <v>436</v>
      </c>
      <c r="C333" s="208" t="str">
        <f t="shared" si="36"/>
        <v>57-97-6</v>
      </c>
      <c r="D333" s="230" t="str">
        <f t="shared" si="37"/>
        <v>7,12-Dimethylbenz[a]anthracene</v>
      </c>
      <c r="E333" s="225">
        <v>2</v>
      </c>
      <c r="F333" s="226" t="s">
        <v>77</v>
      </c>
      <c r="G333" s="229">
        <f t="shared" si="38"/>
        <v>4.0999999999999997E-6</v>
      </c>
      <c r="H333" s="224" t="str">
        <f t="shared" si="39"/>
        <v>--</v>
      </c>
      <c r="I333" s="224">
        <f t="shared" si="40"/>
        <v>3.1999999999999999E-5</v>
      </c>
      <c r="J333" s="224" t="str">
        <f t="shared" si="41"/>
        <v>--</v>
      </c>
      <c r="K333" s="224">
        <f t="shared" si="42"/>
        <v>6.0999999999999999E-5</v>
      </c>
      <c r="L333" s="224" t="str">
        <f t="shared" si="43"/>
        <v>--</v>
      </c>
      <c r="M333" s="224" t="str">
        <f t="shared" si="44"/>
        <v>--</v>
      </c>
      <c r="N333" s="214" t="str">
        <f>VLOOKUP($B333,'3. Adjustment Factors'!$B$4:$M$380,5,FALSE)</f>
        <v>Yes</v>
      </c>
      <c r="O333" s="214" t="str">
        <f>VLOOKUP($B333,'3. Adjustment Factors'!$B$4:$M$380,12,FALSE)</f>
        <v>No</v>
      </c>
    </row>
    <row r="334" spans="1:15" x14ac:dyDescent="0.2">
      <c r="A334" s="221">
        <v>536</v>
      </c>
      <c r="B334" s="222">
        <v>437</v>
      </c>
      <c r="C334" s="208" t="str">
        <f t="shared" si="36"/>
        <v>42397-64-8</v>
      </c>
      <c r="D334" s="230" t="str">
        <f t="shared" si="37"/>
        <v>1,6-Dinitropyrene</v>
      </c>
      <c r="E334" s="225">
        <v>2</v>
      </c>
      <c r="F334" s="226" t="s">
        <v>77</v>
      </c>
      <c r="G334" s="224">
        <f t="shared" si="38"/>
        <v>6.8999999999999997E-5</v>
      </c>
      <c r="H334" s="224" t="str">
        <f t="shared" si="39"/>
        <v>--</v>
      </c>
      <c r="I334" s="224">
        <f t="shared" si="40"/>
        <v>6.9999999999999999E-4</v>
      </c>
      <c r="J334" s="224" t="str">
        <f t="shared" si="41"/>
        <v>--</v>
      </c>
      <c r="K334" s="224">
        <f t="shared" si="42"/>
        <v>9.5E-4</v>
      </c>
      <c r="L334" s="224" t="str">
        <f t="shared" si="43"/>
        <v>--</v>
      </c>
      <c r="M334" s="224" t="str">
        <f t="shared" si="44"/>
        <v>--</v>
      </c>
      <c r="N334" s="214" t="str">
        <f>VLOOKUP($B334,'3. Adjustment Factors'!$B$4:$M$380,5,FALSE)</f>
        <v>Yes</v>
      </c>
      <c r="O334" s="214" t="str">
        <f>VLOOKUP($B334,'3. Adjustment Factors'!$B$4:$M$380,12,FALSE)</f>
        <v>No</v>
      </c>
    </row>
    <row r="335" spans="1:15" x14ac:dyDescent="0.2">
      <c r="A335" s="221">
        <v>537</v>
      </c>
      <c r="B335" s="222">
        <v>438</v>
      </c>
      <c r="C335" s="208" t="str">
        <f t="shared" si="36"/>
        <v>42397-65-9</v>
      </c>
      <c r="D335" s="230" t="str">
        <f t="shared" si="37"/>
        <v>1,8-Dinitropyrene</v>
      </c>
      <c r="E335" s="225">
        <v>2</v>
      </c>
      <c r="F335" s="226" t="s">
        <v>77</v>
      </c>
      <c r="G335" s="224">
        <f t="shared" si="38"/>
        <v>6.8999999999999997E-4</v>
      </c>
      <c r="H335" s="224" t="str">
        <f t="shared" si="39"/>
        <v>--</v>
      </c>
      <c r="I335" s="224">
        <f t="shared" si="40"/>
        <v>7.0000000000000001E-3</v>
      </c>
      <c r="J335" s="224" t="str">
        <f t="shared" si="41"/>
        <v>--</v>
      </c>
      <c r="K335" s="224">
        <f t="shared" si="42"/>
        <v>9.4999999999999998E-3</v>
      </c>
      <c r="L335" s="224" t="str">
        <f t="shared" si="43"/>
        <v>--</v>
      </c>
      <c r="M335" s="224" t="str">
        <f t="shared" si="44"/>
        <v>--</v>
      </c>
      <c r="N335" s="214" t="str">
        <f>VLOOKUP($B335,'3. Adjustment Factors'!$B$4:$M$380,5,FALSE)</f>
        <v>Yes</v>
      </c>
      <c r="O335" s="214" t="str">
        <f>VLOOKUP($B335,'3. Adjustment Factors'!$B$4:$M$380,12,FALSE)</f>
        <v>No</v>
      </c>
    </row>
    <row r="336" spans="1:15" x14ac:dyDescent="0.2">
      <c r="A336" s="221">
        <v>538</v>
      </c>
      <c r="B336" s="222">
        <v>424</v>
      </c>
      <c r="C336" s="208" t="str">
        <f t="shared" si="36"/>
        <v>206-44-0</v>
      </c>
      <c r="D336" s="230" t="str">
        <f t="shared" si="37"/>
        <v>Fluoranthene</v>
      </c>
      <c r="E336" s="225">
        <v>2</v>
      </c>
      <c r="F336" s="226" t="s">
        <v>77</v>
      </c>
      <c r="G336" s="224">
        <f t="shared" si="38"/>
        <v>2.1000000000000001E-2</v>
      </c>
      <c r="H336" s="224" t="str">
        <f t="shared" si="39"/>
        <v>--</v>
      </c>
      <c r="I336" s="224">
        <f t="shared" si="40"/>
        <v>0.54</v>
      </c>
      <c r="J336" s="224" t="str">
        <f t="shared" si="41"/>
        <v>--</v>
      </c>
      <c r="K336" s="224">
        <f t="shared" si="42"/>
        <v>0.25</v>
      </c>
      <c r="L336" s="224" t="str">
        <f t="shared" si="43"/>
        <v>--</v>
      </c>
      <c r="M336" s="224" t="str">
        <f t="shared" si="44"/>
        <v>--</v>
      </c>
      <c r="N336" s="214" t="str">
        <f>VLOOKUP($B336,'3. Adjustment Factors'!$B$4:$M$380,5,FALSE)</f>
        <v>Yes</v>
      </c>
      <c r="O336" s="214" t="str">
        <f>VLOOKUP($B336,'3. Adjustment Factors'!$B$4:$M$380,12,FALSE)</f>
        <v>No</v>
      </c>
    </row>
    <row r="337" spans="1:15" x14ac:dyDescent="0.2">
      <c r="A337" s="221">
        <v>540</v>
      </c>
      <c r="B337" s="222">
        <v>426</v>
      </c>
      <c r="C337" s="208" t="str">
        <f t="shared" ref="C337:C394" si="45">VLOOKUP($B337,TRVs,2,FALSE)</f>
        <v>193-39-5</v>
      </c>
      <c r="D337" s="230" t="str">
        <f t="shared" ref="D337:D394" si="46">VLOOKUP($B337,TRVs,3,FALSE)</f>
        <v>Indeno[1,2,3-cd]pyrene</v>
      </c>
      <c r="E337" s="225" t="s">
        <v>949</v>
      </c>
      <c r="F337" s="226" t="s">
        <v>77</v>
      </c>
      <c r="G337" s="224">
        <f t="shared" ref="G337:G394" si="47">VLOOKUP($B337,RBCs,5,FALSE)</f>
        <v>7.9000000000000008E-3</v>
      </c>
      <c r="H337" s="224" t="str">
        <f t="shared" ref="H337:H394" si="48">VLOOKUP($B337,RBCs,7,FALSE)</f>
        <v>--</v>
      </c>
      <c r="I337" s="224">
        <f t="shared" ref="I337:I394" si="49">VLOOKUP($B337,RBCs,9,FALSE)</f>
        <v>7.3999999999999996E-2</v>
      </c>
      <c r="J337" s="224" t="str">
        <f t="shared" ref="J337:J394" si="50">VLOOKUP($B337,RBCs,11,FALSE)</f>
        <v>--</v>
      </c>
      <c r="K337" s="224">
        <f t="shared" ref="K337:K394" si="51">VLOOKUP($B337,RBCs,13,FALSE)</f>
        <v>0.11</v>
      </c>
      <c r="L337" s="224" t="str">
        <f t="shared" ref="L337:L394" si="52">VLOOKUP($B337,RBCs,15,FALSE)</f>
        <v>--</v>
      </c>
      <c r="M337" s="224" t="str">
        <f t="shared" ref="M337:M394" si="53">VLOOKUP($B337,RBCs,17,FALSE)</f>
        <v>--</v>
      </c>
      <c r="N337" s="214" t="str">
        <f>VLOOKUP($B337,'3. Adjustment Factors'!$B$4:$M$380,5,FALSE)</f>
        <v>Yes</v>
      </c>
      <c r="O337" s="214" t="str">
        <f>VLOOKUP($B337,'3. Adjustment Factors'!$B$4:$M$380,12,FALSE)</f>
        <v>In MPAF</v>
      </c>
    </row>
    <row r="338" spans="1:15" x14ac:dyDescent="0.2">
      <c r="A338" s="221">
        <v>541</v>
      </c>
      <c r="B338" s="222">
        <v>439</v>
      </c>
      <c r="C338" s="208" t="str">
        <f t="shared" si="45"/>
        <v>56-49-5</v>
      </c>
      <c r="D338" s="230" t="str">
        <f t="shared" si="46"/>
        <v>3-Methylcholanthrene</v>
      </c>
      <c r="E338" s="225">
        <v>2</v>
      </c>
      <c r="F338" s="226" t="s">
        <v>77</v>
      </c>
      <c r="G338" s="224">
        <f t="shared" si="47"/>
        <v>7.1000000000000005E-5</v>
      </c>
      <c r="H338" s="224" t="str">
        <f t="shared" si="48"/>
        <v>--</v>
      </c>
      <c r="I338" s="224">
        <f t="shared" si="49"/>
        <v>5.9999999999999995E-4</v>
      </c>
      <c r="J338" s="224" t="str">
        <f t="shared" si="50"/>
        <v>--</v>
      </c>
      <c r="K338" s="224">
        <f t="shared" si="51"/>
        <v>1E-3</v>
      </c>
      <c r="L338" s="224" t="str">
        <f t="shared" si="52"/>
        <v>--</v>
      </c>
      <c r="M338" s="224" t="str">
        <f t="shared" si="53"/>
        <v>--</v>
      </c>
      <c r="N338" s="214" t="str">
        <f>VLOOKUP($B338,'3. Adjustment Factors'!$B$4:$M$380,5,FALSE)</f>
        <v>Yes</v>
      </c>
      <c r="O338" s="214" t="str">
        <f>VLOOKUP($B338,'3. Adjustment Factors'!$B$4:$M$380,12,FALSE)</f>
        <v>No</v>
      </c>
    </row>
    <row r="339" spans="1:15" x14ac:dyDescent="0.2">
      <c r="A339" s="221">
        <v>542</v>
      </c>
      <c r="B339" s="222">
        <v>440</v>
      </c>
      <c r="C339" s="208" t="str">
        <f t="shared" si="45"/>
        <v>3697-24-3</v>
      </c>
      <c r="D339" s="230" t="str">
        <f t="shared" si="46"/>
        <v>5-Methylchrysene</v>
      </c>
      <c r="E339" s="225" t="s">
        <v>949</v>
      </c>
      <c r="F339" s="226" t="s">
        <v>77</v>
      </c>
      <c r="G339" s="224">
        <f t="shared" si="47"/>
        <v>6.8999999999999997E-4</v>
      </c>
      <c r="H339" s="224" t="str">
        <f t="shared" si="48"/>
        <v>--</v>
      </c>
      <c r="I339" s="224">
        <f t="shared" si="49"/>
        <v>7.0000000000000001E-3</v>
      </c>
      <c r="J339" s="224" t="str">
        <f t="shared" si="50"/>
        <v>--</v>
      </c>
      <c r="K339" s="224">
        <f t="shared" si="51"/>
        <v>9.4999999999999998E-3</v>
      </c>
      <c r="L339" s="224" t="str">
        <f t="shared" si="52"/>
        <v>--</v>
      </c>
      <c r="M339" s="224" t="str">
        <f t="shared" si="53"/>
        <v>--</v>
      </c>
      <c r="N339" s="214" t="str">
        <f>VLOOKUP($B339,'3. Adjustment Factors'!$B$4:$M$380,5,FALSE)</f>
        <v>Yes</v>
      </c>
      <c r="O339" s="214" t="str">
        <f>VLOOKUP($B339,'3. Adjustment Factors'!$B$4:$M$380,12,FALSE)</f>
        <v>In MPAF</v>
      </c>
    </row>
    <row r="340" spans="1:15" x14ac:dyDescent="0.2">
      <c r="A340" s="221">
        <v>543</v>
      </c>
      <c r="B340" s="221" t="s">
        <v>794</v>
      </c>
      <c r="C340" s="208" t="str">
        <f t="shared" si="45"/>
        <v>90-12-0</v>
      </c>
      <c r="D340" s="230" t="str">
        <f t="shared" si="46"/>
        <v>1-Methylnaphthalene</v>
      </c>
      <c r="E340" s="225">
        <v>2</v>
      </c>
      <c r="F340" s="224" t="s">
        <v>947</v>
      </c>
      <c r="G340" s="224">
        <f t="shared" si="47"/>
        <v>4.1000000000000002E-2</v>
      </c>
      <c r="H340" s="224">
        <f t="shared" si="48"/>
        <v>3.0000000000000001E-3</v>
      </c>
      <c r="I340" s="224">
        <f t="shared" si="49"/>
        <v>0.18</v>
      </c>
      <c r="J340" s="224">
        <f t="shared" si="50"/>
        <v>1.2999999999999999E-2</v>
      </c>
      <c r="K340" s="224">
        <f t="shared" si="51"/>
        <v>0.31</v>
      </c>
      <c r="L340" s="224">
        <f t="shared" si="52"/>
        <v>1.2999999999999999E-2</v>
      </c>
      <c r="M340" s="224">
        <f t="shared" si="53"/>
        <v>0.7</v>
      </c>
      <c r="N340" s="214" t="str">
        <f>VLOOKUP($B340,'3. Adjustment Factors'!$B$4:$M$380,5,FALSE)</f>
        <v>Yes</v>
      </c>
      <c r="O340" s="214" t="str">
        <f>VLOOKUP($B340,'3. Adjustment Factors'!$B$4:$M$380,12,FALSE)</f>
        <v>No</v>
      </c>
    </row>
    <row r="341" spans="1:15" x14ac:dyDescent="0.2">
      <c r="A341" s="221">
        <v>544</v>
      </c>
      <c r="B341" s="221">
        <v>427</v>
      </c>
      <c r="C341" s="208" t="str">
        <f t="shared" si="45"/>
        <v>91-57-6</v>
      </c>
      <c r="D341" s="230" t="str">
        <f t="shared" si="46"/>
        <v>2-Methylnaphthalene</v>
      </c>
      <c r="E341" s="225"/>
      <c r="F341" s="224" t="s">
        <v>947</v>
      </c>
      <c r="G341" s="224" t="str">
        <f t="shared" si="47"/>
        <v>--</v>
      </c>
      <c r="H341" s="224" t="str">
        <f t="shared" si="48"/>
        <v>--</v>
      </c>
      <c r="I341" s="224" t="str">
        <f t="shared" si="49"/>
        <v>--</v>
      </c>
      <c r="J341" s="224" t="str">
        <f t="shared" si="50"/>
        <v>--</v>
      </c>
      <c r="K341" s="224" t="str">
        <f t="shared" si="51"/>
        <v>--</v>
      </c>
      <c r="L341" s="224" t="str">
        <f t="shared" si="52"/>
        <v>--</v>
      </c>
      <c r="M341" s="224">
        <f t="shared" si="53"/>
        <v>2.8</v>
      </c>
      <c r="N341" s="214" t="str">
        <f>VLOOKUP($B341,'3. Adjustment Factors'!$B$4:$M$380,5,FALSE)</f>
        <v>No</v>
      </c>
      <c r="O341" s="214" t="str">
        <f>VLOOKUP($B341,'3. Adjustment Factors'!$B$4:$M$380,12,FALSE)</f>
        <v>No</v>
      </c>
    </row>
    <row r="342" spans="1:15" x14ac:dyDescent="0.2">
      <c r="A342" s="221">
        <v>547</v>
      </c>
      <c r="B342" s="222">
        <v>428</v>
      </c>
      <c r="C342" s="208" t="str">
        <f t="shared" si="45"/>
        <v>91-20-3</v>
      </c>
      <c r="D342" s="230" t="str">
        <f t="shared" si="46"/>
        <v>Naphthalene</v>
      </c>
      <c r="E342" s="225">
        <v>2</v>
      </c>
      <c r="F342" s="224" t="s">
        <v>947</v>
      </c>
      <c r="G342" s="224">
        <f t="shared" si="47"/>
        <v>1.2999999999999999E-2</v>
      </c>
      <c r="H342" s="224" t="str">
        <f t="shared" si="48"/>
        <v>--</v>
      </c>
      <c r="I342" s="224">
        <f t="shared" si="49"/>
        <v>7.5999999999999998E-2</v>
      </c>
      <c r="J342" s="224" t="str">
        <f t="shared" si="50"/>
        <v>--</v>
      </c>
      <c r="K342" s="224">
        <f t="shared" si="51"/>
        <v>0.11</v>
      </c>
      <c r="L342" s="224" t="str">
        <f t="shared" si="52"/>
        <v>--</v>
      </c>
      <c r="M342" s="224">
        <f t="shared" si="53"/>
        <v>0.3</v>
      </c>
      <c r="N342" s="214" t="str">
        <f>VLOOKUP($B342,'3. Adjustment Factors'!$B$4:$M$380,5,FALSE)</f>
        <v>Yes</v>
      </c>
      <c r="O342" s="214" t="str">
        <f>VLOOKUP($B342,'3. Adjustment Factors'!$B$4:$M$380,12,FALSE)</f>
        <v>No</v>
      </c>
    </row>
    <row r="343" spans="1:15" x14ac:dyDescent="0.2">
      <c r="A343" s="221">
        <v>549</v>
      </c>
      <c r="B343" s="222">
        <v>441</v>
      </c>
      <c r="C343" s="208" t="str">
        <f t="shared" si="45"/>
        <v>602-87-9</v>
      </c>
      <c r="D343" s="230" t="str">
        <f t="shared" si="46"/>
        <v>5-Nitroacenaphthene</v>
      </c>
      <c r="E343" s="225">
        <v>2</v>
      </c>
      <c r="F343" s="226" t="s">
        <v>77</v>
      </c>
      <c r="G343" s="224">
        <f t="shared" si="47"/>
        <v>3.5000000000000003E-2</v>
      </c>
      <c r="H343" s="224" t="str">
        <f t="shared" si="48"/>
        <v>--</v>
      </c>
      <c r="I343" s="224">
        <f t="shared" si="49"/>
        <v>0.36</v>
      </c>
      <c r="J343" s="224" t="str">
        <f t="shared" si="50"/>
        <v>--</v>
      </c>
      <c r="K343" s="224">
        <f t="shared" si="51"/>
        <v>0.48</v>
      </c>
      <c r="L343" s="224" t="str">
        <f t="shared" si="52"/>
        <v>--</v>
      </c>
      <c r="M343" s="224" t="str">
        <f t="shared" si="53"/>
        <v>--</v>
      </c>
      <c r="N343" s="214" t="str">
        <f>VLOOKUP($B343,'3. Adjustment Factors'!$B$4:$M$380,5,FALSE)</f>
        <v>Yes</v>
      </c>
      <c r="O343" s="214" t="str">
        <f>VLOOKUP($B343,'3. Adjustment Factors'!$B$4:$M$380,12,FALSE)</f>
        <v>No</v>
      </c>
    </row>
    <row r="344" spans="1:15" x14ac:dyDescent="0.2">
      <c r="A344" s="221">
        <v>550</v>
      </c>
      <c r="B344" s="222">
        <v>442</v>
      </c>
      <c r="C344" s="208" t="str">
        <f t="shared" si="45"/>
        <v>7496-02-8</v>
      </c>
      <c r="D344" s="230" t="str">
        <f t="shared" si="46"/>
        <v>6-Nitrochrysene</v>
      </c>
      <c r="E344" s="225" t="s">
        <v>949</v>
      </c>
      <c r="F344" s="226" t="s">
        <v>77</v>
      </c>
      <c r="G344" s="224">
        <f t="shared" si="47"/>
        <v>6.8999999999999997E-5</v>
      </c>
      <c r="H344" s="224" t="str">
        <f t="shared" si="48"/>
        <v>--</v>
      </c>
      <c r="I344" s="224">
        <f t="shared" si="49"/>
        <v>6.9999999999999999E-4</v>
      </c>
      <c r="J344" s="224" t="str">
        <f t="shared" si="50"/>
        <v>--</v>
      </c>
      <c r="K344" s="224">
        <f t="shared" si="51"/>
        <v>9.5E-4</v>
      </c>
      <c r="L344" s="224" t="str">
        <f t="shared" si="52"/>
        <v>--</v>
      </c>
      <c r="M344" s="224" t="str">
        <f t="shared" si="53"/>
        <v>--</v>
      </c>
      <c r="N344" s="214" t="str">
        <f>VLOOKUP($B344,'3. Adjustment Factors'!$B$4:$M$380,5,FALSE)</f>
        <v>Yes</v>
      </c>
      <c r="O344" s="214" t="str">
        <f>VLOOKUP($B344,'3. Adjustment Factors'!$B$4:$M$380,12,FALSE)</f>
        <v>In MPAF</v>
      </c>
    </row>
    <row r="345" spans="1:15" x14ac:dyDescent="0.2">
      <c r="A345" s="221">
        <v>551</v>
      </c>
      <c r="B345" s="222">
        <v>443</v>
      </c>
      <c r="C345" s="208" t="str">
        <f t="shared" si="45"/>
        <v>607-57-8</v>
      </c>
      <c r="D345" s="230" t="str">
        <f t="shared" si="46"/>
        <v>2-Nitrofluorene</v>
      </c>
      <c r="E345" s="225">
        <v>2</v>
      </c>
      <c r="F345" s="226" t="s">
        <v>77</v>
      </c>
      <c r="G345" s="224">
        <f t="shared" si="47"/>
        <v>6.9000000000000006E-2</v>
      </c>
      <c r="H345" s="224" t="str">
        <f t="shared" si="48"/>
        <v>--</v>
      </c>
      <c r="I345" s="224">
        <f t="shared" si="49"/>
        <v>0.7</v>
      </c>
      <c r="J345" s="224" t="str">
        <f t="shared" si="50"/>
        <v>--</v>
      </c>
      <c r="K345" s="224">
        <f t="shared" si="51"/>
        <v>0.95</v>
      </c>
      <c r="L345" s="224" t="str">
        <f t="shared" si="52"/>
        <v>--</v>
      </c>
      <c r="M345" s="224" t="str">
        <f t="shared" si="53"/>
        <v>--</v>
      </c>
      <c r="N345" s="214" t="str">
        <f>VLOOKUP($B345,'3. Adjustment Factors'!$B$4:$M$380,5,FALSE)</f>
        <v>Yes</v>
      </c>
      <c r="O345" s="214" t="str">
        <f>VLOOKUP($B345,'3. Adjustment Factors'!$B$4:$M$380,12,FALSE)</f>
        <v>No</v>
      </c>
    </row>
    <row r="346" spans="1:15" x14ac:dyDescent="0.2">
      <c r="A346" s="221">
        <v>552</v>
      </c>
      <c r="B346" s="222">
        <v>444</v>
      </c>
      <c r="C346" s="208" t="str">
        <f t="shared" si="45"/>
        <v>5522-43-0</v>
      </c>
      <c r="D346" s="230" t="str">
        <f t="shared" si="46"/>
        <v>1-Nitropyrene</v>
      </c>
      <c r="E346" s="225">
        <v>2</v>
      </c>
      <c r="F346" s="226" t="s">
        <v>77</v>
      </c>
      <c r="G346" s="224">
        <f t="shared" si="47"/>
        <v>6.8999999999999999E-3</v>
      </c>
      <c r="H346" s="224" t="str">
        <f t="shared" si="48"/>
        <v>--</v>
      </c>
      <c r="I346" s="224">
        <f t="shared" si="49"/>
        <v>7.0000000000000007E-2</v>
      </c>
      <c r="J346" s="224" t="str">
        <f t="shared" si="50"/>
        <v>--</v>
      </c>
      <c r="K346" s="224">
        <f t="shared" si="51"/>
        <v>9.5000000000000001E-2</v>
      </c>
      <c r="L346" s="224" t="str">
        <f t="shared" si="52"/>
        <v>--</v>
      </c>
      <c r="M346" s="224" t="str">
        <f t="shared" si="53"/>
        <v>--</v>
      </c>
      <c r="N346" s="214" t="str">
        <f>VLOOKUP($B346,'3. Adjustment Factors'!$B$4:$M$380,5,FALSE)</f>
        <v>Yes</v>
      </c>
      <c r="O346" s="214" t="str">
        <f>VLOOKUP($B346,'3. Adjustment Factors'!$B$4:$M$380,12,FALSE)</f>
        <v>No</v>
      </c>
    </row>
    <row r="347" spans="1:15" x14ac:dyDescent="0.2">
      <c r="A347" s="221">
        <v>553</v>
      </c>
      <c r="B347" s="222">
        <v>445</v>
      </c>
      <c r="C347" s="208" t="str">
        <f t="shared" si="45"/>
        <v>57835-92-4</v>
      </c>
      <c r="D347" s="230" t="str">
        <f t="shared" si="46"/>
        <v>4-Nitropyrene</v>
      </c>
      <c r="E347" s="225">
        <v>2</v>
      </c>
      <c r="F347" s="226" t="s">
        <v>77</v>
      </c>
      <c r="G347" s="224">
        <f t="shared" si="47"/>
        <v>9.3000000000000005E-4</v>
      </c>
      <c r="H347" s="224" t="str">
        <f t="shared" si="48"/>
        <v>--</v>
      </c>
      <c r="I347" s="224">
        <f t="shared" si="49"/>
        <v>6.7999999999999996E-3</v>
      </c>
      <c r="J347" s="224" t="str">
        <f t="shared" si="50"/>
        <v>--</v>
      </c>
      <c r="K347" s="224">
        <f t="shared" si="51"/>
        <v>1.4E-2</v>
      </c>
      <c r="L347" s="224" t="str">
        <f t="shared" si="52"/>
        <v>--</v>
      </c>
      <c r="M347" s="224" t="str">
        <f t="shared" si="53"/>
        <v>--</v>
      </c>
      <c r="N347" s="214" t="str">
        <f>VLOOKUP($B347,'3. Adjustment Factors'!$B$4:$M$380,5,FALSE)</f>
        <v>Yes</v>
      </c>
      <c r="O347" s="214" t="str">
        <f>VLOOKUP($B347,'3. Adjustment Factors'!$B$4:$M$380,12,FALSE)</f>
        <v>No</v>
      </c>
    </row>
    <row r="348" spans="1:15" x14ac:dyDescent="0.2">
      <c r="A348" s="221">
        <v>554</v>
      </c>
      <c r="B348" s="221">
        <v>429</v>
      </c>
      <c r="C348" s="208" t="str">
        <f t="shared" si="45"/>
        <v>198-55-0</v>
      </c>
      <c r="D348" s="230" t="str">
        <f t="shared" si="46"/>
        <v>Perylene</v>
      </c>
      <c r="E348" s="225">
        <v>2</v>
      </c>
      <c r="F348" s="224" t="s">
        <v>946</v>
      </c>
      <c r="G348" s="224" t="str">
        <f t="shared" si="47"/>
        <v>--</v>
      </c>
      <c r="H348" s="224">
        <f t="shared" si="48"/>
        <v>2E-3</v>
      </c>
      <c r="I348" s="224" t="str">
        <f t="shared" si="49"/>
        <v>--</v>
      </c>
      <c r="J348" s="224">
        <f t="shared" si="50"/>
        <v>8.8000000000000005E-3</v>
      </c>
      <c r="K348" s="224" t="str">
        <f t="shared" si="51"/>
        <v>--</v>
      </c>
      <c r="L348" s="224">
        <f t="shared" si="52"/>
        <v>8.8000000000000005E-3</v>
      </c>
      <c r="M348" s="224" t="str">
        <f t="shared" si="53"/>
        <v>--</v>
      </c>
      <c r="N348" s="214" t="str">
        <f>VLOOKUP($B348,'3. Adjustment Factors'!$B$4:$M$380,5,FALSE)</f>
        <v>Yes</v>
      </c>
      <c r="O348" s="214" t="str">
        <f>VLOOKUP($B348,'3. Adjustment Factors'!$B$4:$M$380,12,FALSE)</f>
        <v>No</v>
      </c>
    </row>
    <row r="349" spans="1:15" x14ac:dyDescent="0.2">
      <c r="A349" s="221">
        <v>557</v>
      </c>
      <c r="B349" s="222">
        <v>401</v>
      </c>
      <c r="C349" s="208">
        <f t="shared" si="45"/>
        <v>401</v>
      </c>
      <c r="D349" s="230" t="str">
        <f t="shared" si="46"/>
        <v>Total Polycyclic aromatic hydrocarbons (PAHs)</v>
      </c>
      <c r="E349" s="225" t="s">
        <v>968</v>
      </c>
      <c r="F349" s="226" t="s">
        <v>77</v>
      </c>
      <c r="G349" s="224">
        <f t="shared" si="47"/>
        <v>6.8999999999999997E-4</v>
      </c>
      <c r="H349" s="224" t="str">
        <f t="shared" si="48"/>
        <v>--</v>
      </c>
      <c r="I349" s="224">
        <f t="shared" si="49"/>
        <v>7.0000000000000001E-3</v>
      </c>
      <c r="J349" s="224" t="str">
        <f t="shared" si="50"/>
        <v>--</v>
      </c>
      <c r="K349" s="224">
        <f t="shared" si="51"/>
        <v>9.4999999999999998E-3</v>
      </c>
      <c r="L349" s="224" t="str">
        <f t="shared" si="52"/>
        <v>--</v>
      </c>
      <c r="M349" s="224" t="str">
        <f t="shared" si="53"/>
        <v>--</v>
      </c>
      <c r="N349" s="214" t="str">
        <f>VLOOKUP($B349,'3. Adjustment Factors'!$B$4:$M$380,5,FALSE)</f>
        <v>Yes</v>
      </c>
      <c r="O349" s="214" t="str">
        <f>VLOOKUP($B349,'3. Adjustment Factors'!$B$4:$M$380,12,FALSE)</f>
        <v>In MPAF</v>
      </c>
    </row>
    <row r="350" spans="1:15" x14ac:dyDescent="0.2">
      <c r="A350" s="221">
        <v>560</v>
      </c>
      <c r="B350" s="222">
        <v>70</v>
      </c>
      <c r="C350" s="208" t="str">
        <f t="shared" si="45"/>
        <v>7758-01-2</v>
      </c>
      <c r="D350" s="208" t="str">
        <f t="shared" si="46"/>
        <v>Potassium bromate</v>
      </c>
      <c r="E350" s="225"/>
      <c r="F350" s="226" t="s">
        <v>77</v>
      </c>
      <c r="G350" s="224">
        <f t="shared" si="47"/>
        <v>7.1000000000000004E-3</v>
      </c>
      <c r="H350" s="224" t="str">
        <f t="shared" si="48"/>
        <v>--</v>
      </c>
      <c r="I350" s="224">
        <f t="shared" si="49"/>
        <v>0.19</v>
      </c>
      <c r="J350" s="224" t="str">
        <f t="shared" si="50"/>
        <v>--</v>
      </c>
      <c r="K350" s="224">
        <f t="shared" si="51"/>
        <v>8.5999999999999993E-2</v>
      </c>
      <c r="L350" s="224" t="str">
        <f t="shared" si="52"/>
        <v>--</v>
      </c>
      <c r="M350" s="224" t="str">
        <f t="shared" si="53"/>
        <v>--</v>
      </c>
      <c r="N350" s="214" t="str">
        <f>VLOOKUP($B350,'3. Adjustment Factors'!$B$4:$M$380,5,FALSE)</f>
        <v>No</v>
      </c>
      <c r="O350" s="214" t="str">
        <f>VLOOKUP($B350,'3. Adjustment Factors'!$B$4:$M$380,12,FALSE)</f>
        <v>No</v>
      </c>
    </row>
    <row r="351" spans="1:15" x14ac:dyDescent="0.2">
      <c r="A351" s="221">
        <v>563</v>
      </c>
      <c r="B351" s="222">
        <v>557</v>
      </c>
      <c r="C351" s="208" t="str">
        <f t="shared" si="45"/>
        <v>1120-71-4</v>
      </c>
      <c r="D351" s="208" t="str">
        <f t="shared" si="46"/>
        <v>1,3-Propane sultone</v>
      </c>
      <c r="E351" s="225"/>
      <c r="F351" s="226" t="s">
        <v>77</v>
      </c>
      <c r="G351" s="224">
        <f t="shared" si="47"/>
        <v>1.4E-3</v>
      </c>
      <c r="H351" s="224" t="str">
        <f t="shared" si="48"/>
        <v>--</v>
      </c>
      <c r="I351" s="224">
        <f t="shared" si="49"/>
        <v>3.7999999999999999E-2</v>
      </c>
      <c r="J351" s="224" t="str">
        <f t="shared" si="50"/>
        <v>--</v>
      </c>
      <c r="K351" s="224">
        <f t="shared" si="51"/>
        <v>1.7000000000000001E-2</v>
      </c>
      <c r="L351" s="224" t="str">
        <f t="shared" si="52"/>
        <v>--</v>
      </c>
      <c r="M351" s="224" t="str">
        <f t="shared" si="53"/>
        <v>--</v>
      </c>
      <c r="N351" s="214" t="str">
        <f>VLOOKUP($B351,'3. Adjustment Factors'!$B$4:$M$380,5,FALSE)</f>
        <v>No</v>
      </c>
      <c r="O351" s="214" t="str">
        <f>VLOOKUP($B351,'3. Adjustment Factors'!$B$4:$M$380,12,FALSE)</f>
        <v>No</v>
      </c>
    </row>
    <row r="352" spans="1:15" x14ac:dyDescent="0.2">
      <c r="A352" s="221">
        <v>565</v>
      </c>
      <c r="B352" s="222">
        <v>559</v>
      </c>
      <c r="C352" s="208" t="str">
        <f t="shared" si="45"/>
        <v>123-38-6</v>
      </c>
      <c r="D352" s="208" t="str">
        <f t="shared" si="46"/>
        <v>Propionaldehyde</v>
      </c>
      <c r="E352" s="225"/>
      <c r="F352" s="224" t="s">
        <v>947</v>
      </c>
      <c r="G352" s="224" t="str">
        <f t="shared" si="47"/>
        <v>--</v>
      </c>
      <c r="H352" s="224">
        <f t="shared" si="48"/>
        <v>8</v>
      </c>
      <c r="I352" s="224" t="str">
        <f t="shared" si="49"/>
        <v>--</v>
      </c>
      <c r="J352" s="224">
        <f t="shared" si="50"/>
        <v>35</v>
      </c>
      <c r="K352" s="224" t="str">
        <f t="shared" si="51"/>
        <v>--</v>
      </c>
      <c r="L352" s="224">
        <f t="shared" si="52"/>
        <v>35</v>
      </c>
      <c r="M352" s="227">
        <f t="shared" si="53"/>
        <v>1800</v>
      </c>
      <c r="N352" s="214" t="str">
        <f>VLOOKUP($B352,'3. Adjustment Factors'!$B$4:$M$380,5,FALSE)</f>
        <v>No</v>
      </c>
      <c r="O352" s="214" t="str">
        <f>VLOOKUP($B352,'3. Adjustment Factors'!$B$4:$M$380,12,FALSE)</f>
        <v>No</v>
      </c>
    </row>
    <row r="353" spans="1:15" x14ac:dyDescent="0.2">
      <c r="A353" s="221">
        <v>567</v>
      </c>
      <c r="B353" s="221" t="s">
        <v>820</v>
      </c>
      <c r="C353" s="208" t="str">
        <f t="shared" si="45"/>
        <v>103-65-1</v>
      </c>
      <c r="D353" s="208" t="str">
        <f t="shared" si="46"/>
        <v>n-Propylbenzene</v>
      </c>
      <c r="E353" s="225"/>
      <c r="F353" s="224" t="s">
        <v>946</v>
      </c>
      <c r="G353" s="224" t="str">
        <f t="shared" si="47"/>
        <v>--</v>
      </c>
      <c r="H353" s="224">
        <f t="shared" si="48"/>
        <v>260</v>
      </c>
      <c r="I353" s="224" t="str">
        <f t="shared" si="49"/>
        <v>--</v>
      </c>
      <c r="J353" s="224">
        <f t="shared" si="50"/>
        <v>1100</v>
      </c>
      <c r="K353" s="224" t="str">
        <f t="shared" si="51"/>
        <v>--</v>
      </c>
      <c r="L353" s="224">
        <f t="shared" si="52"/>
        <v>1100</v>
      </c>
      <c r="M353" s="227">
        <f t="shared" si="53"/>
        <v>22000</v>
      </c>
      <c r="N353" s="214" t="str">
        <f>VLOOKUP($B353,'3. Adjustment Factors'!$B$4:$M$380,5,FALSE)</f>
        <v>No</v>
      </c>
      <c r="O353" s="214" t="str">
        <f>VLOOKUP($B353,'3. Adjustment Factors'!$B$4:$M$380,12,FALSE)</f>
        <v>No</v>
      </c>
    </row>
    <row r="354" spans="1:15" x14ac:dyDescent="0.2">
      <c r="A354" s="221">
        <v>568</v>
      </c>
      <c r="B354" s="222">
        <v>561</v>
      </c>
      <c r="C354" s="208" t="str">
        <f t="shared" si="45"/>
        <v>115-07-1</v>
      </c>
      <c r="D354" s="208" t="str">
        <f t="shared" si="46"/>
        <v>Propylene</v>
      </c>
      <c r="E354" s="225"/>
      <c r="F354" s="224" t="s">
        <v>947</v>
      </c>
      <c r="G354" s="224" t="str">
        <f t="shared" si="47"/>
        <v>--</v>
      </c>
      <c r="H354" s="224">
        <f t="shared" si="48"/>
        <v>3000</v>
      </c>
      <c r="I354" s="224" t="str">
        <f t="shared" si="49"/>
        <v>--</v>
      </c>
      <c r="J354" s="224">
        <f t="shared" si="50"/>
        <v>13000</v>
      </c>
      <c r="K354" s="224" t="str">
        <f t="shared" si="51"/>
        <v>--</v>
      </c>
      <c r="L354" s="224">
        <f t="shared" si="52"/>
        <v>13000</v>
      </c>
      <c r="M354" s="224" t="str">
        <f t="shared" si="53"/>
        <v>--</v>
      </c>
      <c r="N354" s="214" t="str">
        <f>VLOOKUP($B354,'3. Adjustment Factors'!$B$4:$M$380,5,FALSE)</f>
        <v>No</v>
      </c>
      <c r="O354" s="214" t="str">
        <f>VLOOKUP($B354,'3. Adjustment Factors'!$B$4:$M$380,12,FALSE)</f>
        <v>No</v>
      </c>
    </row>
    <row r="355" spans="1:15" x14ac:dyDescent="0.2">
      <c r="A355" s="221">
        <v>570</v>
      </c>
      <c r="B355" s="221" t="s">
        <v>825</v>
      </c>
      <c r="C355" s="208" t="str">
        <f t="shared" si="45"/>
        <v>57-55-6</v>
      </c>
      <c r="D355" s="208" t="str">
        <f t="shared" si="46"/>
        <v>Propylene glycol</v>
      </c>
      <c r="E355" s="225"/>
      <c r="F355" s="224" t="s">
        <v>947</v>
      </c>
      <c r="G355" s="224" t="str">
        <f t="shared" si="47"/>
        <v>--</v>
      </c>
      <c r="H355" s="224" t="str">
        <f t="shared" si="48"/>
        <v>--</v>
      </c>
      <c r="I355" s="224" t="str">
        <f t="shared" si="49"/>
        <v>--</v>
      </c>
      <c r="J355" s="224" t="str">
        <f t="shared" si="50"/>
        <v>--</v>
      </c>
      <c r="K355" s="224" t="str">
        <f t="shared" si="51"/>
        <v>--</v>
      </c>
      <c r="L355" s="224" t="str">
        <f t="shared" si="52"/>
        <v>--</v>
      </c>
      <c r="M355" s="224">
        <f t="shared" si="53"/>
        <v>39</v>
      </c>
      <c r="N355" s="214" t="str">
        <f>VLOOKUP($B355,'3. Adjustment Factors'!$B$4:$M$380,5,FALSE)</f>
        <v>No</v>
      </c>
      <c r="O355" s="214" t="str">
        <f>VLOOKUP($B355,'3. Adjustment Factors'!$B$4:$M$380,12,FALSE)</f>
        <v>No</v>
      </c>
    </row>
    <row r="356" spans="1:15" x14ac:dyDescent="0.2">
      <c r="A356" s="221">
        <v>571</v>
      </c>
      <c r="B356" s="222">
        <v>562</v>
      </c>
      <c r="C356" s="208" t="str">
        <f t="shared" si="45"/>
        <v>6423-43-4</v>
      </c>
      <c r="D356" s="208" t="str">
        <f t="shared" si="46"/>
        <v>Propylene glycol dinitrate</v>
      </c>
      <c r="E356" s="225"/>
      <c r="F356" s="224" t="s">
        <v>947</v>
      </c>
      <c r="G356" s="224" t="str">
        <f t="shared" si="47"/>
        <v>--</v>
      </c>
      <c r="H356" s="224">
        <f t="shared" si="48"/>
        <v>0.27</v>
      </c>
      <c r="I356" s="224" t="str">
        <f t="shared" si="49"/>
        <v>--</v>
      </c>
      <c r="J356" s="224">
        <f t="shared" si="50"/>
        <v>1.2</v>
      </c>
      <c r="K356" s="224" t="str">
        <f t="shared" si="51"/>
        <v>--</v>
      </c>
      <c r="L356" s="224">
        <f t="shared" si="52"/>
        <v>1.2</v>
      </c>
      <c r="M356" s="224">
        <f t="shared" si="53"/>
        <v>20</v>
      </c>
      <c r="N356" s="214" t="str">
        <f>VLOOKUP($B356,'3. Adjustment Factors'!$B$4:$M$380,5,FALSE)</f>
        <v>No</v>
      </c>
      <c r="O356" s="214" t="str">
        <f>VLOOKUP($B356,'3. Adjustment Factors'!$B$4:$M$380,12,FALSE)</f>
        <v>No</v>
      </c>
    </row>
    <row r="357" spans="1:15" x14ac:dyDescent="0.2">
      <c r="A357" s="221">
        <v>572</v>
      </c>
      <c r="B357" s="222">
        <v>563</v>
      </c>
      <c r="C357" s="208" t="str">
        <f t="shared" si="45"/>
        <v>75-56-9</v>
      </c>
      <c r="D357" s="208" t="str">
        <f t="shared" si="46"/>
        <v>Propylene oxide</v>
      </c>
      <c r="E357" s="225"/>
      <c r="F357" s="224" t="s">
        <v>946</v>
      </c>
      <c r="G357" s="224">
        <f t="shared" si="47"/>
        <v>0.27</v>
      </c>
      <c r="H357" s="224">
        <f t="shared" si="48"/>
        <v>30</v>
      </c>
      <c r="I357" s="224">
        <f t="shared" si="49"/>
        <v>7</v>
      </c>
      <c r="J357" s="224">
        <f t="shared" si="50"/>
        <v>130</v>
      </c>
      <c r="K357" s="224">
        <f t="shared" si="51"/>
        <v>3.2</v>
      </c>
      <c r="L357" s="224">
        <f t="shared" si="52"/>
        <v>130</v>
      </c>
      <c r="M357" s="224">
        <f t="shared" si="53"/>
        <v>260</v>
      </c>
      <c r="N357" s="214" t="str">
        <f>VLOOKUP($B357,'3. Adjustment Factors'!$B$4:$M$380,5,FALSE)</f>
        <v>No</v>
      </c>
      <c r="O357" s="214" t="str">
        <f>VLOOKUP($B357,'3. Adjustment Factors'!$B$4:$M$380,12,FALSE)</f>
        <v>No</v>
      </c>
    </row>
    <row r="358" spans="1:15" x14ac:dyDescent="0.2">
      <c r="A358" s="221">
        <v>580</v>
      </c>
      <c r="B358" s="222">
        <v>575</v>
      </c>
      <c r="C358" s="208" t="str">
        <f t="shared" si="45"/>
        <v>7782-49-2</v>
      </c>
      <c r="D358" s="208" t="str">
        <f t="shared" si="46"/>
        <v>Selenium and compounds</v>
      </c>
      <c r="E358" s="225" t="s">
        <v>948</v>
      </c>
      <c r="F358" s="224" t="s">
        <v>946</v>
      </c>
      <c r="G358" s="224" t="str">
        <f t="shared" si="47"/>
        <v>--</v>
      </c>
      <c r="H358" s="224">
        <f t="shared" si="48"/>
        <v>0.17</v>
      </c>
      <c r="I358" s="224" t="str">
        <f t="shared" si="49"/>
        <v>--</v>
      </c>
      <c r="J358" s="224">
        <f t="shared" si="50"/>
        <v>0.2</v>
      </c>
      <c r="K358" s="224" t="str">
        <f t="shared" si="51"/>
        <v>--</v>
      </c>
      <c r="L358" s="224">
        <f t="shared" si="52"/>
        <v>1.8</v>
      </c>
      <c r="M358" s="224" t="str">
        <f t="shared" si="53"/>
        <v>--</v>
      </c>
      <c r="N358" s="214" t="str">
        <f>VLOOKUP($B358,'3. Adjustment Factors'!$B$4:$M$380,5,FALSE)</f>
        <v>Yes</v>
      </c>
      <c r="O358" s="214" t="str">
        <f>VLOOKUP($B358,'3. Adjustment Factors'!$B$4:$M$380,12,FALSE)</f>
        <v>No</v>
      </c>
    </row>
    <row r="359" spans="1:15" x14ac:dyDescent="0.2">
      <c r="A359" s="221">
        <v>581</v>
      </c>
      <c r="B359" s="222">
        <v>577</v>
      </c>
      <c r="C359" s="208" t="str">
        <f t="shared" si="45"/>
        <v>7783-07-5</v>
      </c>
      <c r="D359" s="208" t="str">
        <f t="shared" si="46"/>
        <v>Selenide, hydrogen</v>
      </c>
      <c r="E359" s="225"/>
      <c r="F359" s="224" t="s">
        <v>946</v>
      </c>
      <c r="G359" s="224" t="str">
        <f t="shared" si="47"/>
        <v>--</v>
      </c>
      <c r="H359" s="224" t="str">
        <f t="shared" si="48"/>
        <v>--</v>
      </c>
      <c r="I359" s="224" t="str">
        <f t="shared" si="49"/>
        <v>--</v>
      </c>
      <c r="J359" s="224" t="str">
        <f t="shared" si="50"/>
        <v>--</v>
      </c>
      <c r="K359" s="224" t="str">
        <f t="shared" si="51"/>
        <v>--</v>
      </c>
      <c r="L359" s="224" t="str">
        <f t="shared" si="52"/>
        <v>--</v>
      </c>
      <c r="M359" s="224">
        <f t="shared" si="53"/>
        <v>0.21</v>
      </c>
      <c r="N359" s="214" t="str">
        <f>VLOOKUP($B359,'3. Adjustment Factors'!$B$4:$M$380,5,FALSE)</f>
        <v>No</v>
      </c>
      <c r="O359" s="214" t="str">
        <f>VLOOKUP($B359,'3. Adjustment Factors'!$B$4:$M$380,12,FALSE)</f>
        <v>No</v>
      </c>
    </row>
    <row r="360" spans="1:15" x14ac:dyDescent="0.2">
      <c r="A360" s="221">
        <v>582</v>
      </c>
      <c r="B360" s="221">
        <v>579</v>
      </c>
      <c r="C360" s="208" t="str">
        <f t="shared" si="45"/>
        <v>7631-86-9</v>
      </c>
      <c r="D360" s="208" t="str">
        <f t="shared" si="46"/>
        <v>Silica, crystalline forms (respirable)</v>
      </c>
      <c r="E360" s="225"/>
      <c r="F360" s="224" t="s">
        <v>947</v>
      </c>
      <c r="G360" s="224" t="str">
        <f t="shared" si="47"/>
        <v>--</v>
      </c>
      <c r="H360" s="224">
        <f t="shared" si="48"/>
        <v>3</v>
      </c>
      <c r="I360" s="224" t="str">
        <f t="shared" si="49"/>
        <v>--</v>
      </c>
      <c r="J360" s="224">
        <f t="shared" si="50"/>
        <v>13</v>
      </c>
      <c r="K360" s="224" t="str">
        <f t="shared" si="51"/>
        <v>--</v>
      </c>
      <c r="L360" s="224">
        <f t="shared" si="52"/>
        <v>13</v>
      </c>
      <c r="M360" s="224">
        <f t="shared" si="53"/>
        <v>24</v>
      </c>
      <c r="N360" s="214" t="str">
        <f>VLOOKUP($B360,'3. Adjustment Factors'!$B$4:$M$380,5,FALSE)</f>
        <v>No</v>
      </c>
      <c r="O360" s="214" t="str">
        <f>VLOOKUP($B360,'3. Adjustment Factors'!$B$4:$M$380,12,FALSE)</f>
        <v>No</v>
      </c>
    </row>
    <row r="361" spans="1:15" x14ac:dyDescent="0.2">
      <c r="A361" s="221">
        <v>583</v>
      </c>
      <c r="B361" s="221" t="s">
        <v>838</v>
      </c>
      <c r="C361" s="208" t="str">
        <f t="shared" si="45"/>
        <v>1058T</v>
      </c>
      <c r="D361" s="208" t="str">
        <f t="shared" si="46"/>
        <v>Silica, amorphous and other non-crystalline forms (respirable)  </v>
      </c>
      <c r="E361" s="225"/>
      <c r="F361" s="224" t="s">
        <v>947</v>
      </c>
      <c r="G361" s="224" t="str">
        <f t="shared" si="47"/>
        <v>--</v>
      </c>
      <c r="H361" s="224">
        <f t="shared" si="48"/>
        <v>6.6</v>
      </c>
      <c r="I361" s="224" t="str">
        <f t="shared" si="49"/>
        <v>--</v>
      </c>
      <c r="J361" s="224">
        <f t="shared" si="50"/>
        <v>29</v>
      </c>
      <c r="K361" s="224" t="str">
        <f t="shared" si="51"/>
        <v>--</v>
      </c>
      <c r="L361" s="224">
        <f t="shared" si="52"/>
        <v>29</v>
      </c>
      <c r="M361" s="224" t="str">
        <f t="shared" si="53"/>
        <v>--</v>
      </c>
      <c r="N361" s="214" t="str">
        <f>VLOOKUP($B361,'3. Adjustment Factors'!$B$4:$M$380,5,FALSE)</f>
        <v>No</v>
      </c>
      <c r="O361" s="214" t="str">
        <f>VLOOKUP($B361,'3. Adjustment Factors'!$B$4:$M$380,12,FALSE)</f>
        <v>No</v>
      </c>
    </row>
    <row r="362" spans="1:15" x14ac:dyDescent="0.2">
      <c r="A362" s="221">
        <v>585</v>
      </c>
      <c r="B362" s="222">
        <v>582</v>
      </c>
      <c r="C362" s="208" t="str">
        <f t="shared" si="45"/>
        <v>1310-73-2</v>
      </c>
      <c r="D362" s="208" t="str">
        <f t="shared" si="46"/>
        <v>Sodium hydroxide</v>
      </c>
      <c r="E362" s="225"/>
      <c r="F362" s="224" t="s">
        <v>946</v>
      </c>
      <c r="G362" s="224" t="str">
        <f t="shared" si="47"/>
        <v>--</v>
      </c>
      <c r="H362" s="224" t="str">
        <f t="shared" si="48"/>
        <v>--</v>
      </c>
      <c r="I362" s="224" t="str">
        <f t="shared" si="49"/>
        <v>--</v>
      </c>
      <c r="J362" s="224" t="str">
        <f t="shared" si="50"/>
        <v>--</v>
      </c>
      <c r="K362" s="224" t="str">
        <f t="shared" si="51"/>
        <v>--</v>
      </c>
      <c r="L362" s="224" t="str">
        <f t="shared" si="52"/>
        <v>--</v>
      </c>
      <c r="M362" s="224">
        <f t="shared" si="53"/>
        <v>8</v>
      </c>
      <c r="N362" s="214" t="str">
        <f>VLOOKUP($B362,'3. Adjustment Factors'!$B$4:$M$380,5,FALSE)</f>
        <v>No</v>
      </c>
      <c r="O362" s="214" t="str">
        <f>VLOOKUP($B362,'3. Adjustment Factors'!$B$4:$M$380,12,FALSE)</f>
        <v>No</v>
      </c>
    </row>
    <row r="363" spans="1:15" x14ac:dyDescent="0.2">
      <c r="A363" s="221">
        <v>588</v>
      </c>
      <c r="B363" s="222">
        <v>585</v>
      </c>
      <c r="C363" s="208" t="str">
        <f t="shared" si="45"/>
        <v>100-42-5</v>
      </c>
      <c r="D363" s="208" t="str">
        <f t="shared" si="46"/>
        <v>Styrene</v>
      </c>
      <c r="E363" s="225"/>
      <c r="F363" s="224" t="s">
        <v>946</v>
      </c>
      <c r="G363" s="224" t="str">
        <f t="shared" si="47"/>
        <v>--</v>
      </c>
      <c r="H363" s="224">
        <f t="shared" si="48"/>
        <v>850</v>
      </c>
      <c r="I363" s="224" t="str">
        <f t="shared" si="49"/>
        <v>--</v>
      </c>
      <c r="J363" s="224">
        <f t="shared" si="50"/>
        <v>3700</v>
      </c>
      <c r="K363" s="224" t="str">
        <f t="shared" si="51"/>
        <v>--</v>
      </c>
      <c r="L363" s="224">
        <f t="shared" si="52"/>
        <v>3700</v>
      </c>
      <c r="M363" s="227">
        <f t="shared" si="53"/>
        <v>21000</v>
      </c>
      <c r="N363" s="214" t="str">
        <f>VLOOKUP($B363,'3. Adjustment Factors'!$B$4:$M$380,5,FALSE)</f>
        <v>No</v>
      </c>
      <c r="O363" s="214" t="str">
        <f>VLOOKUP($B363,'3. Adjustment Factors'!$B$4:$M$380,12,FALSE)</f>
        <v>No</v>
      </c>
    </row>
    <row r="364" spans="1:15" x14ac:dyDescent="0.2">
      <c r="A364" s="221">
        <v>591</v>
      </c>
      <c r="B364" s="222">
        <v>591</v>
      </c>
      <c r="C364" s="208" t="str">
        <f t="shared" si="45"/>
        <v>7664-93-9</v>
      </c>
      <c r="D364" s="208" t="str">
        <f t="shared" si="46"/>
        <v>Sulfuric acid</v>
      </c>
      <c r="E364" s="225"/>
      <c r="F364" s="224" t="s">
        <v>946</v>
      </c>
      <c r="G364" s="224" t="str">
        <f t="shared" si="47"/>
        <v>--</v>
      </c>
      <c r="H364" s="224">
        <f t="shared" si="48"/>
        <v>1</v>
      </c>
      <c r="I364" s="224" t="str">
        <f t="shared" si="49"/>
        <v>--</v>
      </c>
      <c r="J364" s="224">
        <f t="shared" si="50"/>
        <v>4.4000000000000004</v>
      </c>
      <c r="K364" s="224" t="str">
        <f t="shared" si="51"/>
        <v>--</v>
      </c>
      <c r="L364" s="224">
        <f t="shared" si="52"/>
        <v>4.4000000000000004</v>
      </c>
      <c r="M364" s="224">
        <f t="shared" si="53"/>
        <v>120</v>
      </c>
      <c r="N364" s="214" t="str">
        <f>VLOOKUP($B364,'3. Adjustment Factors'!$B$4:$M$380,5,FALSE)</f>
        <v>No</v>
      </c>
      <c r="O364" s="214" t="str">
        <f>VLOOKUP($B364,'3. Adjustment Factors'!$B$4:$M$380,12,FALSE)</f>
        <v>No</v>
      </c>
    </row>
    <row r="365" spans="1:15" x14ac:dyDescent="0.2">
      <c r="A365" s="221">
        <v>592</v>
      </c>
      <c r="B365" s="222">
        <v>588</v>
      </c>
      <c r="C365" s="208" t="str">
        <f t="shared" si="45"/>
        <v>505-60-2</v>
      </c>
      <c r="D365" s="208" t="str">
        <f t="shared" si="46"/>
        <v>Sulfur mustard</v>
      </c>
      <c r="E365" s="225"/>
      <c r="F365" s="224" t="s">
        <v>946</v>
      </c>
      <c r="G365" s="224" t="str">
        <f t="shared" si="47"/>
        <v>--</v>
      </c>
      <c r="H365" s="224" t="str">
        <f t="shared" si="48"/>
        <v>--</v>
      </c>
      <c r="I365" s="224" t="str">
        <f t="shared" si="49"/>
        <v>--</v>
      </c>
      <c r="J365" s="224" t="str">
        <f t="shared" si="50"/>
        <v>--</v>
      </c>
      <c r="K365" s="224" t="str">
        <f t="shared" si="51"/>
        <v>--</v>
      </c>
      <c r="L365" s="224" t="str">
        <f t="shared" si="52"/>
        <v>--</v>
      </c>
      <c r="M365" s="224">
        <f t="shared" si="53"/>
        <v>0.7</v>
      </c>
      <c r="N365" s="214" t="str">
        <f>VLOOKUP($B365,'3. Adjustment Factors'!$B$4:$M$380,5,FALSE)</f>
        <v>No</v>
      </c>
      <c r="O365" s="214" t="str">
        <f>VLOOKUP($B365,'3. Adjustment Factors'!$B$4:$M$380,12,FALSE)</f>
        <v>No</v>
      </c>
    </row>
    <row r="366" spans="1:15" x14ac:dyDescent="0.2">
      <c r="A366" s="221">
        <v>594</v>
      </c>
      <c r="B366" s="221" t="s">
        <v>848</v>
      </c>
      <c r="C366" s="208" t="str">
        <f t="shared" si="45"/>
        <v>2699-79-8</v>
      </c>
      <c r="D366" s="208" t="str">
        <f t="shared" si="46"/>
        <v>Sulfuryl fluoride {Vikane}</v>
      </c>
      <c r="E366" s="225"/>
      <c r="F366" s="224" t="s">
        <v>946</v>
      </c>
      <c r="G366" s="224" t="str">
        <f t="shared" si="47"/>
        <v>--</v>
      </c>
      <c r="H366" s="224">
        <f t="shared" si="48"/>
        <v>50</v>
      </c>
      <c r="I366" s="224" t="str">
        <f t="shared" si="49"/>
        <v>--</v>
      </c>
      <c r="J366" s="224">
        <f t="shared" si="50"/>
        <v>220</v>
      </c>
      <c r="K366" s="224" t="str">
        <f t="shared" si="51"/>
        <v>--</v>
      </c>
      <c r="L366" s="224">
        <f t="shared" si="52"/>
        <v>220</v>
      </c>
      <c r="M366" s="227">
        <f t="shared" si="53"/>
        <v>3100</v>
      </c>
      <c r="N366" s="214" t="str">
        <f>VLOOKUP($B366,'3. Adjustment Factors'!$B$4:$M$380,5,FALSE)</f>
        <v>No</v>
      </c>
      <c r="O366" s="214" t="str">
        <f>VLOOKUP($B366,'3. Adjustment Factors'!$B$4:$M$380,12,FALSE)</f>
        <v>No</v>
      </c>
    </row>
    <row r="367" spans="1:15" x14ac:dyDescent="0.2">
      <c r="A367" s="221">
        <v>597</v>
      </c>
      <c r="B367" s="222">
        <v>488</v>
      </c>
      <c r="C367" s="208" t="str">
        <f t="shared" si="45"/>
        <v>127-18-4</v>
      </c>
      <c r="D367" s="208" t="str">
        <f t="shared" si="46"/>
        <v>Tetrachloroethene {perchloroethylene, perc}</v>
      </c>
      <c r="E367" s="225"/>
      <c r="F367" s="224" t="s">
        <v>946</v>
      </c>
      <c r="G367" s="224">
        <f t="shared" si="47"/>
        <v>3.8</v>
      </c>
      <c r="H367" s="224">
        <f t="shared" si="48"/>
        <v>41</v>
      </c>
      <c r="I367" s="224">
        <f t="shared" si="49"/>
        <v>100</v>
      </c>
      <c r="J367" s="224">
        <f t="shared" si="50"/>
        <v>180</v>
      </c>
      <c r="K367" s="224">
        <f t="shared" si="51"/>
        <v>46</v>
      </c>
      <c r="L367" s="224">
        <f t="shared" si="52"/>
        <v>180</v>
      </c>
      <c r="M367" s="224">
        <f t="shared" si="53"/>
        <v>41</v>
      </c>
      <c r="N367" s="214" t="str">
        <f>VLOOKUP($B367,'3. Adjustment Factors'!$B$4:$M$380,5,FALSE)</f>
        <v>No</v>
      </c>
      <c r="O367" s="214" t="str">
        <f>VLOOKUP($B367,'3. Adjustment Factors'!$B$4:$M$380,12,FALSE)</f>
        <v>No</v>
      </c>
    </row>
    <row r="368" spans="1:15" x14ac:dyDescent="0.2">
      <c r="A368" s="221">
        <v>598</v>
      </c>
      <c r="B368" s="222">
        <v>115</v>
      </c>
      <c r="C368" s="208" t="str">
        <f t="shared" si="45"/>
        <v>630-20-6</v>
      </c>
      <c r="D368" s="208" t="str">
        <f t="shared" si="46"/>
        <v>1,1,1,2-Tetrachloroethane</v>
      </c>
      <c r="E368" s="225"/>
      <c r="F368" s="226" t="s">
        <v>77</v>
      </c>
      <c r="G368" s="224">
        <f t="shared" si="47"/>
        <v>0.14000000000000001</v>
      </c>
      <c r="H368" s="224" t="str">
        <f t="shared" si="48"/>
        <v>--</v>
      </c>
      <c r="I368" s="224">
        <f t="shared" si="49"/>
        <v>3.5</v>
      </c>
      <c r="J368" s="224" t="str">
        <f t="shared" si="50"/>
        <v>--</v>
      </c>
      <c r="K368" s="224">
        <f t="shared" si="51"/>
        <v>1.6</v>
      </c>
      <c r="L368" s="224" t="str">
        <f t="shared" si="52"/>
        <v>--</v>
      </c>
      <c r="M368" s="224" t="str">
        <f t="shared" si="53"/>
        <v>--</v>
      </c>
      <c r="N368" s="214" t="str">
        <f>VLOOKUP($B368,'3. Adjustment Factors'!$B$4:$M$380,5,FALSE)</f>
        <v>No</v>
      </c>
      <c r="O368" s="214" t="str">
        <f>VLOOKUP($B368,'3. Adjustment Factors'!$B$4:$M$380,12,FALSE)</f>
        <v>No</v>
      </c>
    </row>
    <row r="369" spans="1:15" x14ac:dyDescent="0.2">
      <c r="A369" s="221">
        <v>599</v>
      </c>
      <c r="B369" s="222">
        <v>594</v>
      </c>
      <c r="C369" s="208" t="str">
        <f t="shared" si="45"/>
        <v>79-34-5</v>
      </c>
      <c r="D369" s="208" t="str">
        <f t="shared" si="46"/>
        <v>1,1,2,2-Tetrachloroethane</v>
      </c>
      <c r="E369" s="225"/>
      <c r="F369" s="226" t="s">
        <v>77</v>
      </c>
      <c r="G369" s="224">
        <f t="shared" si="47"/>
        <v>1.7000000000000001E-2</v>
      </c>
      <c r="H369" s="224" t="str">
        <f t="shared" si="48"/>
        <v>--</v>
      </c>
      <c r="I369" s="224">
        <f t="shared" si="49"/>
        <v>0.45</v>
      </c>
      <c r="J369" s="224" t="str">
        <f t="shared" si="50"/>
        <v>--</v>
      </c>
      <c r="K369" s="224">
        <f t="shared" si="51"/>
        <v>0.21</v>
      </c>
      <c r="L369" s="224" t="str">
        <f t="shared" si="52"/>
        <v>--</v>
      </c>
      <c r="M369" s="224" t="str">
        <f t="shared" si="53"/>
        <v>--</v>
      </c>
      <c r="N369" s="214" t="str">
        <f>VLOOKUP($B369,'3. Adjustment Factors'!$B$4:$M$380,5,FALSE)</f>
        <v>No</v>
      </c>
      <c r="O369" s="214" t="str">
        <f>VLOOKUP($B369,'3. Adjustment Factors'!$B$4:$M$380,12,FALSE)</f>
        <v>No</v>
      </c>
    </row>
    <row r="370" spans="1:15" x14ac:dyDescent="0.2">
      <c r="A370" s="221">
        <v>601</v>
      </c>
      <c r="B370" s="222">
        <v>245</v>
      </c>
      <c r="C370" s="208" t="str">
        <f t="shared" si="45"/>
        <v>811-97-2</v>
      </c>
      <c r="D370" s="208" t="str">
        <f t="shared" si="46"/>
        <v>1,1,1,2-Tetrafluoroethane</v>
      </c>
      <c r="E370" s="225"/>
      <c r="F370" s="224" t="s">
        <v>946</v>
      </c>
      <c r="G370" s="224" t="str">
        <f t="shared" si="47"/>
        <v>--</v>
      </c>
      <c r="H370" s="224">
        <f t="shared" si="48"/>
        <v>80000</v>
      </c>
      <c r="I370" s="224" t="str">
        <f t="shared" si="49"/>
        <v>--</v>
      </c>
      <c r="J370" s="224">
        <f t="shared" si="50"/>
        <v>350000</v>
      </c>
      <c r="K370" s="224" t="str">
        <f t="shared" si="51"/>
        <v>--</v>
      </c>
      <c r="L370" s="224">
        <f t="shared" si="52"/>
        <v>350000</v>
      </c>
      <c r="M370" s="224" t="str">
        <f t="shared" si="53"/>
        <v>--</v>
      </c>
      <c r="N370" s="214" t="str">
        <f>VLOOKUP($B370,'3. Adjustment Factors'!$B$4:$M$380,5,FALSE)</f>
        <v>No</v>
      </c>
      <c r="O370" s="214" t="str">
        <f>VLOOKUP($B370,'3. Adjustment Factors'!$B$4:$M$380,12,FALSE)</f>
        <v>No</v>
      </c>
    </row>
    <row r="371" spans="1:15" x14ac:dyDescent="0.2">
      <c r="A371" s="221">
        <v>602</v>
      </c>
      <c r="B371" s="221" t="s">
        <v>859</v>
      </c>
      <c r="C371" s="208" t="str">
        <f t="shared" si="45"/>
        <v>109-99-9</v>
      </c>
      <c r="D371" s="208" t="str">
        <f t="shared" si="46"/>
        <v>Tetrahydrofuran</v>
      </c>
      <c r="E371" s="225"/>
      <c r="F371" s="224" t="s">
        <v>946</v>
      </c>
      <c r="G371" s="224" t="str">
        <f t="shared" si="47"/>
        <v>--</v>
      </c>
      <c r="H371" s="224">
        <f t="shared" si="48"/>
        <v>2000</v>
      </c>
      <c r="I371" s="224" t="str">
        <f t="shared" si="49"/>
        <v>--</v>
      </c>
      <c r="J371" s="224">
        <f t="shared" si="50"/>
        <v>8800</v>
      </c>
      <c r="K371" s="224" t="str">
        <f t="shared" si="51"/>
        <v>--</v>
      </c>
      <c r="L371" s="224">
        <f t="shared" si="52"/>
        <v>8800</v>
      </c>
      <c r="M371" s="224" t="str">
        <f t="shared" si="53"/>
        <v>--</v>
      </c>
      <c r="N371" s="214" t="str">
        <f>VLOOKUP($B371,'3. Adjustment Factors'!$B$4:$M$380,5,FALSE)</f>
        <v>No</v>
      </c>
      <c r="O371" s="214" t="str">
        <f>VLOOKUP($B371,'3. Adjustment Factors'!$B$4:$M$380,12,FALSE)</f>
        <v>No</v>
      </c>
    </row>
    <row r="372" spans="1:15" x14ac:dyDescent="0.2">
      <c r="A372" s="221">
        <v>604</v>
      </c>
      <c r="B372" s="222">
        <v>596</v>
      </c>
      <c r="C372" s="208" t="str">
        <f t="shared" si="45"/>
        <v>62-55-5</v>
      </c>
      <c r="D372" s="208" t="str">
        <f t="shared" si="46"/>
        <v>Thioacetamide</v>
      </c>
      <c r="E372" s="225"/>
      <c r="F372" s="226" t="s">
        <v>77</v>
      </c>
      <c r="G372" s="224">
        <f t="shared" si="47"/>
        <v>5.9000000000000003E-4</v>
      </c>
      <c r="H372" s="224" t="str">
        <f t="shared" si="48"/>
        <v>--</v>
      </c>
      <c r="I372" s="224">
        <f t="shared" si="49"/>
        <v>1.4999999999999999E-2</v>
      </c>
      <c r="J372" s="224" t="str">
        <f t="shared" si="50"/>
        <v>--</v>
      </c>
      <c r="K372" s="224">
        <f t="shared" si="51"/>
        <v>7.1000000000000004E-3</v>
      </c>
      <c r="L372" s="224" t="str">
        <f t="shared" si="52"/>
        <v>--</v>
      </c>
      <c r="M372" s="224" t="str">
        <f t="shared" si="53"/>
        <v>--</v>
      </c>
      <c r="N372" s="214" t="str">
        <f>VLOOKUP($B372,'3. Adjustment Factors'!$B$4:$M$380,5,FALSE)</f>
        <v>No</v>
      </c>
      <c r="O372" s="214" t="str">
        <f>VLOOKUP($B372,'3. Adjustment Factors'!$B$4:$M$380,12,FALSE)</f>
        <v>No</v>
      </c>
    </row>
    <row r="373" spans="1:15" x14ac:dyDescent="0.2">
      <c r="A373" s="221">
        <v>607</v>
      </c>
      <c r="B373" s="222">
        <v>599</v>
      </c>
      <c r="C373" s="208" t="str">
        <f t="shared" si="45"/>
        <v>7550-45-0</v>
      </c>
      <c r="D373" s="208" t="str">
        <f t="shared" si="46"/>
        <v>Titanium tetrachloride</v>
      </c>
      <c r="E373" s="225"/>
      <c r="F373" s="224" t="s">
        <v>946</v>
      </c>
      <c r="G373" s="224" t="str">
        <f t="shared" si="47"/>
        <v>--</v>
      </c>
      <c r="H373" s="224">
        <f t="shared" si="48"/>
        <v>0.1</v>
      </c>
      <c r="I373" s="224" t="str">
        <f t="shared" si="49"/>
        <v>--</v>
      </c>
      <c r="J373" s="224">
        <f t="shared" si="50"/>
        <v>0.44</v>
      </c>
      <c r="K373" s="224" t="str">
        <f t="shared" si="51"/>
        <v>--</v>
      </c>
      <c r="L373" s="224">
        <f t="shared" si="52"/>
        <v>0.44</v>
      </c>
      <c r="M373" s="224">
        <f t="shared" si="53"/>
        <v>10</v>
      </c>
      <c r="N373" s="214" t="str">
        <f>VLOOKUP($B373,'3. Adjustment Factors'!$B$4:$M$380,5,FALSE)</f>
        <v>No</v>
      </c>
      <c r="O373" s="214" t="str">
        <f>VLOOKUP($B373,'3. Adjustment Factors'!$B$4:$M$380,12,FALSE)</f>
        <v>No</v>
      </c>
    </row>
    <row r="374" spans="1:15" x14ac:dyDescent="0.2">
      <c r="A374" s="221">
        <v>608</v>
      </c>
      <c r="B374" s="222">
        <v>600</v>
      </c>
      <c r="C374" s="208" t="str">
        <f t="shared" si="45"/>
        <v>108-88-3</v>
      </c>
      <c r="D374" s="208" t="str">
        <f t="shared" si="46"/>
        <v>Toluene</v>
      </c>
      <c r="E374" s="225"/>
      <c r="F374" s="224" t="s">
        <v>946</v>
      </c>
      <c r="G374" s="224" t="str">
        <f t="shared" si="47"/>
        <v>--</v>
      </c>
      <c r="H374" s="224">
        <f t="shared" si="48"/>
        <v>420</v>
      </c>
      <c r="I374" s="224" t="str">
        <f t="shared" si="49"/>
        <v>--</v>
      </c>
      <c r="J374" s="224">
        <f t="shared" si="50"/>
        <v>1800</v>
      </c>
      <c r="K374" s="224" t="str">
        <f t="shared" si="51"/>
        <v>--</v>
      </c>
      <c r="L374" s="224">
        <f t="shared" si="52"/>
        <v>1800</v>
      </c>
      <c r="M374" s="227">
        <f t="shared" si="53"/>
        <v>7500</v>
      </c>
      <c r="N374" s="214" t="str">
        <f>VLOOKUP($B374,'3. Adjustment Factors'!$B$4:$M$380,5,FALSE)</f>
        <v>No</v>
      </c>
      <c r="O374" s="214" t="str">
        <f>VLOOKUP($B374,'3. Adjustment Factors'!$B$4:$M$380,12,FALSE)</f>
        <v>No</v>
      </c>
    </row>
    <row r="375" spans="1:15" x14ac:dyDescent="0.2">
      <c r="A375" s="221">
        <v>611</v>
      </c>
      <c r="B375" s="222">
        <v>606</v>
      </c>
      <c r="C375" s="208" t="str">
        <f t="shared" si="45"/>
        <v>8001-35-2</v>
      </c>
      <c r="D375" s="208" t="str">
        <f t="shared" si="46"/>
        <v>Toxaphene {polychlorinated camphenes}</v>
      </c>
      <c r="E375" s="225"/>
      <c r="F375" s="226" t="s">
        <v>77</v>
      </c>
      <c r="G375" s="224">
        <f t="shared" si="47"/>
        <v>3.0999999999999999E-3</v>
      </c>
      <c r="H375" s="224" t="str">
        <f t="shared" si="48"/>
        <v>--</v>
      </c>
      <c r="I375" s="224">
        <f t="shared" si="49"/>
        <v>8.1000000000000003E-2</v>
      </c>
      <c r="J375" s="224" t="str">
        <f t="shared" si="50"/>
        <v>--</v>
      </c>
      <c r="K375" s="224">
        <f t="shared" si="51"/>
        <v>3.7999999999999999E-2</v>
      </c>
      <c r="L375" s="224" t="str">
        <f t="shared" si="52"/>
        <v>--</v>
      </c>
      <c r="M375" s="224" t="str">
        <f t="shared" si="53"/>
        <v>--</v>
      </c>
      <c r="N375" s="214" t="str">
        <f>VLOOKUP($B375,'3. Adjustment Factors'!$B$4:$M$380,5,FALSE)</f>
        <v>No</v>
      </c>
      <c r="O375" s="214" t="str">
        <f>VLOOKUP($B375,'3. Adjustment Factors'!$B$4:$M$380,12,FALSE)</f>
        <v>No</v>
      </c>
    </row>
    <row r="376" spans="1:15" x14ac:dyDescent="0.2">
      <c r="A376" s="221">
        <v>613</v>
      </c>
      <c r="B376" s="221" t="s">
        <v>870</v>
      </c>
      <c r="C376" s="208" t="str">
        <f t="shared" si="45"/>
        <v>78-48-8</v>
      </c>
      <c r="D376" s="208" t="str">
        <f t="shared" si="46"/>
        <v>S,S,S-Tributyl phosphorotrithioate {tribufos}</v>
      </c>
      <c r="E376" s="225"/>
      <c r="F376" s="224" t="s">
        <v>946</v>
      </c>
      <c r="G376" s="224" t="str">
        <f t="shared" si="47"/>
        <v>--</v>
      </c>
      <c r="H376" s="224">
        <f t="shared" si="48"/>
        <v>13</v>
      </c>
      <c r="I376" s="224" t="str">
        <f t="shared" si="49"/>
        <v>--</v>
      </c>
      <c r="J376" s="224">
        <f t="shared" si="50"/>
        <v>59</v>
      </c>
      <c r="K376" s="224" t="str">
        <f t="shared" si="51"/>
        <v>--</v>
      </c>
      <c r="L376" s="224">
        <f t="shared" si="52"/>
        <v>59</v>
      </c>
      <c r="M376" s="224">
        <f t="shared" si="53"/>
        <v>56</v>
      </c>
      <c r="N376" s="214" t="str">
        <f>VLOOKUP($B376,'3. Adjustment Factors'!$B$4:$M$380,5,FALSE)</f>
        <v>No</v>
      </c>
      <c r="O376" s="214" t="str">
        <f>VLOOKUP($B376,'3. Adjustment Factors'!$B$4:$M$380,12,FALSE)</f>
        <v>No</v>
      </c>
    </row>
    <row r="377" spans="1:15" x14ac:dyDescent="0.2">
      <c r="A377" s="221">
        <v>614</v>
      </c>
      <c r="B377" s="221">
        <v>113</v>
      </c>
      <c r="C377" s="208" t="str">
        <f t="shared" si="45"/>
        <v>120-82-1</v>
      </c>
      <c r="D377" s="208" t="str">
        <f t="shared" si="46"/>
        <v>1,2,4-Trichlorobenzene</v>
      </c>
      <c r="E377" s="225"/>
      <c r="F377" s="224" t="s">
        <v>946</v>
      </c>
      <c r="G377" s="224" t="str">
        <f t="shared" si="47"/>
        <v>--</v>
      </c>
      <c r="H377" s="224">
        <f t="shared" si="48"/>
        <v>2</v>
      </c>
      <c r="I377" s="224" t="str">
        <f t="shared" si="49"/>
        <v>--</v>
      </c>
      <c r="J377" s="224">
        <f t="shared" si="50"/>
        <v>8.8000000000000007</v>
      </c>
      <c r="K377" s="224" t="str">
        <f t="shared" si="51"/>
        <v>--</v>
      </c>
      <c r="L377" s="224">
        <f t="shared" si="52"/>
        <v>8.8000000000000007</v>
      </c>
      <c r="M377" s="224" t="str">
        <f t="shared" si="53"/>
        <v>--</v>
      </c>
      <c r="N377" s="214" t="str">
        <f>VLOOKUP($B377,'3. Adjustment Factors'!$B$4:$M$380,5,FALSE)</f>
        <v>No</v>
      </c>
      <c r="O377" s="214" t="str">
        <f>VLOOKUP($B377,'3. Adjustment Factors'!$B$4:$M$380,12,FALSE)</f>
        <v>No</v>
      </c>
    </row>
    <row r="378" spans="1:15" x14ac:dyDescent="0.2">
      <c r="A378" s="221">
        <v>615</v>
      </c>
      <c r="B378" s="222">
        <v>326</v>
      </c>
      <c r="C378" s="208" t="str">
        <f t="shared" si="45"/>
        <v>71-55-6</v>
      </c>
      <c r="D378" s="208" t="str">
        <f t="shared" si="46"/>
        <v>1,1,1-Trichloroethane {methyl chloroform}</v>
      </c>
      <c r="E378" s="225"/>
      <c r="F378" s="224" t="s">
        <v>946</v>
      </c>
      <c r="G378" s="224" t="str">
        <f t="shared" si="47"/>
        <v>--</v>
      </c>
      <c r="H378" s="224">
        <f t="shared" si="48"/>
        <v>5000</v>
      </c>
      <c r="I378" s="224" t="str">
        <f t="shared" si="49"/>
        <v>--</v>
      </c>
      <c r="J378" s="224">
        <f t="shared" si="50"/>
        <v>22000</v>
      </c>
      <c r="K378" s="224" t="str">
        <f t="shared" si="51"/>
        <v>--</v>
      </c>
      <c r="L378" s="224">
        <f t="shared" si="52"/>
        <v>22000</v>
      </c>
      <c r="M378" s="227">
        <f t="shared" si="53"/>
        <v>5500</v>
      </c>
      <c r="N378" s="214" t="str">
        <f>VLOOKUP($B378,'3. Adjustment Factors'!$B$4:$M$380,5,FALSE)</f>
        <v>No</v>
      </c>
      <c r="O378" s="214" t="str">
        <f>VLOOKUP($B378,'3. Adjustment Factors'!$B$4:$M$380,12,FALSE)</f>
        <v>No</v>
      </c>
    </row>
    <row r="379" spans="1:15" x14ac:dyDescent="0.2">
      <c r="A379" s="221">
        <v>616</v>
      </c>
      <c r="B379" s="222">
        <v>607</v>
      </c>
      <c r="C379" s="208" t="str">
        <f t="shared" si="45"/>
        <v>79-00-5</v>
      </c>
      <c r="D379" s="208" t="str">
        <f t="shared" si="46"/>
        <v>1,1,2-Trichloroethane {vinyl trichloride}</v>
      </c>
      <c r="E379" s="225"/>
      <c r="F379" s="224" t="s">
        <v>946</v>
      </c>
      <c r="G379" s="224">
        <f t="shared" si="47"/>
        <v>6.3E-2</v>
      </c>
      <c r="H379" s="224">
        <f t="shared" si="48"/>
        <v>0.2</v>
      </c>
      <c r="I379" s="224">
        <f t="shared" si="49"/>
        <v>1.6</v>
      </c>
      <c r="J379" s="224">
        <f t="shared" si="50"/>
        <v>0.88</v>
      </c>
      <c r="K379" s="224">
        <f t="shared" si="51"/>
        <v>0.75</v>
      </c>
      <c r="L379" s="224">
        <f t="shared" si="52"/>
        <v>0.88</v>
      </c>
      <c r="M379" s="224">
        <f t="shared" si="53"/>
        <v>160</v>
      </c>
      <c r="N379" s="214" t="str">
        <f>VLOOKUP($B379,'3. Adjustment Factors'!$B$4:$M$380,5,FALSE)</f>
        <v>No</v>
      </c>
      <c r="O379" s="214" t="str">
        <f>VLOOKUP($B379,'3. Adjustment Factors'!$B$4:$M$380,12,FALSE)</f>
        <v>No</v>
      </c>
    </row>
    <row r="380" spans="1:15" x14ac:dyDescent="0.2">
      <c r="A380" s="221">
        <v>617</v>
      </c>
      <c r="B380" s="222">
        <v>608</v>
      </c>
      <c r="C380" s="208" t="str">
        <f t="shared" si="45"/>
        <v>79-01-6</v>
      </c>
      <c r="D380" s="208" t="str">
        <f t="shared" si="46"/>
        <v>Trichloroethene (TCE) {trichloroethylene}</v>
      </c>
      <c r="E380" s="225">
        <v>3</v>
      </c>
      <c r="F380" s="224" t="s">
        <v>946</v>
      </c>
      <c r="G380" s="224">
        <f t="shared" si="47"/>
        <v>0.2</v>
      </c>
      <c r="H380" s="224">
        <f t="shared" si="48"/>
        <v>2.1</v>
      </c>
      <c r="I380" s="224">
        <f t="shared" si="49"/>
        <v>3.5</v>
      </c>
      <c r="J380" s="224">
        <f t="shared" si="50"/>
        <v>9.1999999999999993</v>
      </c>
      <c r="K380" s="224">
        <f t="shared" si="51"/>
        <v>2.9</v>
      </c>
      <c r="L380" s="224">
        <f t="shared" si="52"/>
        <v>9.1999999999999993</v>
      </c>
      <c r="M380" s="224">
        <f t="shared" si="53"/>
        <v>2.1</v>
      </c>
      <c r="N380" s="214" t="str">
        <f>VLOOKUP($B380,'3. Adjustment Factors'!$B$4:$M$380,5,FALSE)</f>
        <v>No</v>
      </c>
      <c r="O380" s="214" t="str">
        <f>VLOOKUP($B380,'3. Adjustment Factors'!$B$4:$M$380,12,FALSE)</f>
        <v>Manual</v>
      </c>
    </row>
    <row r="381" spans="1:15" x14ac:dyDescent="0.2">
      <c r="A381" s="221">
        <v>619</v>
      </c>
      <c r="B381" s="222">
        <v>126</v>
      </c>
      <c r="C381" s="208" t="str">
        <f t="shared" si="45"/>
        <v>88-06-2</v>
      </c>
      <c r="D381" s="208" t="str">
        <f t="shared" si="46"/>
        <v>2,4,6-Trichlorophenol</v>
      </c>
      <c r="E381" s="225"/>
      <c r="F381" s="226" t="s">
        <v>77</v>
      </c>
      <c r="G381" s="224">
        <f t="shared" si="47"/>
        <v>0.05</v>
      </c>
      <c r="H381" s="224" t="str">
        <f t="shared" si="48"/>
        <v>--</v>
      </c>
      <c r="I381" s="224">
        <f t="shared" si="49"/>
        <v>1.3</v>
      </c>
      <c r="J381" s="224" t="str">
        <f t="shared" si="50"/>
        <v>--</v>
      </c>
      <c r="K381" s="224">
        <f t="shared" si="51"/>
        <v>0.6</v>
      </c>
      <c r="L381" s="224" t="str">
        <f t="shared" si="52"/>
        <v>--</v>
      </c>
      <c r="M381" s="224" t="str">
        <f t="shared" si="53"/>
        <v>--</v>
      </c>
      <c r="N381" s="214" t="str">
        <f>VLOOKUP($B381,'3. Adjustment Factors'!$B$4:$M$380,5,FALSE)</f>
        <v>No</v>
      </c>
      <c r="O381" s="214" t="str">
        <f>VLOOKUP($B381,'3. Adjustment Factors'!$B$4:$M$380,12,FALSE)</f>
        <v>No</v>
      </c>
    </row>
    <row r="382" spans="1:15" x14ac:dyDescent="0.2">
      <c r="A382" s="221">
        <v>620</v>
      </c>
      <c r="B382" s="222">
        <v>609</v>
      </c>
      <c r="C382" s="208" t="str">
        <f t="shared" si="45"/>
        <v>96-18-4</v>
      </c>
      <c r="D382" s="208" t="str">
        <f t="shared" si="46"/>
        <v>1,2,3-Trichloropropane</v>
      </c>
      <c r="E382" s="225"/>
      <c r="F382" s="224" t="s">
        <v>946</v>
      </c>
      <c r="G382" s="224" t="str">
        <f t="shared" si="47"/>
        <v>--</v>
      </c>
      <c r="H382" s="224">
        <f t="shared" si="48"/>
        <v>0.3</v>
      </c>
      <c r="I382" s="224" t="str">
        <f t="shared" si="49"/>
        <v>--</v>
      </c>
      <c r="J382" s="224">
        <f t="shared" si="50"/>
        <v>1.3</v>
      </c>
      <c r="K382" s="224" t="str">
        <f t="shared" si="51"/>
        <v>--</v>
      </c>
      <c r="L382" s="224">
        <f t="shared" si="52"/>
        <v>1.3</v>
      </c>
      <c r="M382" s="224">
        <f t="shared" si="53"/>
        <v>6</v>
      </c>
      <c r="N382" s="214" t="str">
        <f>VLOOKUP($B382,'3. Adjustment Factors'!$B$4:$M$380,5,FALSE)</f>
        <v>No</v>
      </c>
      <c r="O382" s="214" t="str">
        <f>VLOOKUP($B382,'3. Adjustment Factors'!$B$4:$M$380,12,FALSE)</f>
        <v>No</v>
      </c>
    </row>
    <row r="383" spans="1:15" x14ac:dyDescent="0.2">
      <c r="A383" s="221">
        <v>621</v>
      </c>
      <c r="B383" s="222">
        <v>610</v>
      </c>
      <c r="C383" s="208" t="str">
        <f t="shared" si="45"/>
        <v>121-44-8</v>
      </c>
      <c r="D383" s="208" t="str">
        <f t="shared" si="46"/>
        <v>Triethylamine</v>
      </c>
      <c r="E383" s="225"/>
      <c r="F383" s="224" t="s">
        <v>946</v>
      </c>
      <c r="G383" s="224" t="str">
        <f t="shared" si="47"/>
        <v>--</v>
      </c>
      <c r="H383" s="224">
        <f t="shared" si="48"/>
        <v>200</v>
      </c>
      <c r="I383" s="224" t="str">
        <f t="shared" si="49"/>
        <v>--</v>
      </c>
      <c r="J383" s="224">
        <f t="shared" si="50"/>
        <v>880</v>
      </c>
      <c r="K383" s="224" t="str">
        <f t="shared" si="51"/>
        <v>--</v>
      </c>
      <c r="L383" s="224">
        <f t="shared" si="52"/>
        <v>880</v>
      </c>
      <c r="M383" s="224">
        <f t="shared" si="53"/>
        <v>330</v>
      </c>
      <c r="N383" s="214" t="str">
        <f>VLOOKUP($B383,'3. Adjustment Factors'!$B$4:$M$380,5,FALSE)</f>
        <v>No</v>
      </c>
      <c r="O383" s="214" t="str">
        <f>VLOOKUP($B383,'3. Adjustment Factors'!$B$4:$M$380,12,FALSE)</f>
        <v>No</v>
      </c>
    </row>
    <row r="384" spans="1:15" x14ac:dyDescent="0.2">
      <c r="A384" s="221">
        <v>624</v>
      </c>
      <c r="B384" s="221" t="s">
        <v>887</v>
      </c>
      <c r="C384" s="208" t="str">
        <f t="shared" si="45"/>
        <v>25551-13-7</v>
      </c>
      <c r="D384" s="208" t="str">
        <f t="shared" si="46"/>
        <v>Trimethylbenzene (mixed isomers)</v>
      </c>
      <c r="E384" s="225"/>
      <c r="F384" s="224" t="s">
        <v>946</v>
      </c>
      <c r="G384" s="224" t="str">
        <f t="shared" si="47"/>
        <v>--</v>
      </c>
      <c r="H384" s="224">
        <f t="shared" si="48"/>
        <v>4</v>
      </c>
      <c r="I384" s="224" t="str">
        <f t="shared" si="49"/>
        <v>--</v>
      </c>
      <c r="J384" s="224">
        <f t="shared" si="50"/>
        <v>18</v>
      </c>
      <c r="K384" s="224" t="str">
        <f t="shared" si="51"/>
        <v>--</v>
      </c>
      <c r="L384" s="224">
        <f t="shared" si="52"/>
        <v>18</v>
      </c>
      <c r="M384" s="224">
        <f t="shared" si="53"/>
        <v>390</v>
      </c>
      <c r="N384" s="214" t="str">
        <f>VLOOKUP($B384,'3. Adjustment Factors'!$B$4:$M$380,5,FALSE)</f>
        <v>No</v>
      </c>
      <c r="O384" s="214" t="str">
        <f>VLOOKUP($B384,'3. Adjustment Factors'!$B$4:$M$380,12,FALSE)</f>
        <v>No</v>
      </c>
    </row>
    <row r="385" spans="1:15" x14ac:dyDescent="0.2">
      <c r="A385" s="221">
        <v>635</v>
      </c>
      <c r="B385" s="221" t="s">
        <v>890</v>
      </c>
      <c r="C385" s="208" t="str">
        <f t="shared" si="45"/>
        <v>7440-61-1</v>
      </c>
      <c r="D385" s="208" t="str">
        <f t="shared" si="46"/>
        <v>Uranium and compounds (insoluble particulate)</v>
      </c>
      <c r="E385" s="225" t="s">
        <v>948</v>
      </c>
      <c r="F385" s="224" t="s">
        <v>947</v>
      </c>
      <c r="G385" s="224" t="str">
        <f t="shared" si="47"/>
        <v>--</v>
      </c>
      <c r="H385" s="224">
        <f t="shared" si="48"/>
        <v>8.0000000000000002E-3</v>
      </c>
      <c r="I385" s="224" t="str">
        <f t="shared" si="49"/>
        <v>--</v>
      </c>
      <c r="J385" s="224">
        <f t="shared" si="50"/>
        <v>7.7999999999999996E-3</v>
      </c>
      <c r="K385" s="224" t="str">
        <f t="shared" si="51"/>
        <v>--</v>
      </c>
      <c r="L385" s="224">
        <f t="shared" si="52"/>
        <v>7.2999999999999995E-2</v>
      </c>
      <c r="M385" s="224">
        <f t="shared" si="53"/>
        <v>2.2999999999999998</v>
      </c>
      <c r="N385" s="214" t="str">
        <f>VLOOKUP($B385,'3. Adjustment Factors'!$B$4:$M$380,5,FALSE)</f>
        <v>Yes</v>
      </c>
      <c r="O385" s="214" t="str">
        <f>VLOOKUP($B385,'3. Adjustment Factors'!$B$4:$M$380,12,FALSE)</f>
        <v>No</v>
      </c>
    </row>
    <row r="386" spans="1:15" x14ac:dyDescent="0.2">
      <c r="A386" s="221">
        <v>636</v>
      </c>
      <c r="B386" s="221" t="s">
        <v>893</v>
      </c>
      <c r="C386" s="208" t="str">
        <f t="shared" si="45"/>
        <v>1065T</v>
      </c>
      <c r="D386" s="208" t="str">
        <f t="shared" si="46"/>
        <v>Uranium and compounds (soluble)</v>
      </c>
      <c r="E386" s="225" t="s">
        <v>948</v>
      </c>
      <c r="F386" s="224" t="s">
        <v>946</v>
      </c>
      <c r="G386" s="224" t="str">
        <f t="shared" si="47"/>
        <v>--</v>
      </c>
      <c r="H386" s="224">
        <f t="shared" si="48"/>
        <v>5.7000000000000002E-3</v>
      </c>
      <c r="I386" s="224" t="str">
        <f t="shared" si="49"/>
        <v>--</v>
      </c>
      <c r="J386" s="224">
        <f t="shared" si="50"/>
        <v>7.3000000000000001E-3</v>
      </c>
      <c r="K386" s="224" t="str">
        <f t="shared" si="51"/>
        <v>--</v>
      </c>
      <c r="L386" s="224">
        <f t="shared" si="52"/>
        <v>5.1999999999999998E-2</v>
      </c>
      <c r="M386" s="224">
        <f t="shared" si="53"/>
        <v>0.12</v>
      </c>
      <c r="N386" s="214" t="str">
        <f>VLOOKUP($B386,'3. Adjustment Factors'!$B$4:$M$380,5,FALSE)</f>
        <v>Yes</v>
      </c>
      <c r="O386" s="214" t="str">
        <f>VLOOKUP($B386,'3. Adjustment Factors'!$B$4:$M$380,12,FALSE)</f>
        <v>No</v>
      </c>
    </row>
    <row r="387" spans="1:15" x14ac:dyDescent="0.2">
      <c r="A387" s="221">
        <v>637</v>
      </c>
      <c r="B387" s="222">
        <v>619</v>
      </c>
      <c r="C387" s="208" t="str">
        <f t="shared" si="45"/>
        <v>51-79-6</v>
      </c>
      <c r="D387" s="208" t="str">
        <f>VLOOKUP($B387,TRVs,3,FALSE)</f>
        <v>Urethane {ethyl carbamate}</v>
      </c>
      <c r="E387" s="225">
        <v>3</v>
      </c>
      <c r="F387" s="226" t="s">
        <v>77</v>
      </c>
      <c r="G387" s="224">
        <f t="shared" si="47"/>
        <v>2E-3</v>
      </c>
      <c r="H387" s="224" t="str">
        <f t="shared" si="48"/>
        <v>--</v>
      </c>
      <c r="I387" s="224">
        <f t="shared" si="49"/>
        <v>2.1000000000000001E-2</v>
      </c>
      <c r="J387" s="224" t="str">
        <f t="shared" si="50"/>
        <v>--</v>
      </c>
      <c r="K387" s="224">
        <f t="shared" si="51"/>
        <v>4.1000000000000002E-2</v>
      </c>
      <c r="L387" s="224" t="str">
        <f t="shared" si="52"/>
        <v>--</v>
      </c>
      <c r="M387" s="224" t="str">
        <f t="shared" si="53"/>
        <v>--</v>
      </c>
      <c r="N387" s="214" t="str">
        <f>VLOOKUP($B387,'3. Adjustment Factors'!$B$4:$M$380,5,FALSE)</f>
        <v>No</v>
      </c>
      <c r="O387" s="214" t="str">
        <f>VLOOKUP($B387,'3. Adjustment Factors'!$B$4:$M$380,12,FALSE)</f>
        <v>Yes</v>
      </c>
    </row>
    <row r="388" spans="1:15" x14ac:dyDescent="0.2">
      <c r="A388" s="221">
        <v>638</v>
      </c>
      <c r="B388" s="222">
        <v>620</v>
      </c>
      <c r="C388" s="208" t="str">
        <f t="shared" si="45"/>
        <v>7440-62-2</v>
      </c>
      <c r="D388" s="208" t="str">
        <f t="shared" si="46"/>
        <v>Vanadium and compounds</v>
      </c>
      <c r="E388" s="225">
        <v>5</v>
      </c>
      <c r="F388" s="224" t="s">
        <v>946</v>
      </c>
      <c r="G388" s="224">
        <f t="shared" si="47"/>
        <v>1.2E-4</v>
      </c>
      <c r="H388" s="224">
        <f t="shared" si="48"/>
        <v>0.1</v>
      </c>
      <c r="I388" s="224">
        <f t="shared" si="49"/>
        <v>3.0999999999999999E-3</v>
      </c>
      <c r="J388" s="224">
        <f t="shared" si="50"/>
        <v>0.44</v>
      </c>
      <c r="K388" s="224">
        <f t="shared" si="51"/>
        <v>1.4E-3</v>
      </c>
      <c r="L388" s="224">
        <f t="shared" si="52"/>
        <v>0.44</v>
      </c>
      <c r="M388" s="224">
        <f t="shared" si="53"/>
        <v>0.8</v>
      </c>
      <c r="N388" s="214" t="str">
        <f>VLOOKUP($B388,'3. Adjustment Factors'!$B$4:$M$380,5,FALSE)</f>
        <v>No</v>
      </c>
      <c r="O388" s="214" t="str">
        <f>VLOOKUP($B388,'3. Adjustment Factors'!$B$4:$M$380,12,FALSE)</f>
        <v>No</v>
      </c>
    </row>
    <row r="389" spans="1:15" x14ac:dyDescent="0.2">
      <c r="A389" s="221">
        <v>639</v>
      </c>
      <c r="B389" s="222">
        <v>622</v>
      </c>
      <c r="C389" s="208" t="str">
        <f t="shared" si="45"/>
        <v>108-05-4</v>
      </c>
      <c r="D389" s="208" t="str">
        <f t="shared" si="46"/>
        <v>Vinyl acetate</v>
      </c>
      <c r="E389" s="225"/>
      <c r="F389" s="224" t="s">
        <v>946</v>
      </c>
      <c r="G389" s="224" t="str">
        <f t="shared" si="47"/>
        <v>--</v>
      </c>
      <c r="H389" s="224">
        <f t="shared" si="48"/>
        <v>1100</v>
      </c>
      <c r="I389" s="224" t="str">
        <f t="shared" si="49"/>
        <v>--</v>
      </c>
      <c r="J389" s="224">
        <f t="shared" si="50"/>
        <v>4800</v>
      </c>
      <c r="K389" s="224" t="str">
        <f t="shared" si="51"/>
        <v>--</v>
      </c>
      <c r="L389" s="224">
        <f t="shared" si="52"/>
        <v>4800</v>
      </c>
      <c r="M389" s="227">
        <f t="shared" si="53"/>
        <v>3500</v>
      </c>
      <c r="N389" s="214" t="str">
        <f>VLOOKUP($B389,'3. Adjustment Factors'!$B$4:$M$380,5,FALSE)</f>
        <v>No</v>
      </c>
      <c r="O389" s="214" t="str">
        <f>VLOOKUP($B389,'3. Adjustment Factors'!$B$4:$M$380,12,FALSE)</f>
        <v>No</v>
      </c>
    </row>
    <row r="390" spans="1:15" x14ac:dyDescent="0.2">
      <c r="A390" s="221">
        <v>640</v>
      </c>
      <c r="B390" s="222">
        <v>623</v>
      </c>
      <c r="C390" s="208" t="str">
        <f t="shared" si="45"/>
        <v>593-60-2</v>
      </c>
      <c r="D390" s="208" t="str">
        <f t="shared" si="46"/>
        <v>Vinyl bromide</v>
      </c>
      <c r="E390" s="225"/>
      <c r="F390" s="224" t="s">
        <v>947</v>
      </c>
      <c r="G390" s="224">
        <f t="shared" si="47"/>
        <v>6.7000000000000004E-2</v>
      </c>
      <c r="H390" s="224">
        <f t="shared" si="48"/>
        <v>3</v>
      </c>
      <c r="I390" s="224">
        <f t="shared" si="49"/>
        <v>1.7</v>
      </c>
      <c r="J390" s="224">
        <f t="shared" si="50"/>
        <v>13</v>
      </c>
      <c r="K390" s="224">
        <f t="shared" si="51"/>
        <v>0.8</v>
      </c>
      <c r="L390" s="224">
        <f t="shared" si="52"/>
        <v>13</v>
      </c>
      <c r="M390" s="224" t="str">
        <f t="shared" si="53"/>
        <v>--</v>
      </c>
      <c r="N390" s="214" t="str">
        <f>VLOOKUP($B390,'3. Adjustment Factors'!$B$4:$M$380,5,FALSE)</f>
        <v>No</v>
      </c>
      <c r="O390" s="214" t="str">
        <f>VLOOKUP($B390,'3. Adjustment Factors'!$B$4:$M$380,12,FALSE)</f>
        <v>No</v>
      </c>
    </row>
    <row r="391" spans="1:15" x14ac:dyDescent="0.2">
      <c r="A391" s="221">
        <v>641</v>
      </c>
      <c r="B391" s="222">
        <v>624</v>
      </c>
      <c r="C391" s="208" t="str">
        <f t="shared" si="45"/>
        <v>75-01-4</v>
      </c>
      <c r="D391" s="208" t="str">
        <f t="shared" si="46"/>
        <v>Vinyl chloride</v>
      </c>
      <c r="E391" s="225">
        <v>4</v>
      </c>
      <c r="F391" s="224" t="s">
        <v>946</v>
      </c>
      <c r="G391" s="224">
        <f t="shared" si="47"/>
        <v>0.11</v>
      </c>
      <c r="H391" s="224">
        <f t="shared" si="48"/>
        <v>100</v>
      </c>
      <c r="I391" s="224">
        <f t="shared" si="49"/>
        <v>0.22</v>
      </c>
      <c r="J391" s="224">
        <f t="shared" si="50"/>
        <v>440</v>
      </c>
      <c r="K391" s="224">
        <f t="shared" si="51"/>
        <v>2.7</v>
      </c>
      <c r="L391" s="224">
        <f t="shared" si="52"/>
        <v>440</v>
      </c>
      <c r="M391" s="227">
        <f t="shared" si="53"/>
        <v>1300</v>
      </c>
      <c r="N391" s="214" t="str">
        <f>VLOOKUP($B391,'3. Adjustment Factors'!$B$4:$M$380,5,FALSE)</f>
        <v>Manual</v>
      </c>
      <c r="O391" s="214" t="str">
        <f>VLOOKUP($B391,'3. Adjustment Factors'!$B$4:$M$380,12,FALSE)</f>
        <v>Manual</v>
      </c>
    </row>
    <row r="392" spans="1:15" x14ac:dyDescent="0.2">
      <c r="A392" s="221">
        <v>642</v>
      </c>
      <c r="B392" s="221">
        <v>625</v>
      </c>
      <c r="C392" s="208" t="str">
        <f t="shared" si="45"/>
        <v>100-40-3</v>
      </c>
      <c r="D392" s="208" t="str">
        <f t="shared" si="46"/>
        <v>4-Vinylcyclohexene</v>
      </c>
      <c r="E392" s="225"/>
      <c r="F392" s="224" t="s">
        <v>946</v>
      </c>
      <c r="G392" s="224" t="str">
        <f t="shared" si="47"/>
        <v>--</v>
      </c>
      <c r="H392" s="224">
        <f t="shared" si="48"/>
        <v>330</v>
      </c>
      <c r="I392" s="224" t="str">
        <f t="shared" si="49"/>
        <v>--</v>
      </c>
      <c r="J392" s="224">
        <f t="shared" si="50"/>
        <v>1500</v>
      </c>
      <c r="K392" s="224" t="str">
        <f t="shared" si="51"/>
        <v>--</v>
      </c>
      <c r="L392" s="224">
        <f t="shared" si="52"/>
        <v>1500</v>
      </c>
      <c r="M392" s="227">
        <f t="shared" si="53"/>
        <v>5800</v>
      </c>
      <c r="N392" s="214" t="str">
        <f>VLOOKUP($B392,'3. Adjustment Factors'!$B$4:$M$380,5,FALSE)</f>
        <v>No</v>
      </c>
      <c r="O392" s="214" t="str">
        <f>VLOOKUP($B392,'3. Adjustment Factors'!$B$4:$M$380,12,FALSE)</f>
        <v>No</v>
      </c>
    </row>
    <row r="393" spans="1:15" x14ac:dyDescent="0.2">
      <c r="A393" s="221">
        <v>644</v>
      </c>
      <c r="B393" s="222">
        <v>627</v>
      </c>
      <c r="C393" s="208" t="str">
        <f t="shared" si="45"/>
        <v>75-35-4</v>
      </c>
      <c r="D393" s="208" t="str">
        <f t="shared" si="46"/>
        <v>Vinylidene chloride</v>
      </c>
      <c r="E393" s="225"/>
      <c r="F393" s="224" t="s">
        <v>946</v>
      </c>
      <c r="G393" s="224" t="str">
        <f t="shared" si="47"/>
        <v>--</v>
      </c>
      <c r="H393" s="224">
        <f t="shared" si="48"/>
        <v>4</v>
      </c>
      <c r="I393" s="224" t="str">
        <f t="shared" si="49"/>
        <v>--</v>
      </c>
      <c r="J393" s="224">
        <f t="shared" si="50"/>
        <v>18</v>
      </c>
      <c r="K393" s="224" t="str">
        <f t="shared" si="51"/>
        <v>--</v>
      </c>
      <c r="L393" s="224">
        <f t="shared" si="52"/>
        <v>18</v>
      </c>
      <c r="M393" s="224">
        <f t="shared" si="53"/>
        <v>99</v>
      </c>
      <c r="N393" s="214" t="str">
        <f>VLOOKUP($B393,'3. Adjustment Factors'!$B$4:$M$380,5,FALSE)</f>
        <v>No</v>
      </c>
      <c r="O393" s="214" t="str">
        <f>VLOOKUP($B393,'3. Adjustment Factors'!$B$4:$M$380,12,FALSE)</f>
        <v>No</v>
      </c>
    </row>
    <row r="394" spans="1:15" x14ac:dyDescent="0.2">
      <c r="A394" s="221">
        <v>645</v>
      </c>
      <c r="B394" s="222">
        <v>628</v>
      </c>
      <c r="C394" s="208" t="str">
        <f t="shared" si="45"/>
        <v>1330-20-7</v>
      </c>
      <c r="D394" s="208" t="str">
        <f t="shared" si="46"/>
        <v>Xylene (mixture), including m-xylene, o-xylene, p-xylene</v>
      </c>
      <c r="E394" s="225"/>
      <c r="F394" s="224" t="s">
        <v>946</v>
      </c>
      <c r="G394" s="224" t="str">
        <f t="shared" si="47"/>
        <v>--</v>
      </c>
      <c r="H394" s="224">
        <f t="shared" si="48"/>
        <v>220</v>
      </c>
      <c r="I394" s="224" t="str">
        <f t="shared" si="49"/>
        <v>--</v>
      </c>
      <c r="J394" s="224">
        <f t="shared" si="50"/>
        <v>970</v>
      </c>
      <c r="K394" s="224" t="str">
        <f t="shared" si="51"/>
        <v>--</v>
      </c>
      <c r="L394" s="224">
        <f t="shared" si="52"/>
        <v>970</v>
      </c>
      <c r="M394" s="227">
        <f t="shared" si="53"/>
        <v>8700</v>
      </c>
      <c r="N394" s="214" t="str">
        <f>VLOOKUP($B394,'3. Adjustment Factors'!$B$4:$M$380,5,FALSE)</f>
        <v>No</v>
      </c>
      <c r="O394" s="214" t="str">
        <f>VLOOKUP($B394,'3. Adjustment Factors'!$B$4:$M$380,12,FALSE)</f>
        <v>No</v>
      </c>
    </row>
    <row r="396" spans="1:15" ht="15" x14ac:dyDescent="0.25">
      <c r="C396" s="151" t="s">
        <v>969</v>
      </c>
    </row>
    <row r="397" spans="1:15" x14ac:dyDescent="0.2">
      <c r="C397" s="216" t="s">
        <v>970</v>
      </c>
    </row>
    <row r="398" spans="1:15" x14ac:dyDescent="0.2">
      <c r="C398" s="216" t="s">
        <v>971</v>
      </c>
    </row>
    <row r="399" spans="1:15" x14ac:dyDescent="0.2">
      <c r="C399" s="216" t="s">
        <v>972</v>
      </c>
    </row>
    <row r="400" spans="1:15" ht="16.5" x14ac:dyDescent="0.2">
      <c r="C400" s="147" t="s">
        <v>1888</v>
      </c>
    </row>
    <row r="402" spans="3:4" ht="15" x14ac:dyDescent="0.25">
      <c r="C402" s="233" t="s">
        <v>973</v>
      </c>
      <c r="D402" s="233" t="s">
        <v>974</v>
      </c>
    </row>
    <row r="403" spans="3:4" x14ac:dyDescent="0.2">
      <c r="C403" s="216" t="s">
        <v>975</v>
      </c>
      <c r="D403" s="147" t="s">
        <v>976</v>
      </c>
    </row>
    <row r="404" spans="3:4" x14ac:dyDescent="0.2">
      <c r="C404" s="216"/>
      <c r="D404" s="234"/>
    </row>
    <row r="405" spans="3:4" x14ac:dyDescent="0.2">
      <c r="C405" s="216" t="s">
        <v>977</v>
      </c>
      <c r="D405" s="235" t="s">
        <v>978</v>
      </c>
    </row>
    <row r="406" spans="3:4" x14ac:dyDescent="0.2">
      <c r="C406" s="216"/>
      <c r="D406" s="235"/>
    </row>
    <row r="407" spans="3:4" x14ac:dyDescent="0.2">
      <c r="C407" s="216" t="s">
        <v>979</v>
      </c>
      <c r="D407" s="236" t="s">
        <v>980</v>
      </c>
    </row>
    <row r="409" spans="3:4" x14ac:dyDescent="0.2">
      <c r="C409" s="147" t="s">
        <v>981</v>
      </c>
      <c r="D409" s="147" t="s">
        <v>982</v>
      </c>
    </row>
    <row r="410" spans="3:4" x14ac:dyDescent="0.2">
      <c r="D410" s="147" t="s">
        <v>983</v>
      </c>
    </row>
    <row r="411" spans="3:4" x14ac:dyDescent="0.2">
      <c r="D411" s="147" t="s">
        <v>984</v>
      </c>
    </row>
    <row r="412" spans="3:4" x14ac:dyDescent="0.2">
      <c r="D412" s="147" t="s">
        <v>985</v>
      </c>
    </row>
    <row r="414" spans="3:4" x14ac:dyDescent="0.2">
      <c r="C414" s="237" t="s">
        <v>986</v>
      </c>
      <c r="D414" s="238" t="s">
        <v>987</v>
      </c>
    </row>
    <row r="415" spans="3:4" ht="15" x14ac:dyDescent="0.2">
      <c r="C415" s="239"/>
      <c r="D415" s="240"/>
    </row>
    <row r="416" spans="3:4" x14ac:dyDescent="0.2">
      <c r="C416" s="237" t="s">
        <v>988</v>
      </c>
      <c r="D416" s="240" t="s">
        <v>989</v>
      </c>
    </row>
    <row r="417" spans="3:4" ht="15" x14ac:dyDescent="0.2">
      <c r="C417" s="239"/>
      <c r="D417" s="240"/>
    </row>
    <row r="418" spans="3:4" x14ac:dyDescent="0.2">
      <c r="C418" s="237" t="s">
        <v>990</v>
      </c>
      <c r="D418" s="241" t="s">
        <v>991</v>
      </c>
    </row>
    <row r="420" spans="3:4" x14ac:dyDescent="0.2">
      <c r="C420" s="147" t="s">
        <v>992</v>
      </c>
      <c r="D420" s="147" t="s">
        <v>993</v>
      </c>
    </row>
  </sheetData>
  <autoFilter ref="A7:O394" xr:uid="{350D40B6-8E3E-4953-97C2-883B5739567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F93E5-484A-4496-BFE2-0D337121860F}">
  <sheetPr codeName="Sheet7"/>
  <dimension ref="A1:S609"/>
  <sheetViews>
    <sheetView topLeftCell="A570" workbookViewId="0">
      <selection activeCell="F2" sqref="F2:L2"/>
    </sheetView>
  </sheetViews>
  <sheetFormatPr defaultRowHeight="15" x14ac:dyDescent="0.25"/>
  <sheetData>
    <row r="1" spans="1:19" x14ac:dyDescent="0.25">
      <c r="F1" s="124" t="s">
        <v>994</v>
      </c>
      <c r="G1" s="124"/>
      <c r="H1" s="124"/>
      <c r="I1" s="124"/>
      <c r="J1" s="124"/>
      <c r="K1" s="124"/>
      <c r="L1" s="124"/>
      <c r="M1" s="124"/>
      <c r="N1" s="124"/>
      <c r="O1" s="124"/>
      <c r="P1" s="124"/>
      <c r="Q1" s="124"/>
      <c r="R1" s="124"/>
      <c r="S1" s="124"/>
    </row>
    <row r="2" spans="1:19" x14ac:dyDescent="0.25">
      <c r="F2" t="s">
        <v>67</v>
      </c>
      <c r="G2" t="s">
        <v>921</v>
      </c>
      <c r="H2" t="s">
        <v>936</v>
      </c>
      <c r="I2" t="s">
        <v>938</v>
      </c>
      <c r="J2" t="s">
        <v>940</v>
      </c>
      <c r="K2" t="s">
        <v>942</v>
      </c>
      <c r="L2" t="s">
        <v>995</v>
      </c>
    </row>
    <row r="3" spans="1:19" x14ac:dyDescent="0.25">
      <c r="A3" t="s">
        <v>996</v>
      </c>
      <c r="B3" t="s">
        <v>997</v>
      </c>
      <c r="E3" t="s">
        <v>998</v>
      </c>
      <c r="F3" t="s">
        <v>999</v>
      </c>
      <c r="G3" t="s">
        <v>999</v>
      </c>
      <c r="H3" t="s">
        <v>999</v>
      </c>
      <c r="I3" t="s">
        <v>999</v>
      </c>
      <c r="J3" t="s">
        <v>999</v>
      </c>
      <c r="K3" t="s">
        <v>999</v>
      </c>
      <c r="L3" t="s">
        <v>999</v>
      </c>
    </row>
    <row r="4" spans="1:19" x14ac:dyDescent="0.25">
      <c r="A4">
        <v>1</v>
      </c>
      <c r="B4" t="s">
        <v>72</v>
      </c>
      <c r="C4" t="s">
        <v>72</v>
      </c>
      <c r="D4" t="s">
        <v>72</v>
      </c>
      <c r="E4" t="s">
        <v>73</v>
      </c>
      <c r="F4">
        <v>0.45</v>
      </c>
      <c r="G4">
        <v>140</v>
      </c>
      <c r="H4">
        <v>12</v>
      </c>
      <c r="I4">
        <v>620</v>
      </c>
      <c r="J4">
        <v>5.5</v>
      </c>
      <c r="K4">
        <v>620</v>
      </c>
      <c r="L4">
        <v>470</v>
      </c>
    </row>
    <row r="5" spans="1:19" x14ac:dyDescent="0.25">
      <c r="A5">
        <v>2</v>
      </c>
      <c r="B5" t="s">
        <v>75</v>
      </c>
      <c r="C5" t="s">
        <v>75</v>
      </c>
      <c r="D5" t="s">
        <v>75</v>
      </c>
      <c r="E5" t="s">
        <v>76</v>
      </c>
      <c r="F5">
        <v>0.05</v>
      </c>
      <c r="G5" t="s">
        <v>77</v>
      </c>
      <c r="H5">
        <v>1.3</v>
      </c>
      <c r="I5" t="s">
        <v>77</v>
      </c>
      <c r="J5">
        <v>0.6</v>
      </c>
      <c r="K5" t="s">
        <v>77</v>
      </c>
      <c r="L5" t="s">
        <v>77</v>
      </c>
    </row>
    <row r="6" spans="1:19" x14ac:dyDescent="0.25">
      <c r="A6">
        <v>634</v>
      </c>
      <c r="B6" t="s">
        <v>78</v>
      </c>
      <c r="C6" t="s">
        <v>78</v>
      </c>
      <c r="D6" t="s">
        <v>78</v>
      </c>
      <c r="E6" t="s">
        <v>79</v>
      </c>
      <c r="F6" t="s">
        <v>77</v>
      </c>
      <c r="G6">
        <v>31000</v>
      </c>
      <c r="H6" t="s">
        <v>77</v>
      </c>
      <c r="I6">
        <v>140000</v>
      </c>
      <c r="J6" t="s">
        <v>77</v>
      </c>
      <c r="K6">
        <v>140000</v>
      </c>
      <c r="L6">
        <v>62000</v>
      </c>
    </row>
    <row r="7" spans="1:19" x14ac:dyDescent="0.25">
      <c r="A7">
        <v>3</v>
      </c>
      <c r="B7" t="s">
        <v>80</v>
      </c>
      <c r="C7" t="s">
        <v>80</v>
      </c>
      <c r="D7" t="s">
        <v>80</v>
      </c>
      <c r="E7" t="s">
        <v>81</v>
      </c>
      <c r="F7" t="s">
        <v>77</v>
      </c>
      <c r="G7">
        <v>60</v>
      </c>
      <c r="H7" t="s">
        <v>77</v>
      </c>
      <c r="I7">
        <v>260</v>
      </c>
      <c r="J7" t="s">
        <v>77</v>
      </c>
      <c r="K7">
        <v>260</v>
      </c>
      <c r="L7" t="s">
        <v>77</v>
      </c>
    </row>
    <row r="8" spans="1:19" x14ac:dyDescent="0.25">
      <c r="A8">
        <v>4</v>
      </c>
      <c r="B8" t="s">
        <v>1000</v>
      </c>
      <c r="C8" t="e">
        <v>#N/A</v>
      </c>
      <c r="D8" t="s">
        <v>1000</v>
      </c>
      <c r="E8" t="s">
        <v>1001</v>
      </c>
      <c r="F8" t="s">
        <v>77</v>
      </c>
      <c r="G8" t="s">
        <v>77</v>
      </c>
      <c r="H8" t="s">
        <v>77</v>
      </c>
      <c r="I8" t="s">
        <v>77</v>
      </c>
      <c r="J8" t="s">
        <v>77</v>
      </c>
      <c r="K8" t="s">
        <v>77</v>
      </c>
      <c r="L8" t="s">
        <v>77</v>
      </c>
    </row>
    <row r="9" spans="1:19" x14ac:dyDescent="0.25">
      <c r="A9">
        <v>5</v>
      </c>
      <c r="B9" t="s">
        <v>83</v>
      </c>
      <c r="C9" t="s">
        <v>83</v>
      </c>
      <c r="D9" t="s">
        <v>83</v>
      </c>
      <c r="E9" t="s">
        <v>84</v>
      </c>
      <c r="F9" t="s">
        <v>77</v>
      </c>
      <c r="G9">
        <v>0.35</v>
      </c>
      <c r="H9" t="s">
        <v>77</v>
      </c>
      <c r="I9">
        <v>1.5</v>
      </c>
      <c r="J9" t="s">
        <v>77</v>
      </c>
      <c r="K9">
        <v>1.5</v>
      </c>
      <c r="L9">
        <v>6.9</v>
      </c>
    </row>
    <row r="10" spans="1:19" x14ac:dyDescent="0.25">
      <c r="A10">
        <v>6</v>
      </c>
      <c r="B10" t="s">
        <v>85</v>
      </c>
      <c r="C10" t="s">
        <v>85</v>
      </c>
      <c r="D10" t="s">
        <v>85</v>
      </c>
      <c r="E10" t="s">
        <v>86</v>
      </c>
      <c r="F10">
        <v>5.8999999999999999E-3</v>
      </c>
      <c r="G10">
        <v>6</v>
      </c>
      <c r="H10">
        <v>6.2E-2</v>
      </c>
      <c r="I10">
        <v>26</v>
      </c>
      <c r="J10">
        <v>0.12</v>
      </c>
      <c r="K10">
        <v>26</v>
      </c>
      <c r="L10" t="s">
        <v>77</v>
      </c>
    </row>
    <row r="11" spans="1:19" x14ac:dyDescent="0.25">
      <c r="A11">
        <v>7</v>
      </c>
      <c r="B11" t="s">
        <v>87</v>
      </c>
      <c r="C11" t="s">
        <v>87</v>
      </c>
      <c r="D11" t="s">
        <v>87</v>
      </c>
      <c r="E11" t="s">
        <v>88</v>
      </c>
      <c r="F11" t="s">
        <v>77</v>
      </c>
      <c r="G11">
        <v>1</v>
      </c>
      <c r="H11" t="s">
        <v>77</v>
      </c>
      <c r="I11">
        <v>4.4000000000000004</v>
      </c>
      <c r="J11" t="s">
        <v>77</v>
      </c>
      <c r="K11">
        <v>4.4000000000000004</v>
      </c>
      <c r="L11">
        <v>6000</v>
      </c>
    </row>
    <row r="12" spans="1:19" x14ac:dyDescent="0.25">
      <c r="A12">
        <v>8</v>
      </c>
      <c r="B12" t="s">
        <v>90</v>
      </c>
      <c r="C12" t="s">
        <v>90</v>
      </c>
      <c r="D12" t="s">
        <v>90</v>
      </c>
      <c r="E12" t="s">
        <v>91</v>
      </c>
      <c r="F12">
        <v>1.4999999999999999E-2</v>
      </c>
      <c r="G12">
        <v>5</v>
      </c>
      <c r="H12">
        <v>0.38</v>
      </c>
      <c r="I12">
        <v>22</v>
      </c>
      <c r="J12">
        <v>0.18</v>
      </c>
      <c r="K12">
        <v>22</v>
      </c>
      <c r="L12">
        <v>220</v>
      </c>
    </row>
    <row r="13" spans="1:19" x14ac:dyDescent="0.25">
      <c r="A13">
        <v>9</v>
      </c>
      <c r="B13" t="s">
        <v>1002</v>
      </c>
      <c r="C13" t="e">
        <v>#N/A</v>
      </c>
      <c r="D13" t="s">
        <v>1002</v>
      </c>
      <c r="E13" t="s">
        <v>1003</v>
      </c>
      <c r="F13" t="s">
        <v>77</v>
      </c>
      <c r="G13" t="s">
        <v>77</v>
      </c>
      <c r="H13" t="s">
        <v>77</v>
      </c>
      <c r="I13" t="s">
        <v>77</v>
      </c>
      <c r="J13" t="s">
        <v>77</v>
      </c>
      <c r="K13" t="s">
        <v>77</v>
      </c>
      <c r="L13" t="s">
        <v>77</v>
      </c>
    </row>
    <row r="14" spans="1:19" x14ac:dyDescent="0.25">
      <c r="A14">
        <v>10</v>
      </c>
      <c r="B14" t="s">
        <v>1004</v>
      </c>
      <c r="C14" t="e">
        <v>#N/A</v>
      </c>
      <c r="D14" t="s">
        <v>1004</v>
      </c>
      <c r="E14" t="s">
        <v>1005</v>
      </c>
      <c r="F14" t="s">
        <v>77</v>
      </c>
      <c r="G14" t="s">
        <v>77</v>
      </c>
      <c r="H14" t="s">
        <v>77</v>
      </c>
      <c r="I14" t="s">
        <v>77</v>
      </c>
      <c r="J14" t="s">
        <v>77</v>
      </c>
      <c r="K14" t="s">
        <v>77</v>
      </c>
      <c r="L14" t="s">
        <v>77</v>
      </c>
    </row>
    <row r="15" spans="1:19" x14ac:dyDescent="0.25">
      <c r="A15">
        <v>11</v>
      </c>
      <c r="B15" t="s">
        <v>95</v>
      </c>
      <c r="C15" t="s">
        <v>95</v>
      </c>
      <c r="D15" t="s">
        <v>95</v>
      </c>
      <c r="E15" t="s">
        <v>96</v>
      </c>
      <c r="F15">
        <v>2.0000000000000001E-4</v>
      </c>
      <c r="G15" t="s">
        <v>77</v>
      </c>
      <c r="H15">
        <v>5.3E-3</v>
      </c>
      <c r="I15" t="s">
        <v>77</v>
      </c>
      <c r="J15">
        <v>2.3999999999999998E-3</v>
      </c>
      <c r="K15" t="s">
        <v>77</v>
      </c>
      <c r="L15" t="s">
        <v>77</v>
      </c>
    </row>
    <row r="16" spans="1:19" x14ac:dyDescent="0.25">
      <c r="A16">
        <v>12</v>
      </c>
      <c r="B16" t="s">
        <v>97</v>
      </c>
      <c r="C16" t="s">
        <v>97</v>
      </c>
      <c r="D16" t="s">
        <v>97</v>
      </c>
      <c r="E16" t="s">
        <v>98</v>
      </c>
      <c r="F16">
        <v>0.17</v>
      </c>
      <c r="G16">
        <v>1</v>
      </c>
      <c r="H16">
        <v>4.3</v>
      </c>
      <c r="I16">
        <v>4.4000000000000004</v>
      </c>
      <c r="J16">
        <v>2</v>
      </c>
      <c r="K16">
        <v>4.4000000000000004</v>
      </c>
      <c r="L16" t="s">
        <v>77</v>
      </c>
    </row>
    <row r="17" spans="1:12" x14ac:dyDescent="0.25">
      <c r="A17">
        <v>13</v>
      </c>
      <c r="B17" t="s">
        <v>99</v>
      </c>
      <c r="C17" t="s">
        <v>99</v>
      </c>
      <c r="D17" t="s">
        <v>99</v>
      </c>
      <c r="E17" t="s">
        <v>100</v>
      </c>
      <c r="F17" t="s">
        <v>77</v>
      </c>
      <c r="G17">
        <v>5</v>
      </c>
      <c r="H17" t="s">
        <v>77</v>
      </c>
      <c r="I17">
        <v>22</v>
      </c>
      <c r="J17" t="s">
        <v>77</v>
      </c>
      <c r="K17">
        <v>22</v>
      </c>
      <c r="L17" t="s">
        <v>77</v>
      </c>
    </row>
    <row r="18" spans="1:12" x14ac:dyDescent="0.25">
      <c r="A18">
        <v>14</v>
      </c>
      <c r="B18" t="s">
        <v>1006</v>
      </c>
      <c r="C18" t="e">
        <v>#N/A</v>
      </c>
      <c r="D18" t="s">
        <v>1006</v>
      </c>
      <c r="E18" t="s">
        <v>1007</v>
      </c>
      <c r="F18" t="s">
        <v>77</v>
      </c>
      <c r="G18" t="s">
        <v>77</v>
      </c>
      <c r="H18" t="s">
        <v>77</v>
      </c>
      <c r="I18" t="s">
        <v>77</v>
      </c>
      <c r="J18" t="s">
        <v>77</v>
      </c>
      <c r="K18" t="s">
        <v>77</v>
      </c>
      <c r="L18" t="s">
        <v>77</v>
      </c>
    </row>
    <row r="19" spans="1:12" x14ac:dyDescent="0.25">
      <c r="A19">
        <v>16</v>
      </c>
      <c r="B19" t="s">
        <v>1008</v>
      </c>
      <c r="C19" t="e">
        <v>#N/A</v>
      </c>
      <c r="D19" t="s">
        <v>1008</v>
      </c>
      <c r="E19" t="s">
        <v>1009</v>
      </c>
      <c r="F19" t="s">
        <v>77</v>
      </c>
      <c r="G19" t="s">
        <v>77</v>
      </c>
      <c r="H19" t="s">
        <v>77</v>
      </c>
      <c r="I19" t="s">
        <v>77</v>
      </c>
      <c r="J19" t="s">
        <v>77</v>
      </c>
      <c r="K19" t="s">
        <v>77</v>
      </c>
      <c r="L19" t="s">
        <v>77</v>
      </c>
    </row>
    <row r="20" spans="1:12" x14ac:dyDescent="0.25">
      <c r="A20">
        <v>18</v>
      </c>
      <c r="B20" t="s">
        <v>1010</v>
      </c>
      <c r="C20" t="e">
        <v>#N/A</v>
      </c>
      <c r="D20" t="s">
        <v>1010</v>
      </c>
      <c r="E20" t="s">
        <v>1011</v>
      </c>
      <c r="F20" t="s">
        <v>77</v>
      </c>
      <c r="G20" t="s">
        <v>77</v>
      </c>
      <c r="H20" t="s">
        <v>77</v>
      </c>
      <c r="I20" t="s">
        <v>77</v>
      </c>
      <c r="J20" t="s">
        <v>77</v>
      </c>
      <c r="K20" t="s">
        <v>77</v>
      </c>
      <c r="L20" t="s">
        <v>77</v>
      </c>
    </row>
    <row r="21" spans="1:12" x14ac:dyDescent="0.25">
      <c r="A21">
        <v>19</v>
      </c>
      <c r="B21" t="s">
        <v>1012</v>
      </c>
      <c r="C21" t="e">
        <v>#N/A</v>
      </c>
      <c r="D21" t="s">
        <v>1012</v>
      </c>
      <c r="E21" t="s">
        <v>1013</v>
      </c>
      <c r="F21" t="s">
        <v>77</v>
      </c>
      <c r="G21" t="s">
        <v>77</v>
      </c>
      <c r="H21" t="s">
        <v>77</v>
      </c>
      <c r="I21" t="s">
        <v>77</v>
      </c>
      <c r="J21" t="s">
        <v>77</v>
      </c>
      <c r="K21" t="s">
        <v>77</v>
      </c>
      <c r="L21" t="s">
        <v>77</v>
      </c>
    </row>
    <row r="22" spans="1:12" x14ac:dyDescent="0.25">
      <c r="A22">
        <v>20</v>
      </c>
      <c r="B22" t="s">
        <v>1014</v>
      </c>
      <c r="C22" t="e">
        <v>#N/A</v>
      </c>
      <c r="D22" t="s">
        <v>1014</v>
      </c>
      <c r="E22" t="s">
        <v>1015</v>
      </c>
      <c r="F22" t="s">
        <v>77</v>
      </c>
      <c r="G22" t="s">
        <v>77</v>
      </c>
      <c r="H22" t="s">
        <v>77</v>
      </c>
      <c r="I22" t="s">
        <v>77</v>
      </c>
      <c r="J22" t="s">
        <v>77</v>
      </c>
      <c r="K22" t="s">
        <v>77</v>
      </c>
      <c r="L22" t="s">
        <v>77</v>
      </c>
    </row>
    <row r="23" spans="1:12" x14ac:dyDescent="0.25">
      <c r="A23">
        <v>21</v>
      </c>
      <c r="B23" t="s">
        <v>1016</v>
      </c>
      <c r="C23" t="e">
        <v>#N/A</v>
      </c>
      <c r="D23" t="s">
        <v>1016</v>
      </c>
      <c r="E23" t="s">
        <v>1017</v>
      </c>
      <c r="F23" t="s">
        <v>77</v>
      </c>
      <c r="G23" t="s">
        <v>77</v>
      </c>
      <c r="H23" t="s">
        <v>77</v>
      </c>
      <c r="I23" t="s">
        <v>77</v>
      </c>
      <c r="J23" t="s">
        <v>77</v>
      </c>
      <c r="K23" t="s">
        <v>77</v>
      </c>
      <c r="L23" t="s">
        <v>77</v>
      </c>
    </row>
    <row r="24" spans="1:12" x14ac:dyDescent="0.25">
      <c r="A24">
        <v>22</v>
      </c>
      <c r="B24" t="s">
        <v>1018</v>
      </c>
      <c r="C24" t="e">
        <v>#N/A</v>
      </c>
      <c r="D24" t="s">
        <v>1018</v>
      </c>
      <c r="E24" t="s">
        <v>1019</v>
      </c>
      <c r="F24" t="s">
        <v>77</v>
      </c>
      <c r="G24" t="s">
        <v>77</v>
      </c>
      <c r="H24" t="s">
        <v>77</v>
      </c>
      <c r="I24" t="s">
        <v>77</v>
      </c>
      <c r="J24" t="s">
        <v>77</v>
      </c>
      <c r="K24" t="s">
        <v>77</v>
      </c>
      <c r="L24" t="s">
        <v>77</v>
      </c>
    </row>
    <row r="25" spans="1:12" x14ac:dyDescent="0.25">
      <c r="A25">
        <v>23</v>
      </c>
      <c r="B25" t="s">
        <v>1020</v>
      </c>
      <c r="C25" t="e">
        <v>#N/A</v>
      </c>
      <c r="D25" t="s">
        <v>1020</v>
      </c>
      <c r="E25" t="s">
        <v>1021</v>
      </c>
      <c r="F25" t="s">
        <v>77</v>
      </c>
      <c r="G25" t="s">
        <v>77</v>
      </c>
      <c r="H25" t="s">
        <v>77</v>
      </c>
      <c r="I25" t="s">
        <v>77</v>
      </c>
      <c r="J25" t="s">
        <v>77</v>
      </c>
      <c r="K25" t="s">
        <v>77</v>
      </c>
      <c r="L25" t="s">
        <v>77</v>
      </c>
    </row>
    <row r="26" spans="1:12" x14ac:dyDescent="0.25">
      <c r="A26">
        <v>24</v>
      </c>
      <c r="B26" t="s">
        <v>1022</v>
      </c>
      <c r="C26" t="e">
        <v>#N/A</v>
      </c>
      <c r="D26" t="s">
        <v>1022</v>
      </c>
      <c r="E26" t="s">
        <v>1023</v>
      </c>
      <c r="F26" t="s">
        <v>77</v>
      </c>
      <c r="G26" t="s">
        <v>77</v>
      </c>
      <c r="H26" t="s">
        <v>77</v>
      </c>
      <c r="I26" t="s">
        <v>77</v>
      </c>
      <c r="J26" t="s">
        <v>77</v>
      </c>
      <c r="K26" t="s">
        <v>77</v>
      </c>
      <c r="L26" t="s">
        <v>77</v>
      </c>
    </row>
    <row r="27" spans="1:12" x14ac:dyDescent="0.25">
      <c r="A27">
        <v>25</v>
      </c>
      <c r="B27" t="s">
        <v>1024</v>
      </c>
      <c r="C27" t="e">
        <v>#N/A</v>
      </c>
      <c r="D27" t="s">
        <v>1024</v>
      </c>
      <c r="E27" t="s">
        <v>1025</v>
      </c>
      <c r="F27" t="s">
        <v>77</v>
      </c>
      <c r="G27" t="s">
        <v>77</v>
      </c>
      <c r="H27" t="s">
        <v>77</v>
      </c>
      <c r="I27" t="s">
        <v>77</v>
      </c>
      <c r="J27" t="s">
        <v>77</v>
      </c>
      <c r="K27" t="s">
        <v>77</v>
      </c>
      <c r="L27" t="s">
        <v>77</v>
      </c>
    </row>
    <row r="28" spans="1:12" x14ac:dyDescent="0.25">
      <c r="A28">
        <v>26</v>
      </c>
      <c r="B28" t="s">
        <v>102</v>
      </c>
      <c r="C28" t="s">
        <v>102</v>
      </c>
      <c r="D28" t="s">
        <v>102</v>
      </c>
      <c r="E28" t="s">
        <v>103</v>
      </c>
      <c r="F28" t="s">
        <v>77</v>
      </c>
      <c r="G28">
        <v>500</v>
      </c>
      <c r="H28" t="s">
        <v>77</v>
      </c>
      <c r="I28">
        <v>2200</v>
      </c>
      <c r="J28" t="s">
        <v>77</v>
      </c>
      <c r="K28">
        <v>2200</v>
      </c>
      <c r="L28">
        <v>1200</v>
      </c>
    </row>
    <row r="29" spans="1:12" x14ac:dyDescent="0.25">
      <c r="A29">
        <v>27</v>
      </c>
      <c r="B29" t="s">
        <v>1026</v>
      </c>
      <c r="C29" t="e">
        <v>#N/A</v>
      </c>
      <c r="D29" t="s">
        <v>1026</v>
      </c>
      <c r="E29" t="s">
        <v>1027</v>
      </c>
      <c r="F29" t="s">
        <v>77</v>
      </c>
      <c r="G29" t="s">
        <v>77</v>
      </c>
      <c r="H29" t="s">
        <v>77</v>
      </c>
      <c r="I29" t="s">
        <v>77</v>
      </c>
      <c r="J29" t="s">
        <v>77</v>
      </c>
      <c r="K29" t="s">
        <v>77</v>
      </c>
      <c r="L29" t="s">
        <v>77</v>
      </c>
    </row>
    <row r="30" spans="1:12" x14ac:dyDescent="0.25">
      <c r="A30">
        <v>28</v>
      </c>
      <c r="B30" t="s">
        <v>1028</v>
      </c>
      <c r="C30" t="e">
        <v>#N/A</v>
      </c>
      <c r="D30" t="s">
        <v>1028</v>
      </c>
      <c r="E30" t="s">
        <v>1029</v>
      </c>
      <c r="F30" t="s">
        <v>77</v>
      </c>
      <c r="G30" t="s">
        <v>77</v>
      </c>
      <c r="H30" t="s">
        <v>77</v>
      </c>
      <c r="I30" t="s">
        <v>77</v>
      </c>
      <c r="J30" t="s">
        <v>77</v>
      </c>
      <c r="K30" t="s">
        <v>77</v>
      </c>
      <c r="L30" t="s">
        <v>77</v>
      </c>
    </row>
    <row r="31" spans="1:12" x14ac:dyDescent="0.25">
      <c r="A31">
        <v>29</v>
      </c>
      <c r="B31" t="s">
        <v>1030</v>
      </c>
      <c r="C31" t="e">
        <v>#N/A</v>
      </c>
      <c r="D31" t="s">
        <v>1030</v>
      </c>
      <c r="E31" t="s">
        <v>1031</v>
      </c>
      <c r="F31" t="s">
        <v>77</v>
      </c>
      <c r="G31" t="s">
        <v>77</v>
      </c>
      <c r="H31" t="s">
        <v>77</v>
      </c>
      <c r="I31" t="s">
        <v>77</v>
      </c>
      <c r="J31" t="s">
        <v>77</v>
      </c>
      <c r="K31" t="s">
        <v>77</v>
      </c>
      <c r="L31" t="s">
        <v>77</v>
      </c>
    </row>
    <row r="32" spans="1:12" x14ac:dyDescent="0.25">
      <c r="A32">
        <v>30</v>
      </c>
      <c r="B32" t="s">
        <v>104</v>
      </c>
      <c r="C32" t="s">
        <v>104</v>
      </c>
      <c r="D32" t="s">
        <v>104</v>
      </c>
      <c r="E32" t="s">
        <v>105</v>
      </c>
      <c r="F32">
        <v>0.63</v>
      </c>
      <c r="G32">
        <v>1</v>
      </c>
      <c r="H32">
        <v>16</v>
      </c>
      <c r="I32">
        <v>4.4000000000000004</v>
      </c>
      <c r="J32">
        <v>7.5</v>
      </c>
      <c r="K32">
        <v>4.4000000000000004</v>
      </c>
      <c r="L32" t="s">
        <v>77</v>
      </c>
    </row>
    <row r="33" spans="1:12" x14ac:dyDescent="0.25">
      <c r="A33">
        <v>31</v>
      </c>
      <c r="B33" t="s">
        <v>1032</v>
      </c>
      <c r="C33" t="e">
        <v>#N/A</v>
      </c>
      <c r="D33" t="s">
        <v>1032</v>
      </c>
      <c r="E33" t="s">
        <v>1033</v>
      </c>
      <c r="F33" t="s">
        <v>77</v>
      </c>
      <c r="G33" t="s">
        <v>77</v>
      </c>
      <c r="H33" t="s">
        <v>77</v>
      </c>
      <c r="I33" t="s">
        <v>77</v>
      </c>
      <c r="J33" t="s">
        <v>77</v>
      </c>
      <c r="K33" t="s">
        <v>77</v>
      </c>
      <c r="L33" t="s">
        <v>77</v>
      </c>
    </row>
    <row r="34" spans="1:12" x14ac:dyDescent="0.25">
      <c r="A34">
        <v>32</v>
      </c>
      <c r="B34" t="s">
        <v>1034</v>
      </c>
      <c r="C34" t="e">
        <v>#N/A</v>
      </c>
      <c r="D34" t="s">
        <v>1034</v>
      </c>
      <c r="E34" t="s">
        <v>1035</v>
      </c>
      <c r="F34" t="s">
        <v>77</v>
      </c>
      <c r="G34" t="s">
        <v>77</v>
      </c>
      <c r="H34" t="s">
        <v>77</v>
      </c>
      <c r="I34" t="s">
        <v>77</v>
      </c>
      <c r="J34" t="s">
        <v>77</v>
      </c>
      <c r="K34" t="s">
        <v>77</v>
      </c>
      <c r="L34" t="s">
        <v>77</v>
      </c>
    </row>
    <row r="35" spans="1:12" x14ac:dyDescent="0.25">
      <c r="A35">
        <v>33</v>
      </c>
      <c r="B35" t="s">
        <v>106</v>
      </c>
      <c r="C35" t="s">
        <v>106</v>
      </c>
      <c r="D35" t="s">
        <v>106</v>
      </c>
      <c r="E35" t="s">
        <v>107</v>
      </c>
      <c r="F35" t="s">
        <v>77</v>
      </c>
      <c r="G35">
        <v>0.3</v>
      </c>
      <c r="H35" t="s">
        <v>77</v>
      </c>
      <c r="I35">
        <v>1.3</v>
      </c>
      <c r="J35" t="s">
        <v>77</v>
      </c>
      <c r="K35">
        <v>1.3</v>
      </c>
      <c r="L35">
        <v>1</v>
      </c>
    </row>
    <row r="36" spans="1:12" x14ac:dyDescent="0.25">
      <c r="A36">
        <v>35</v>
      </c>
      <c r="B36" t="s">
        <v>1036</v>
      </c>
      <c r="C36" t="e">
        <v>#N/A</v>
      </c>
      <c r="D36" t="s">
        <v>1036</v>
      </c>
      <c r="E36" t="s">
        <v>1037</v>
      </c>
      <c r="F36" t="s">
        <v>77</v>
      </c>
      <c r="G36">
        <v>0.2</v>
      </c>
      <c r="H36" t="s">
        <v>77</v>
      </c>
      <c r="I36">
        <v>0.88</v>
      </c>
      <c r="J36" t="s">
        <v>77</v>
      </c>
      <c r="K36">
        <v>0.88</v>
      </c>
      <c r="L36" t="s">
        <v>77</v>
      </c>
    </row>
    <row r="37" spans="1:12" x14ac:dyDescent="0.25">
      <c r="A37">
        <v>36</v>
      </c>
      <c r="B37" t="s">
        <v>108</v>
      </c>
      <c r="C37" t="s">
        <v>108</v>
      </c>
      <c r="D37" t="s">
        <v>108</v>
      </c>
      <c r="E37" t="s">
        <v>109</v>
      </c>
      <c r="F37">
        <v>0.14000000000000001</v>
      </c>
      <c r="G37" t="s">
        <v>77</v>
      </c>
      <c r="H37">
        <v>3.7</v>
      </c>
      <c r="I37" t="s">
        <v>77</v>
      </c>
      <c r="J37">
        <v>1.7</v>
      </c>
      <c r="K37" t="s">
        <v>77</v>
      </c>
      <c r="L37" t="s">
        <v>77</v>
      </c>
    </row>
    <row r="38" spans="1:12" x14ac:dyDescent="0.25">
      <c r="A38">
        <v>37</v>
      </c>
      <c r="B38" t="s">
        <v>110</v>
      </c>
      <c r="C38" t="s">
        <v>110</v>
      </c>
      <c r="D38" t="s">
        <v>110</v>
      </c>
      <c r="E38" t="s">
        <v>1038</v>
      </c>
      <c r="F38">
        <v>2.4000000000000001E-5</v>
      </c>
      <c r="G38">
        <v>1.7000000000000001E-4</v>
      </c>
      <c r="H38">
        <v>1.2999999999999999E-3</v>
      </c>
      <c r="I38">
        <v>2.3999999999999998E-3</v>
      </c>
      <c r="J38">
        <v>6.2E-4</v>
      </c>
      <c r="K38">
        <v>2.3999999999999998E-3</v>
      </c>
      <c r="L38">
        <v>0.2</v>
      </c>
    </row>
    <row r="39" spans="1:12" x14ac:dyDescent="0.25">
      <c r="A39">
        <v>39</v>
      </c>
      <c r="B39" t="s">
        <v>112</v>
      </c>
      <c r="C39" t="s">
        <v>112</v>
      </c>
      <c r="D39" t="s">
        <v>112</v>
      </c>
      <c r="E39" t="s">
        <v>113</v>
      </c>
      <c r="F39" t="s">
        <v>77</v>
      </c>
      <c r="G39">
        <v>1.4999999999999999E-2</v>
      </c>
      <c r="H39" t="s">
        <v>77</v>
      </c>
      <c r="I39">
        <v>6.6000000000000003E-2</v>
      </c>
      <c r="J39" t="s">
        <v>77</v>
      </c>
      <c r="K39">
        <v>6.6000000000000003E-2</v>
      </c>
      <c r="L39">
        <v>0.2</v>
      </c>
    </row>
    <row r="40" spans="1:12" x14ac:dyDescent="0.25">
      <c r="A40">
        <v>356</v>
      </c>
      <c r="B40" t="s">
        <v>114</v>
      </c>
      <c r="C40" t="s">
        <v>114</v>
      </c>
      <c r="D40" t="s">
        <v>114</v>
      </c>
      <c r="E40" t="s">
        <v>115</v>
      </c>
      <c r="F40">
        <v>4.3000000000000003E-6</v>
      </c>
      <c r="G40" t="s">
        <v>77</v>
      </c>
      <c r="H40">
        <v>1.1E-4</v>
      </c>
      <c r="I40" t="s">
        <v>77</v>
      </c>
      <c r="J40">
        <v>5.1999999999999997E-5</v>
      </c>
      <c r="K40" t="s">
        <v>77</v>
      </c>
      <c r="L40" t="s">
        <v>77</v>
      </c>
    </row>
    <row r="41" spans="1:12" x14ac:dyDescent="0.25">
      <c r="A41">
        <v>40</v>
      </c>
      <c r="B41" t="s">
        <v>1039</v>
      </c>
      <c r="C41" t="e">
        <v>#N/A</v>
      </c>
      <c r="D41" t="s">
        <v>1039</v>
      </c>
      <c r="E41" t="s">
        <v>1040</v>
      </c>
      <c r="F41" t="s">
        <v>77</v>
      </c>
      <c r="G41" t="s">
        <v>77</v>
      </c>
      <c r="H41" t="s">
        <v>77</v>
      </c>
      <c r="I41" t="s">
        <v>77</v>
      </c>
      <c r="J41" t="s">
        <v>77</v>
      </c>
      <c r="K41" t="s">
        <v>77</v>
      </c>
      <c r="L41" t="s">
        <v>77</v>
      </c>
    </row>
    <row r="42" spans="1:12" x14ac:dyDescent="0.25">
      <c r="A42">
        <v>41</v>
      </c>
      <c r="B42" t="s">
        <v>1041</v>
      </c>
      <c r="C42" t="e">
        <v>#N/A</v>
      </c>
      <c r="D42" t="s">
        <v>1041</v>
      </c>
      <c r="E42" t="s">
        <v>1042</v>
      </c>
      <c r="F42" t="s">
        <v>77</v>
      </c>
      <c r="G42" t="s">
        <v>77</v>
      </c>
      <c r="H42" t="s">
        <v>77</v>
      </c>
      <c r="I42" t="s">
        <v>77</v>
      </c>
      <c r="J42" t="s">
        <v>77</v>
      </c>
      <c r="K42" t="s">
        <v>77</v>
      </c>
      <c r="L42" t="s">
        <v>77</v>
      </c>
    </row>
    <row r="43" spans="1:12" x14ac:dyDescent="0.25">
      <c r="A43">
        <v>42</v>
      </c>
      <c r="B43" t="s">
        <v>1043</v>
      </c>
      <c r="C43" t="e">
        <v>#N/A</v>
      </c>
      <c r="D43" t="s">
        <v>1043</v>
      </c>
      <c r="E43" t="s">
        <v>1044</v>
      </c>
      <c r="F43" t="s">
        <v>77</v>
      </c>
      <c r="G43" t="s">
        <v>77</v>
      </c>
      <c r="H43" t="s">
        <v>77</v>
      </c>
      <c r="I43" t="s">
        <v>77</v>
      </c>
      <c r="J43" t="s">
        <v>77</v>
      </c>
      <c r="K43" t="s">
        <v>77</v>
      </c>
      <c r="L43" t="s">
        <v>77</v>
      </c>
    </row>
    <row r="44" spans="1:12" x14ac:dyDescent="0.25">
      <c r="A44">
        <v>43</v>
      </c>
      <c r="B44" t="s">
        <v>1045</v>
      </c>
      <c r="C44" t="e">
        <v>#N/A</v>
      </c>
      <c r="D44" t="s">
        <v>1045</v>
      </c>
      <c r="E44" t="s">
        <v>1046</v>
      </c>
      <c r="F44" t="s">
        <v>77</v>
      </c>
      <c r="G44" t="s">
        <v>77</v>
      </c>
      <c r="H44" t="s">
        <v>77</v>
      </c>
      <c r="I44" t="s">
        <v>77</v>
      </c>
      <c r="J44" t="s">
        <v>77</v>
      </c>
      <c r="K44" t="s">
        <v>77</v>
      </c>
      <c r="L44" t="s">
        <v>77</v>
      </c>
    </row>
    <row r="45" spans="1:12" x14ac:dyDescent="0.25">
      <c r="A45">
        <v>44</v>
      </c>
      <c r="B45" t="s">
        <v>119</v>
      </c>
      <c r="C45" t="s">
        <v>119</v>
      </c>
      <c r="D45" t="s">
        <v>119</v>
      </c>
      <c r="E45" t="s">
        <v>120</v>
      </c>
      <c r="F45">
        <v>3.2000000000000001E-2</v>
      </c>
      <c r="G45" t="s">
        <v>77</v>
      </c>
      <c r="H45">
        <v>0.84</v>
      </c>
      <c r="I45" t="s">
        <v>77</v>
      </c>
      <c r="J45">
        <v>0.39</v>
      </c>
      <c r="K45" t="s">
        <v>77</v>
      </c>
      <c r="L45" t="s">
        <v>77</v>
      </c>
    </row>
    <row r="46" spans="1:12" x14ac:dyDescent="0.25">
      <c r="A46">
        <v>45</v>
      </c>
      <c r="B46" t="s">
        <v>1047</v>
      </c>
      <c r="C46" t="e">
        <v>#N/A</v>
      </c>
      <c r="D46" t="s">
        <v>1047</v>
      </c>
      <c r="E46" t="s">
        <v>1048</v>
      </c>
      <c r="F46" t="s">
        <v>77</v>
      </c>
      <c r="G46" t="s">
        <v>77</v>
      </c>
      <c r="H46" t="s">
        <v>77</v>
      </c>
      <c r="I46" t="s">
        <v>77</v>
      </c>
      <c r="J46" t="s">
        <v>77</v>
      </c>
      <c r="K46" t="s">
        <v>77</v>
      </c>
      <c r="L46" t="s">
        <v>77</v>
      </c>
    </row>
    <row r="47" spans="1:12" x14ac:dyDescent="0.25">
      <c r="A47">
        <v>46</v>
      </c>
      <c r="B47" t="s">
        <v>121</v>
      </c>
      <c r="C47" t="s">
        <v>121</v>
      </c>
      <c r="D47" t="s">
        <v>121</v>
      </c>
      <c r="E47" t="s">
        <v>122</v>
      </c>
      <c r="F47">
        <v>0.13</v>
      </c>
      <c r="G47">
        <v>3</v>
      </c>
      <c r="H47">
        <v>3.3</v>
      </c>
      <c r="I47">
        <v>13</v>
      </c>
      <c r="J47">
        <v>1.5</v>
      </c>
      <c r="K47">
        <v>13</v>
      </c>
      <c r="L47">
        <v>29</v>
      </c>
    </row>
    <row r="48" spans="1:12" x14ac:dyDescent="0.25">
      <c r="A48">
        <v>47</v>
      </c>
      <c r="B48" t="s">
        <v>123</v>
      </c>
      <c r="C48" t="s">
        <v>123</v>
      </c>
      <c r="D48" t="s">
        <v>123</v>
      </c>
      <c r="E48" t="s">
        <v>1049</v>
      </c>
      <c r="F48">
        <v>4.1999999999999996E-6</v>
      </c>
      <c r="G48" t="s">
        <v>77</v>
      </c>
      <c r="H48">
        <v>4.3999999999999999E-5</v>
      </c>
      <c r="I48" t="s">
        <v>77</v>
      </c>
      <c r="J48">
        <v>8.6000000000000003E-5</v>
      </c>
      <c r="K48" t="s">
        <v>77</v>
      </c>
      <c r="L48" t="s">
        <v>77</v>
      </c>
    </row>
    <row r="49" spans="1:12" x14ac:dyDescent="0.25">
      <c r="A49">
        <v>52</v>
      </c>
      <c r="B49" t="s">
        <v>1050</v>
      </c>
      <c r="C49" t="e">
        <v>#N/A</v>
      </c>
      <c r="D49" t="s">
        <v>1050</v>
      </c>
      <c r="E49" t="s">
        <v>1051</v>
      </c>
      <c r="F49" t="s">
        <v>77</v>
      </c>
      <c r="G49" t="s">
        <v>77</v>
      </c>
      <c r="H49" t="s">
        <v>77</v>
      </c>
      <c r="I49" t="s">
        <v>77</v>
      </c>
      <c r="J49" t="s">
        <v>77</v>
      </c>
      <c r="K49" t="s">
        <v>77</v>
      </c>
      <c r="L49" t="s">
        <v>77</v>
      </c>
    </row>
    <row r="50" spans="1:12" x14ac:dyDescent="0.25">
      <c r="A50">
        <v>53</v>
      </c>
      <c r="B50" t="s">
        <v>1052</v>
      </c>
      <c r="C50" t="e">
        <v>#N/A</v>
      </c>
      <c r="D50" t="s">
        <v>1052</v>
      </c>
      <c r="E50" t="s">
        <v>1053</v>
      </c>
      <c r="F50" t="s">
        <v>77</v>
      </c>
      <c r="G50" t="s">
        <v>77</v>
      </c>
      <c r="H50" t="s">
        <v>77</v>
      </c>
      <c r="I50" t="s">
        <v>77</v>
      </c>
      <c r="J50" t="s">
        <v>77</v>
      </c>
      <c r="K50" t="s">
        <v>77</v>
      </c>
      <c r="L50" t="s">
        <v>77</v>
      </c>
    </row>
    <row r="51" spans="1:12" x14ac:dyDescent="0.25">
      <c r="A51">
        <v>54</v>
      </c>
      <c r="B51" t="s">
        <v>1054</v>
      </c>
      <c r="C51" t="e">
        <v>#N/A</v>
      </c>
      <c r="D51" t="s">
        <v>1054</v>
      </c>
      <c r="E51" t="s">
        <v>1055</v>
      </c>
      <c r="F51" t="s">
        <v>77</v>
      </c>
      <c r="G51" t="s">
        <v>77</v>
      </c>
      <c r="H51" t="s">
        <v>77</v>
      </c>
      <c r="I51" t="s">
        <v>77</v>
      </c>
      <c r="J51" t="s">
        <v>77</v>
      </c>
      <c r="K51" t="s">
        <v>77</v>
      </c>
      <c r="L51" t="s">
        <v>77</v>
      </c>
    </row>
    <row r="52" spans="1:12" x14ac:dyDescent="0.25">
      <c r="A52">
        <v>55</v>
      </c>
      <c r="B52" t="s">
        <v>1056</v>
      </c>
      <c r="C52" t="e">
        <v>#N/A</v>
      </c>
      <c r="D52" t="s">
        <v>1056</v>
      </c>
      <c r="E52" t="s">
        <v>1057</v>
      </c>
      <c r="F52" t="s">
        <v>77</v>
      </c>
      <c r="G52" t="s">
        <v>77</v>
      </c>
      <c r="H52" t="s">
        <v>77</v>
      </c>
      <c r="I52" t="s">
        <v>77</v>
      </c>
      <c r="J52" t="s">
        <v>77</v>
      </c>
      <c r="K52" t="s">
        <v>77</v>
      </c>
      <c r="L52" t="s">
        <v>77</v>
      </c>
    </row>
    <row r="53" spans="1:12" x14ac:dyDescent="0.25">
      <c r="A53">
        <v>56</v>
      </c>
      <c r="B53" t="s">
        <v>132</v>
      </c>
      <c r="C53" t="s">
        <v>132</v>
      </c>
      <c r="D53" t="s">
        <v>132</v>
      </c>
      <c r="E53" t="s">
        <v>133</v>
      </c>
      <c r="F53">
        <v>0.02</v>
      </c>
      <c r="G53">
        <v>1</v>
      </c>
      <c r="H53">
        <v>0.53</v>
      </c>
      <c r="I53">
        <v>4.4000000000000004</v>
      </c>
      <c r="J53">
        <v>0.24</v>
      </c>
      <c r="K53">
        <v>4.4000000000000004</v>
      </c>
      <c r="L53">
        <v>240</v>
      </c>
    </row>
    <row r="54" spans="1:12" x14ac:dyDescent="0.25">
      <c r="A54">
        <v>57</v>
      </c>
      <c r="B54" t="s">
        <v>1058</v>
      </c>
      <c r="C54" t="e">
        <v>#N/A</v>
      </c>
      <c r="D54" t="s">
        <v>1058</v>
      </c>
      <c r="E54" t="s">
        <v>1059</v>
      </c>
      <c r="F54" t="s">
        <v>77</v>
      </c>
      <c r="G54" t="s">
        <v>77</v>
      </c>
      <c r="H54" t="s">
        <v>77</v>
      </c>
      <c r="I54" t="s">
        <v>77</v>
      </c>
      <c r="J54" t="s">
        <v>77</v>
      </c>
      <c r="K54" t="s">
        <v>77</v>
      </c>
      <c r="L54" t="s">
        <v>77</v>
      </c>
    </row>
    <row r="55" spans="1:12" x14ac:dyDescent="0.25">
      <c r="A55">
        <v>58</v>
      </c>
      <c r="B55" t="s">
        <v>134</v>
      </c>
      <c r="C55" t="s">
        <v>134</v>
      </c>
      <c r="D55" t="s">
        <v>134</v>
      </c>
      <c r="E55" t="s">
        <v>135</v>
      </c>
      <c r="F55">
        <v>4.2000000000000002E-4</v>
      </c>
      <c r="G55">
        <v>7.0000000000000001E-3</v>
      </c>
      <c r="H55">
        <v>1.0999999999999999E-2</v>
      </c>
      <c r="I55">
        <v>3.1E-2</v>
      </c>
      <c r="J55">
        <v>5.0000000000000001E-3</v>
      </c>
      <c r="K55">
        <v>3.1E-2</v>
      </c>
      <c r="L55">
        <v>0.02</v>
      </c>
    </row>
    <row r="56" spans="1:12" x14ac:dyDescent="0.25">
      <c r="A56">
        <v>60</v>
      </c>
      <c r="B56" t="s">
        <v>1060</v>
      </c>
      <c r="C56" t="e">
        <v>#N/A</v>
      </c>
      <c r="D56" t="s">
        <v>1060</v>
      </c>
      <c r="E56" t="s">
        <v>1061</v>
      </c>
      <c r="F56" t="s">
        <v>77</v>
      </c>
      <c r="G56" t="s">
        <v>77</v>
      </c>
      <c r="H56" t="s">
        <v>77</v>
      </c>
      <c r="I56" t="s">
        <v>77</v>
      </c>
      <c r="J56" t="s">
        <v>77</v>
      </c>
      <c r="K56" t="s">
        <v>77</v>
      </c>
      <c r="L56" t="s">
        <v>77</v>
      </c>
    </row>
    <row r="57" spans="1:12" x14ac:dyDescent="0.25">
      <c r="A57">
        <v>61</v>
      </c>
      <c r="B57" t="s">
        <v>1062</v>
      </c>
      <c r="C57" t="e">
        <v>#N/A</v>
      </c>
      <c r="D57" t="s">
        <v>1062</v>
      </c>
      <c r="E57" t="s">
        <v>1063</v>
      </c>
      <c r="F57" t="s">
        <v>77</v>
      </c>
      <c r="G57" t="s">
        <v>77</v>
      </c>
      <c r="H57" t="s">
        <v>77</v>
      </c>
      <c r="I57" t="s">
        <v>77</v>
      </c>
      <c r="J57" t="s">
        <v>77</v>
      </c>
      <c r="K57" t="s">
        <v>77</v>
      </c>
      <c r="L57" t="s">
        <v>77</v>
      </c>
    </row>
    <row r="58" spans="1:12" x14ac:dyDescent="0.25">
      <c r="A58">
        <v>62</v>
      </c>
      <c r="B58" t="s">
        <v>136</v>
      </c>
      <c r="C58" t="e">
        <v>#N/A</v>
      </c>
      <c r="D58" t="s">
        <v>136</v>
      </c>
      <c r="E58" t="s">
        <v>137</v>
      </c>
      <c r="F58" t="s">
        <v>77</v>
      </c>
      <c r="G58" t="s">
        <v>77</v>
      </c>
      <c r="H58" t="s">
        <v>77</v>
      </c>
      <c r="I58" t="s">
        <v>77</v>
      </c>
      <c r="J58" t="s">
        <v>77</v>
      </c>
      <c r="K58" t="s">
        <v>77</v>
      </c>
      <c r="L58" t="s">
        <v>77</v>
      </c>
    </row>
    <row r="59" spans="1:12" x14ac:dyDescent="0.25">
      <c r="A59">
        <v>63</v>
      </c>
      <c r="B59" t="s">
        <v>197</v>
      </c>
      <c r="C59" t="s">
        <v>197</v>
      </c>
      <c r="D59" t="s">
        <v>197</v>
      </c>
      <c r="E59" t="s">
        <v>1064</v>
      </c>
      <c r="F59">
        <v>1.4E-3</v>
      </c>
      <c r="G59" t="s">
        <v>77</v>
      </c>
      <c r="H59">
        <v>3.6999999999999998E-2</v>
      </c>
      <c r="I59" t="s">
        <v>77</v>
      </c>
      <c r="J59">
        <v>1.7000000000000001E-2</v>
      </c>
      <c r="K59" t="s">
        <v>77</v>
      </c>
      <c r="L59">
        <v>120</v>
      </c>
    </row>
    <row r="60" spans="1:12" x14ac:dyDescent="0.25">
      <c r="A60">
        <v>64</v>
      </c>
      <c r="B60" t="s">
        <v>203</v>
      </c>
      <c r="C60" t="s">
        <v>203</v>
      </c>
      <c r="D60" t="s">
        <v>203</v>
      </c>
      <c r="E60" t="s">
        <v>1065</v>
      </c>
      <c r="F60">
        <v>7.7000000000000001E-5</v>
      </c>
      <c r="G60" t="s">
        <v>77</v>
      </c>
      <c r="H60">
        <v>2E-3</v>
      </c>
      <c r="I60" t="s">
        <v>77</v>
      </c>
      <c r="J60">
        <v>9.2000000000000003E-4</v>
      </c>
      <c r="K60" t="s">
        <v>77</v>
      </c>
      <c r="L60">
        <v>1.4</v>
      </c>
    </row>
    <row r="61" spans="1:12" x14ac:dyDescent="0.25">
      <c r="A61">
        <v>65</v>
      </c>
      <c r="B61" t="s">
        <v>1066</v>
      </c>
      <c r="C61" t="e">
        <v>#N/A</v>
      </c>
      <c r="D61" t="s">
        <v>1066</v>
      </c>
      <c r="E61" t="s">
        <v>1067</v>
      </c>
      <c r="F61" t="s">
        <v>77</v>
      </c>
      <c r="G61" t="s">
        <v>77</v>
      </c>
      <c r="H61" t="s">
        <v>77</v>
      </c>
      <c r="I61" t="s">
        <v>77</v>
      </c>
      <c r="J61" t="s">
        <v>77</v>
      </c>
      <c r="K61" t="s">
        <v>77</v>
      </c>
      <c r="L61" t="s">
        <v>77</v>
      </c>
    </row>
    <row r="62" spans="1:12" x14ac:dyDescent="0.25">
      <c r="A62">
        <v>522</v>
      </c>
      <c r="B62" t="s">
        <v>291</v>
      </c>
      <c r="C62" t="s">
        <v>291</v>
      </c>
      <c r="D62" t="s">
        <v>291</v>
      </c>
      <c r="E62" t="s">
        <v>1068</v>
      </c>
      <c r="F62">
        <v>0.08</v>
      </c>
      <c r="G62" t="s">
        <v>77</v>
      </c>
      <c r="H62">
        <v>11</v>
      </c>
      <c r="I62" t="s">
        <v>77</v>
      </c>
      <c r="J62">
        <v>5</v>
      </c>
      <c r="K62" t="s">
        <v>77</v>
      </c>
      <c r="L62" t="s">
        <v>77</v>
      </c>
    </row>
    <row r="63" spans="1:12" x14ac:dyDescent="0.25">
      <c r="A63">
        <v>66</v>
      </c>
      <c r="B63" t="s">
        <v>1069</v>
      </c>
      <c r="C63" t="e">
        <v>#N/A</v>
      </c>
      <c r="D63" t="s">
        <v>1069</v>
      </c>
      <c r="E63" t="s">
        <v>1070</v>
      </c>
      <c r="F63" t="s">
        <v>77</v>
      </c>
      <c r="G63" t="s">
        <v>77</v>
      </c>
      <c r="H63" t="s">
        <v>77</v>
      </c>
      <c r="I63" t="s">
        <v>77</v>
      </c>
      <c r="J63" t="s">
        <v>77</v>
      </c>
      <c r="K63" t="s">
        <v>77</v>
      </c>
      <c r="L63" t="s">
        <v>77</v>
      </c>
    </row>
    <row r="64" spans="1:12" x14ac:dyDescent="0.25">
      <c r="A64">
        <v>68</v>
      </c>
      <c r="B64" t="s">
        <v>1071</v>
      </c>
      <c r="C64" t="e">
        <v>#N/A</v>
      </c>
      <c r="D64" t="s">
        <v>1071</v>
      </c>
      <c r="E64" t="s">
        <v>1072</v>
      </c>
      <c r="F64" t="s">
        <v>77</v>
      </c>
      <c r="G64" t="s">
        <v>77</v>
      </c>
      <c r="H64" t="s">
        <v>77</v>
      </c>
      <c r="I64" t="s">
        <v>77</v>
      </c>
      <c r="J64" t="s">
        <v>77</v>
      </c>
      <c r="K64" t="s">
        <v>77</v>
      </c>
      <c r="L64" t="s">
        <v>77</v>
      </c>
    </row>
    <row r="65" spans="1:12" x14ac:dyDescent="0.25">
      <c r="A65">
        <v>71</v>
      </c>
      <c r="B65" t="s">
        <v>144</v>
      </c>
      <c r="C65" t="e">
        <v>#N/A</v>
      </c>
      <c r="D65" t="s">
        <v>144</v>
      </c>
      <c r="E65" t="s">
        <v>145</v>
      </c>
      <c r="F65" t="s">
        <v>77</v>
      </c>
      <c r="G65" t="s">
        <v>77</v>
      </c>
      <c r="H65" t="s">
        <v>77</v>
      </c>
      <c r="I65" t="s">
        <v>77</v>
      </c>
      <c r="J65" t="s">
        <v>77</v>
      </c>
      <c r="K65" t="s">
        <v>77</v>
      </c>
      <c r="L65" t="s">
        <v>77</v>
      </c>
    </row>
    <row r="66" spans="1:12" x14ac:dyDescent="0.25">
      <c r="A66">
        <v>72</v>
      </c>
      <c r="B66" t="s">
        <v>146</v>
      </c>
      <c r="C66" t="s">
        <v>146</v>
      </c>
      <c r="D66" t="s">
        <v>146</v>
      </c>
      <c r="E66" t="s">
        <v>147</v>
      </c>
      <c r="F66">
        <v>0.91</v>
      </c>
      <c r="G66" t="s">
        <v>77</v>
      </c>
      <c r="H66">
        <v>24</v>
      </c>
      <c r="I66" t="s">
        <v>77</v>
      </c>
      <c r="J66">
        <v>11</v>
      </c>
      <c r="K66" t="s">
        <v>77</v>
      </c>
      <c r="L66" t="s">
        <v>77</v>
      </c>
    </row>
    <row r="67" spans="1:12" x14ac:dyDescent="0.25">
      <c r="A67">
        <v>324</v>
      </c>
      <c r="B67" t="s">
        <v>148</v>
      </c>
      <c r="C67" t="s">
        <v>148</v>
      </c>
      <c r="D67" t="s">
        <v>148</v>
      </c>
      <c r="E67" t="s">
        <v>1073</v>
      </c>
      <c r="F67" t="s">
        <v>77</v>
      </c>
      <c r="G67">
        <v>5</v>
      </c>
      <c r="H67" t="s">
        <v>77</v>
      </c>
      <c r="I67">
        <v>22</v>
      </c>
      <c r="J67" t="s">
        <v>77</v>
      </c>
      <c r="K67">
        <v>22</v>
      </c>
      <c r="L67">
        <v>3900</v>
      </c>
    </row>
    <row r="68" spans="1:12" x14ac:dyDescent="0.25">
      <c r="A68">
        <v>73</v>
      </c>
      <c r="B68" t="s">
        <v>150</v>
      </c>
      <c r="C68" t="s">
        <v>150</v>
      </c>
      <c r="D68" t="s">
        <v>150</v>
      </c>
      <c r="E68" t="s">
        <v>1074</v>
      </c>
      <c r="F68">
        <v>0.48</v>
      </c>
      <c r="G68">
        <v>33</v>
      </c>
      <c r="H68">
        <v>12</v>
      </c>
      <c r="I68">
        <v>150</v>
      </c>
      <c r="J68">
        <v>5.7</v>
      </c>
      <c r="K68">
        <v>150</v>
      </c>
      <c r="L68">
        <v>1700</v>
      </c>
    </row>
    <row r="69" spans="1:12" x14ac:dyDescent="0.25">
      <c r="A69">
        <v>74</v>
      </c>
      <c r="B69" t="s">
        <v>1075</v>
      </c>
      <c r="C69" t="e">
        <v>#N/A</v>
      </c>
      <c r="D69" t="s">
        <v>1075</v>
      </c>
      <c r="E69" t="s">
        <v>1076</v>
      </c>
      <c r="F69" t="s">
        <v>77</v>
      </c>
      <c r="G69" t="s">
        <v>77</v>
      </c>
      <c r="H69" t="s">
        <v>77</v>
      </c>
      <c r="I69" t="s">
        <v>77</v>
      </c>
      <c r="J69" t="s">
        <v>77</v>
      </c>
      <c r="K69" t="s">
        <v>77</v>
      </c>
      <c r="L69" t="s">
        <v>77</v>
      </c>
    </row>
    <row r="70" spans="1:12" x14ac:dyDescent="0.25">
      <c r="A70">
        <v>75</v>
      </c>
      <c r="B70" t="s">
        <v>152</v>
      </c>
      <c r="C70" t="s">
        <v>152</v>
      </c>
      <c r="D70" t="s">
        <v>152</v>
      </c>
      <c r="E70" t="s">
        <v>153</v>
      </c>
      <c r="F70">
        <v>3.3000000000000002E-2</v>
      </c>
      <c r="G70">
        <v>2</v>
      </c>
      <c r="H70">
        <v>0.86</v>
      </c>
      <c r="I70">
        <v>8.8000000000000007</v>
      </c>
      <c r="J70">
        <v>0.4</v>
      </c>
      <c r="K70">
        <v>8.8000000000000007</v>
      </c>
      <c r="L70">
        <v>660</v>
      </c>
    </row>
    <row r="71" spans="1:12" x14ac:dyDescent="0.25">
      <c r="A71">
        <v>333</v>
      </c>
      <c r="B71" t="s">
        <v>154</v>
      </c>
      <c r="C71" t="s">
        <v>154</v>
      </c>
      <c r="D71" t="s">
        <v>154</v>
      </c>
      <c r="E71" t="s">
        <v>1077</v>
      </c>
      <c r="F71" t="s">
        <v>77</v>
      </c>
      <c r="G71">
        <v>5000</v>
      </c>
      <c r="H71" t="s">
        <v>77</v>
      </c>
      <c r="I71">
        <v>22000</v>
      </c>
      <c r="J71" t="s">
        <v>77</v>
      </c>
      <c r="K71">
        <v>22000</v>
      </c>
      <c r="L71">
        <v>5000</v>
      </c>
    </row>
    <row r="72" spans="1:12" x14ac:dyDescent="0.25">
      <c r="A72">
        <v>76</v>
      </c>
      <c r="B72" t="s">
        <v>157</v>
      </c>
      <c r="C72" t="e">
        <v>#N/A</v>
      </c>
      <c r="D72" t="s">
        <v>157</v>
      </c>
      <c r="E72" t="s">
        <v>158</v>
      </c>
      <c r="F72" t="s">
        <v>77</v>
      </c>
      <c r="G72" t="s">
        <v>77</v>
      </c>
      <c r="H72" t="s">
        <v>77</v>
      </c>
      <c r="I72" t="s">
        <v>77</v>
      </c>
      <c r="J72" t="s">
        <v>77</v>
      </c>
      <c r="K72" t="s">
        <v>77</v>
      </c>
      <c r="L72" t="s">
        <v>77</v>
      </c>
    </row>
    <row r="73" spans="1:12" x14ac:dyDescent="0.25">
      <c r="A73">
        <v>77</v>
      </c>
      <c r="B73" t="s">
        <v>1078</v>
      </c>
      <c r="C73" t="e">
        <v>#N/A</v>
      </c>
      <c r="D73" t="s">
        <v>1078</v>
      </c>
      <c r="E73" t="s">
        <v>1079</v>
      </c>
      <c r="F73" t="s">
        <v>77</v>
      </c>
      <c r="G73" t="s">
        <v>77</v>
      </c>
      <c r="H73" t="s">
        <v>77</v>
      </c>
      <c r="I73" t="s">
        <v>77</v>
      </c>
      <c r="J73" t="s">
        <v>77</v>
      </c>
      <c r="K73" t="s">
        <v>77</v>
      </c>
      <c r="L73" t="s">
        <v>77</v>
      </c>
    </row>
    <row r="74" spans="1:12" x14ac:dyDescent="0.25">
      <c r="A74">
        <v>78</v>
      </c>
      <c r="B74" t="s">
        <v>1080</v>
      </c>
      <c r="C74" t="e">
        <v>#N/A</v>
      </c>
      <c r="D74" t="s">
        <v>1080</v>
      </c>
      <c r="E74" t="s">
        <v>1081</v>
      </c>
      <c r="F74" t="s">
        <v>77</v>
      </c>
      <c r="G74" t="s">
        <v>77</v>
      </c>
      <c r="H74" t="s">
        <v>77</v>
      </c>
      <c r="I74" t="s">
        <v>77</v>
      </c>
      <c r="J74" t="s">
        <v>77</v>
      </c>
      <c r="K74" t="s">
        <v>77</v>
      </c>
      <c r="L74" t="s">
        <v>77</v>
      </c>
    </row>
    <row r="75" spans="1:12" x14ac:dyDescent="0.25">
      <c r="A75">
        <v>79</v>
      </c>
      <c r="B75" t="s">
        <v>159</v>
      </c>
      <c r="C75" t="s">
        <v>159</v>
      </c>
      <c r="D75" t="s">
        <v>159</v>
      </c>
      <c r="E75" t="s">
        <v>160</v>
      </c>
      <c r="F75" t="s">
        <v>77</v>
      </c>
      <c r="G75">
        <v>30000</v>
      </c>
      <c r="H75" t="s">
        <v>77</v>
      </c>
      <c r="I75">
        <v>130000</v>
      </c>
      <c r="J75" t="s">
        <v>77</v>
      </c>
      <c r="K75">
        <v>130000</v>
      </c>
      <c r="L75" t="s">
        <v>77</v>
      </c>
    </row>
    <row r="76" spans="1:12" x14ac:dyDescent="0.25">
      <c r="A76">
        <v>80</v>
      </c>
      <c r="B76" t="s">
        <v>161</v>
      </c>
      <c r="C76" t="e">
        <v>#N/A</v>
      </c>
      <c r="D76" t="s">
        <v>161</v>
      </c>
      <c r="E76" t="s">
        <v>162</v>
      </c>
      <c r="F76" t="s">
        <v>77</v>
      </c>
      <c r="G76" t="s">
        <v>77</v>
      </c>
      <c r="H76" t="s">
        <v>77</v>
      </c>
      <c r="I76" t="s">
        <v>77</v>
      </c>
      <c r="J76" t="s">
        <v>77</v>
      </c>
      <c r="K76" t="s">
        <v>77</v>
      </c>
      <c r="L76" t="s">
        <v>77</v>
      </c>
    </row>
    <row r="77" spans="1:12" x14ac:dyDescent="0.25">
      <c r="A77">
        <v>519</v>
      </c>
      <c r="B77" t="s">
        <v>1082</v>
      </c>
      <c r="C77" t="e">
        <v>#N/A</v>
      </c>
      <c r="D77" t="s">
        <v>1082</v>
      </c>
      <c r="E77" t="s">
        <v>1083</v>
      </c>
      <c r="F77" t="s">
        <v>77</v>
      </c>
      <c r="G77" t="s">
        <v>77</v>
      </c>
      <c r="H77" t="s">
        <v>77</v>
      </c>
      <c r="I77" t="s">
        <v>77</v>
      </c>
      <c r="J77" t="s">
        <v>77</v>
      </c>
      <c r="K77" t="s">
        <v>77</v>
      </c>
      <c r="L77" t="s">
        <v>77</v>
      </c>
    </row>
    <row r="78" spans="1:12" x14ac:dyDescent="0.25">
      <c r="A78">
        <v>81</v>
      </c>
      <c r="B78" t="s">
        <v>1084</v>
      </c>
      <c r="C78" t="e">
        <v>#N/A</v>
      </c>
      <c r="D78" t="s">
        <v>1084</v>
      </c>
      <c r="E78" t="s">
        <v>1085</v>
      </c>
      <c r="F78" t="s">
        <v>77</v>
      </c>
      <c r="G78" t="s">
        <v>77</v>
      </c>
      <c r="H78" t="s">
        <v>77</v>
      </c>
      <c r="I78" t="s">
        <v>77</v>
      </c>
      <c r="J78" t="s">
        <v>77</v>
      </c>
      <c r="K78" t="s">
        <v>77</v>
      </c>
      <c r="L78" t="s">
        <v>77</v>
      </c>
    </row>
    <row r="79" spans="1:12" x14ac:dyDescent="0.25">
      <c r="A79">
        <v>82</v>
      </c>
      <c r="B79" t="s">
        <v>1086</v>
      </c>
      <c r="C79" t="e">
        <v>#N/A</v>
      </c>
      <c r="D79" t="s">
        <v>1086</v>
      </c>
      <c r="E79" t="s">
        <v>1087</v>
      </c>
      <c r="F79" t="s">
        <v>77</v>
      </c>
      <c r="G79" t="s">
        <v>77</v>
      </c>
      <c r="H79" t="s">
        <v>77</v>
      </c>
      <c r="I79" t="s">
        <v>77</v>
      </c>
      <c r="J79" t="s">
        <v>77</v>
      </c>
      <c r="K79" t="s">
        <v>77</v>
      </c>
      <c r="L79" t="s">
        <v>77</v>
      </c>
    </row>
    <row r="80" spans="1:12" x14ac:dyDescent="0.25">
      <c r="A80">
        <v>83</v>
      </c>
      <c r="B80" t="s">
        <v>163</v>
      </c>
      <c r="C80" t="s">
        <v>163</v>
      </c>
      <c r="D80" t="s">
        <v>163</v>
      </c>
      <c r="E80" t="s">
        <v>164</v>
      </c>
      <c r="F80">
        <v>5.5999999999999995E-4</v>
      </c>
      <c r="G80">
        <v>5.0000000000000001E-3</v>
      </c>
      <c r="H80">
        <v>1.4E-2</v>
      </c>
      <c r="I80">
        <v>3.6999999999999998E-2</v>
      </c>
      <c r="J80">
        <v>6.7000000000000002E-3</v>
      </c>
      <c r="K80">
        <v>3.6999999999999998E-2</v>
      </c>
      <c r="L80">
        <v>0.03</v>
      </c>
    </row>
    <row r="81" spans="1:12" x14ac:dyDescent="0.25">
      <c r="A81">
        <v>85</v>
      </c>
      <c r="B81" t="s">
        <v>1088</v>
      </c>
      <c r="C81" t="e">
        <v>#N/A</v>
      </c>
      <c r="D81" t="s">
        <v>1088</v>
      </c>
      <c r="E81" t="s">
        <v>1089</v>
      </c>
      <c r="F81" t="s">
        <v>77</v>
      </c>
      <c r="G81" t="s">
        <v>77</v>
      </c>
      <c r="H81" t="s">
        <v>77</v>
      </c>
      <c r="I81" t="s">
        <v>77</v>
      </c>
      <c r="J81" t="s">
        <v>77</v>
      </c>
      <c r="K81" t="s">
        <v>77</v>
      </c>
      <c r="L81" t="s">
        <v>77</v>
      </c>
    </row>
    <row r="82" spans="1:12" x14ac:dyDescent="0.25">
      <c r="A82">
        <v>86</v>
      </c>
      <c r="B82" t="s">
        <v>165</v>
      </c>
      <c r="C82" t="s">
        <v>165</v>
      </c>
      <c r="D82" t="s">
        <v>165</v>
      </c>
      <c r="E82" t="s">
        <v>166</v>
      </c>
      <c r="F82" t="s">
        <v>77</v>
      </c>
      <c r="G82">
        <v>2.2000000000000002</v>
      </c>
      <c r="H82" t="s">
        <v>77</v>
      </c>
      <c r="I82">
        <v>9.6999999999999993</v>
      </c>
      <c r="J82" t="s">
        <v>77</v>
      </c>
      <c r="K82">
        <v>9.6999999999999993</v>
      </c>
      <c r="L82">
        <v>50</v>
      </c>
    </row>
    <row r="83" spans="1:12" x14ac:dyDescent="0.25">
      <c r="A83">
        <v>87</v>
      </c>
      <c r="B83" t="s">
        <v>1090</v>
      </c>
      <c r="C83" t="e">
        <v>#N/A</v>
      </c>
      <c r="D83" t="s">
        <v>1090</v>
      </c>
      <c r="E83" t="s">
        <v>1091</v>
      </c>
      <c r="F83" t="s">
        <v>77</v>
      </c>
      <c r="G83" t="s">
        <v>77</v>
      </c>
      <c r="H83" t="s">
        <v>77</v>
      </c>
      <c r="I83" t="s">
        <v>77</v>
      </c>
      <c r="J83" t="s">
        <v>77</v>
      </c>
      <c r="K83" t="s">
        <v>77</v>
      </c>
      <c r="L83" t="s">
        <v>77</v>
      </c>
    </row>
    <row r="84" spans="1:12" x14ac:dyDescent="0.25">
      <c r="A84">
        <v>88</v>
      </c>
      <c r="B84" t="s">
        <v>1092</v>
      </c>
      <c r="C84" t="e">
        <v>#N/A</v>
      </c>
      <c r="D84" t="s">
        <v>1092</v>
      </c>
      <c r="E84" t="s">
        <v>1093</v>
      </c>
      <c r="F84" t="s">
        <v>77</v>
      </c>
      <c r="G84" t="s">
        <v>77</v>
      </c>
      <c r="H84" t="s">
        <v>77</v>
      </c>
      <c r="I84" t="s">
        <v>77</v>
      </c>
      <c r="J84" t="s">
        <v>77</v>
      </c>
      <c r="K84" t="s">
        <v>77</v>
      </c>
      <c r="L84" t="s">
        <v>77</v>
      </c>
    </row>
    <row r="85" spans="1:12" x14ac:dyDescent="0.25">
      <c r="A85">
        <v>89</v>
      </c>
      <c r="B85">
        <v>89</v>
      </c>
      <c r="C85" t="e">
        <v>#N/A</v>
      </c>
      <c r="D85">
        <v>89</v>
      </c>
      <c r="E85" t="s">
        <v>1094</v>
      </c>
      <c r="F85" t="s">
        <v>77</v>
      </c>
      <c r="G85" t="s">
        <v>77</v>
      </c>
      <c r="H85" t="s">
        <v>77</v>
      </c>
      <c r="I85" t="s">
        <v>77</v>
      </c>
      <c r="J85" t="s">
        <v>77</v>
      </c>
      <c r="K85" t="s">
        <v>77</v>
      </c>
      <c r="L85" t="s">
        <v>77</v>
      </c>
    </row>
    <row r="86" spans="1:12" x14ac:dyDescent="0.25">
      <c r="A86">
        <v>90</v>
      </c>
      <c r="B86" t="s">
        <v>167</v>
      </c>
      <c r="C86" t="s">
        <v>167</v>
      </c>
      <c r="D86" t="s">
        <v>167</v>
      </c>
      <c r="E86" t="s">
        <v>168</v>
      </c>
      <c r="F86" t="s">
        <v>77</v>
      </c>
      <c r="G86">
        <v>800</v>
      </c>
      <c r="H86" t="s">
        <v>77</v>
      </c>
      <c r="I86">
        <v>3500</v>
      </c>
      <c r="J86" t="s">
        <v>77</v>
      </c>
      <c r="K86">
        <v>3500</v>
      </c>
      <c r="L86">
        <v>6200</v>
      </c>
    </row>
    <row r="87" spans="1:12" x14ac:dyDescent="0.25">
      <c r="A87">
        <v>91</v>
      </c>
      <c r="B87" t="s">
        <v>169</v>
      </c>
      <c r="C87" t="s">
        <v>169</v>
      </c>
      <c r="D87" t="s">
        <v>169</v>
      </c>
      <c r="E87" t="s">
        <v>170</v>
      </c>
      <c r="F87">
        <v>0.17</v>
      </c>
      <c r="G87">
        <v>100</v>
      </c>
      <c r="H87">
        <v>4.3</v>
      </c>
      <c r="I87">
        <v>440</v>
      </c>
      <c r="J87">
        <v>2</v>
      </c>
      <c r="K87">
        <v>440</v>
      </c>
      <c r="L87">
        <v>1900</v>
      </c>
    </row>
    <row r="88" spans="1:12" x14ac:dyDescent="0.25">
      <c r="A88">
        <v>92</v>
      </c>
      <c r="B88" t="s">
        <v>171</v>
      </c>
      <c r="C88" t="s">
        <v>171</v>
      </c>
      <c r="D88" t="s">
        <v>171</v>
      </c>
      <c r="E88" t="s">
        <v>172</v>
      </c>
      <c r="F88" t="s">
        <v>77</v>
      </c>
      <c r="G88">
        <v>10</v>
      </c>
      <c r="H88" t="s">
        <v>77</v>
      </c>
      <c r="I88">
        <v>44</v>
      </c>
      <c r="J88" t="s">
        <v>77</v>
      </c>
      <c r="K88">
        <v>44</v>
      </c>
      <c r="L88">
        <v>660</v>
      </c>
    </row>
    <row r="89" spans="1:12" x14ac:dyDescent="0.25">
      <c r="A89">
        <v>93</v>
      </c>
      <c r="B89" t="s">
        <v>1095</v>
      </c>
      <c r="C89" t="e">
        <v>#N/A</v>
      </c>
      <c r="D89" t="s">
        <v>1095</v>
      </c>
      <c r="E89" t="s">
        <v>1096</v>
      </c>
      <c r="F89" t="s">
        <v>77</v>
      </c>
      <c r="G89" t="s">
        <v>77</v>
      </c>
      <c r="H89" t="s">
        <v>77</v>
      </c>
      <c r="I89" t="s">
        <v>77</v>
      </c>
      <c r="J89" t="s">
        <v>77</v>
      </c>
      <c r="K89" t="s">
        <v>77</v>
      </c>
      <c r="L89" t="s">
        <v>77</v>
      </c>
    </row>
    <row r="90" spans="1:12" x14ac:dyDescent="0.25">
      <c r="A90">
        <v>94</v>
      </c>
      <c r="B90" t="s">
        <v>1097</v>
      </c>
      <c r="C90" t="e">
        <v>#N/A</v>
      </c>
      <c r="D90" t="s">
        <v>1097</v>
      </c>
      <c r="E90" t="s">
        <v>1098</v>
      </c>
      <c r="F90" t="s">
        <v>77</v>
      </c>
      <c r="G90" t="s">
        <v>77</v>
      </c>
      <c r="H90" t="s">
        <v>77</v>
      </c>
      <c r="I90" t="s">
        <v>77</v>
      </c>
      <c r="J90" t="s">
        <v>77</v>
      </c>
      <c r="K90" t="s">
        <v>77</v>
      </c>
      <c r="L90" t="s">
        <v>77</v>
      </c>
    </row>
    <row r="91" spans="1:12" x14ac:dyDescent="0.25">
      <c r="A91">
        <v>351</v>
      </c>
      <c r="B91">
        <v>351</v>
      </c>
      <c r="C91" t="e">
        <v>#N/A</v>
      </c>
      <c r="D91">
        <v>351</v>
      </c>
      <c r="E91" t="s">
        <v>1099</v>
      </c>
      <c r="F91" t="s">
        <v>77</v>
      </c>
      <c r="G91" t="s">
        <v>77</v>
      </c>
      <c r="H91" t="s">
        <v>77</v>
      </c>
      <c r="I91" t="s">
        <v>77</v>
      </c>
      <c r="J91" t="s">
        <v>77</v>
      </c>
      <c r="K91" t="s">
        <v>77</v>
      </c>
      <c r="L91" t="s">
        <v>77</v>
      </c>
    </row>
    <row r="92" spans="1:12" x14ac:dyDescent="0.25">
      <c r="A92">
        <v>95</v>
      </c>
      <c r="B92" t="s">
        <v>1100</v>
      </c>
      <c r="C92" t="e">
        <v>#N/A</v>
      </c>
      <c r="D92" t="s">
        <v>1100</v>
      </c>
      <c r="E92" t="s">
        <v>1101</v>
      </c>
      <c r="F92" t="s">
        <v>77</v>
      </c>
      <c r="G92" t="s">
        <v>77</v>
      </c>
      <c r="H92" t="s">
        <v>77</v>
      </c>
      <c r="I92" t="s">
        <v>77</v>
      </c>
      <c r="J92" t="s">
        <v>77</v>
      </c>
      <c r="K92" t="s">
        <v>77</v>
      </c>
      <c r="L92" t="s">
        <v>77</v>
      </c>
    </row>
    <row r="93" spans="1:12" x14ac:dyDescent="0.25">
      <c r="A93">
        <v>96</v>
      </c>
      <c r="B93" t="s">
        <v>1102</v>
      </c>
      <c r="C93" t="e">
        <v>#N/A</v>
      </c>
      <c r="D93" t="s">
        <v>1102</v>
      </c>
      <c r="E93" t="s">
        <v>1103</v>
      </c>
      <c r="F93" t="s">
        <v>77</v>
      </c>
      <c r="G93" t="s">
        <v>77</v>
      </c>
      <c r="H93" t="s">
        <v>77</v>
      </c>
      <c r="I93" t="s">
        <v>77</v>
      </c>
      <c r="J93" t="s">
        <v>77</v>
      </c>
      <c r="K93" t="s">
        <v>77</v>
      </c>
      <c r="L93" t="s">
        <v>77</v>
      </c>
    </row>
    <row r="94" spans="1:12" x14ac:dyDescent="0.25">
      <c r="A94">
        <v>97</v>
      </c>
      <c r="B94" t="s">
        <v>176</v>
      </c>
      <c r="C94" t="s">
        <v>176</v>
      </c>
      <c r="D94" t="s">
        <v>176</v>
      </c>
      <c r="E94" t="s">
        <v>177</v>
      </c>
      <c r="F94">
        <v>0.01</v>
      </c>
      <c r="G94">
        <v>0.02</v>
      </c>
      <c r="H94">
        <v>0.26</v>
      </c>
      <c r="I94">
        <v>8.7999999999999995E-2</v>
      </c>
      <c r="J94">
        <v>0.12</v>
      </c>
      <c r="K94">
        <v>8.7999999999999995E-2</v>
      </c>
      <c r="L94">
        <v>0.2</v>
      </c>
    </row>
    <row r="95" spans="1:12" x14ac:dyDescent="0.25">
      <c r="A95">
        <v>98</v>
      </c>
      <c r="B95" t="s">
        <v>178</v>
      </c>
      <c r="C95" t="e">
        <v>#N/A</v>
      </c>
      <c r="D95" t="s">
        <v>178</v>
      </c>
      <c r="E95" t="s">
        <v>179</v>
      </c>
      <c r="F95" t="s">
        <v>77</v>
      </c>
      <c r="G95" t="s">
        <v>77</v>
      </c>
      <c r="H95" t="s">
        <v>77</v>
      </c>
      <c r="I95" t="s">
        <v>77</v>
      </c>
      <c r="J95" t="s">
        <v>77</v>
      </c>
      <c r="K95" t="s">
        <v>77</v>
      </c>
      <c r="L95" t="s">
        <v>77</v>
      </c>
    </row>
    <row r="96" spans="1:12" x14ac:dyDescent="0.25">
      <c r="A96">
        <v>99</v>
      </c>
      <c r="B96" t="s">
        <v>1104</v>
      </c>
      <c r="C96" t="e">
        <v>#N/A</v>
      </c>
      <c r="D96" t="s">
        <v>1104</v>
      </c>
      <c r="E96" t="s">
        <v>1105</v>
      </c>
      <c r="F96" t="s">
        <v>77</v>
      </c>
      <c r="G96" t="s">
        <v>77</v>
      </c>
      <c r="H96" t="s">
        <v>77</v>
      </c>
      <c r="I96" t="s">
        <v>77</v>
      </c>
      <c r="J96" t="s">
        <v>77</v>
      </c>
      <c r="K96" t="s">
        <v>77</v>
      </c>
      <c r="L96" t="s">
        <v>77</v>
      </c>
    </row>
    <row r="97" spans="1:12" x14ac:dyDescent="0.25">
      <c r="A97">
        <v>243</v>
      </c>
      <c r="B97" t="s">
        <v>348</v>
      </c>
      <c r="C97" t="e">
        <v>#N/A</v>
      </c>
      <c r="D97" t="s">
        <v>348</v>
      </c>
      <c r="E97" t="s">
        <v>1106</v>
      </c>
      <c r="F97" t="s">
        <v>77</v>
      </c>
      <c r="G97" t="s">
        <v>77</v>
      </c>
      <c r="H97" t="s">
        <v>77</v>
      </c>
      <c r="I97" t="s">
        <v>77</v>
      </c>
      <c r="J97" t="s">
        <v>77</v>
      </c>
      <c r="K97" t="s">
        <v>77</v>
      </c>
      <c r="L97" t="s">
        <v>77</v>
      </c>
    </row>
    <row r="98" spans="1:12" x14ac:dyDescent="0.25">
      <c r="A98">
        <v>100</v>
      </c>
      <c r="B98" t="s">
        <v>180</v>
      </c>
      <c r="C98" t="s">
        <v>180</v>
      </c>
      <c r="D98" t="s">
        <v>180</v>
      </c>
      <c r="E98" t="s">
        <v>181</v>
      </c>
      <c r="F98">
        <v>0.04</v>
      </c>
      <c r="G98" t="s">
        <v>77</v>
      </c>
      <c r="H98">
        <v>1</v>
      </c>
      <c r="I98" t="s">
        <v>77</v>
      </c>
      <c r="J98">
        <v>0.48</v>
      </c>
      <c r="K98" t="s">
        <v>77</v>
      </c>
      <c r="L98" t="s">
        <v>77</v>
      </c>
    </row>
    <row r="99" spans="1:12" x14ac:dyDescent="0.25">
      <c r="A99">
        <v>101</v>
      </c>
      <c r="B99" t="s">
        <v>182</v>
      </c>
      <c r="C99" t="s">
        <v>182</v>
      </c>
      <c r="D99" t="s">
        <v>182</v>
      </c>
      <c r="E99" t="s">
        <v>183</v>
      </c>
      <c r="F99" t="s">
        <v>77</v>
      </c>
      <c r="G99">
        <v>0.15</v>
      </c>
      <c r="H99" t="s">
        <v>77</v>
      </c>
      <c r="I99">
        <v>0.66</v>
      </c>
      <c r="J99" t="s">
        <v>77</v>
      </c>
      <c r="K99">
        <v>0.66</v>
      </c>
      <c r="L99">
        <v>170</v>
      </c>
    </row>
    <row r="100" spans="1:12" x14ac:dyDescent="0.25">
      <c r="A100">
        <v>102</v>
      </c>
      <c r="B100" t="s">
        <v>184</v>
      </c>
      <c r="C100" t="s">
        <v>184</v>
      </c>
      <c r="D100" t="s">
        <v>184</v>
      </c>
      <c r="E100" t="s">
        <v>185</v>
      </c>
      <c r="F100" t="s">
        <v>77</v>
      </c>
      <c r="G100">
        <v>0.6</v>
      </c>
      <c r="H100" t="s">
        <v>77</v>
      </c>
      <c r="I100">
        <v>2.6</v>
      </c>
      <c r="J100" t="s">
        <v>77</v>
      </c>
      <c r="K100">
        <v>2.6</v>
      </c>
      <c r="L100">
        <v>2.8</v>
      </c>
    </row>
    <row r="101" spans="1:12" x14ac:dyDescent="0.25">
      <c r="A101">
        <v>103</v>
      </c>
      <c r="B101" t="s">
        <v>1107</v>
      </c>
      <c r="C101" t="e">
        <v>#N/A</v>
      </c>
      <c r="D101" t="s">
        <v>1107</v>
      </c>
      <c r="E101" t="s">
        <v>1108</v>
      </c>
      <c r="F101" t="s">
        <v>77</v>
      </c>
      <c r="G101" t="s">
        <v>77</v>
      </c>
      <c r="H101" t="s">
        <v>77</v>
      </c>
      <c r="I101" t="s">
        <v>77</v>
      </c>
      <c r="J101" t="s">
        <v>77</v>
      </c>
      <c r="K101" t="s">
        <v>77</v>
      </c>
      <c r="L101" t="s">
        <v>77</v>
      </c>
    </row>
    <row r="102" spans="1:12" x14ac:dyDescent="0.25">
      <c r="A102">
        <v>104</v>
      </c>
      <c r="B102" t="s">
        <v>186</v>
      </c>
      <c r="C102" t="s">
        <v>186</v>
      </c>
      <c r="D102" t="s">
        <v>186</v>
      </c>
      <c r="E102" t="s">
        <v>187</v>
      </c>
      <c r="F102" t="s">
        <v>77</v>
      </c>
      <c r="G102">
        <v>0.03</v>
      </c>
      <c r="H102" t="s">
        <v>77</v>
      </c>
      <c r="I102">
        <v>0.13</v>
      </c>
      <c r="J102" t="s">
        <v>77</v>
      </c>
      <c r="K102">
        <v>0.13</v>
      </c>
      <c r="L102" t="s">
        <v>77</v>
      </c>
    </row>
    <row r="103" spans="1:12" x14ac:dyDescent="0.25">
      <c r="A103">
        <v>105</v>
      </c>
      <c r="B103" t="s">
        <v>1109</v>
      </c>
      <c r="C103" t="e">
        <v>#N/A</v>
      </c>
      <c r="D103" t="s">
        <v>1109</v>
      </c>
      <c r="E103" t="s">
        <v>1110</v>
      </c>
      <c r="F103" t="s">
        <v>77</v>
      </c>
      <c r="G103" t="s">
        <v>77</v>
      </c>
      <c r="H103" t="s">
        <v>77</v>
      </c>
      <c r="I103" t="s">
        <v>77</v>
      </c>
      <c r="J103" t="s">
        <v>77</v>
      </c>
      <c r="K103" t="s">
        <v>77</v>
      </c>
      <c r="L103" t="s">
        <v>77</v>
      </c>
    </row>
    <row r="104" spans="1:12" x14ac:dyDescent="0.25">
      <c r="A104">
        <v>106</v>
      </c>
      <c r="B104" t="s">
        <v>1111</v>
      </c>
      <c r="C104" t="e">
        <v>#N/A</v>
      </c>
      <c r="D104" t="s">
        <v>1111</v>
      </c>
      <c r="E104" t="s">
        <v>1112</v>
      </c>
      <c r="F104" t="s">
        <v>77</v>
      </c>
      <c r="G104" t="s">
        <v>77</v>
      </c>
      <c r="H104" t="s">
        <v>77</v>
      </c>
      <c r="I104" t="s">
        <v>77</v>
      </c>
      <c r="J104" t="s">
        <v>77</v>
      </c>
      <c r="K104" t="s">
        <v>77</v>
      </c>
      <c r="L104" t="s">
        <v>77</v>
      </c>
    </row>
    <row r="105" spans="1:12" x14ac:dyDescent="0.25">
      <c r="A105">
        <v>108</v>
      </c>
      <c r="B105" t="s">
        <v>188</v>
      </c>
      <c r="C105" t="s">
        <v>188</v>
      </c>
      <c r="D105" t="s">
        <v>188</v>
      </c>
      <c r="E105" t="s">
        <v>189</v>
      </c>
      <c r="F105" t="s">
        <v>77</v>
      </c>
      <c r="G105">
        <v>50</v>
      </c>
      <c r="H105" t="s">
        <v>77</v>
      </c>
      <c r="I105">
        <v>220</v>
      </c>
      <c r="J105" t="s">
        <v>77</v>
      </c>
      <c r="K105">
        <v>220</v>
      </c>
      <c r="L105" t="s">
        <v>77</v>
      </c>
    </row>
    <row r="106" spans="1:12" x14ac:dyDescent="0.25">
      <c r="A106">
        <v>114</v>
      </c>
      <c r="B106" t="s">
        <v>1113</v>
      </c>
      <c r="C106" t="e">
        <v>#N/A</v>
      </c>
      <c r="D106" t="s">
        <v>1113</v>
      </c>
      <c r="E106" t="s">
        <v>1114</v>
      </c>
      <c r="F106" t="s">
        <v>77</v>
      </c>
      <c r="G106" t="s">
        <v>77</v>
      </c>
      <c r="H106" t="s">
        <v>77</v>
      </c>
      <c r="I106" t="s">
        <v>77</v>
      </c>
      <c r="J106" t="s">
        <v>77</v>
      </c>
      <c r="K106" t="s">
        <v>77</v>
      </c>
      <c r="L106" t="s">
        <v>77</v>
      </c>
    </row>
    <row r="107" spans="1:12" x14ac:dyDescent="0.25">
      <c r="A107">
        <v>117</v>
      </c>
      <c r="B107" t="s">
        <v>193</v>
      </c>
      <c r="C107" t="s">
        <v>193</v>
      </c>
      <c r="D107" t="s">
        <v>193</v>
      </c>
      <c r="E107" t="s">
        <v>194</v>
      </c>
      <c r="F107" t="s">
        <v>77</v>
      </c>
      <c r="G107">
        <v>50000</v>
      </c>
      <c r="H107" t="s">
        <v>77</v>
      </c>
      <c r="I107">
        <v>220000</v>
      </c>
      <c r="J107" t="s">
        <v>77</v>
      </c>
      <c r="K107">
        <v>220000</v>
      </c>
      <c r="L107" t="s">
        <v>77</v>
      </c>
    </row>
    <row r="108" spans="1:12" x14ac:dyDescent="0.25">
      <c r="A108">
        <v>246</v>
      </c>
      <c r="B108" t="s">
        <v>346</v>
      </c>
      <c r="C108" t="s">
        <v>346</v>
      </c>
      <c r="D108" t="s">
        <v>346</v>
      </c>
      <c r="E108" t="s">
        <v>1115</v>
      </c>
      <c r="F108" t="s">
        <v>77</v>
      </c>
      <c r="G108">
        <v>50000</v>
      </c>
      <c r="H108" t="s">
        <v>77</v>
      </c>
      <c r="I108">
        <v>220000</v>
      </c>
      <c r="J108" t="s">
        <v>77</v>
      </c>
      <c r="K108">
        <v>220000</v>
      </c>
      <c r="L108" t="s">
        <v>77</v>
      </c>
    </row>
    <row r="109" spans="1:12" x14ac:dyDescent="0.25">
      <c r="A109">
        <v>230</v>
      </c>
      <c r="B109" t="s">
        <v>195</v>
      </c>
      <c r="C109" t="s">
        <v>195</v>
      </c>
      <c r="D109" t="s">
        <v>195</v>
      </c>
      <c r="E109" t="s">
        <v>1116</v>
      </c>
      <c r="F109" t="s">
        <v>77</v>
      </c>
      <c r="G109">
        <v>30000</v>
      </c>
      <c r="H109" t="s">
        <v>77</v>
      </c>
      <c r="I109">
        <v>130000</v>
      </c>
      <c r="J109" t="s">
        <v>77</v>
      </c>
      <c r="K109">
        <v>130000</v>
      </c>
      <c r="L109">
        <v>40000</v>
      </c>
    </row>
    <row r="110" spans="1:12" x14ac:dyDescent="0.25">
      <c r="A110">
        <v>118</v>
      </c>
      <c r="B110" t="s">
        <v>199</v>
      </c>
      <c r="C110" t="s">
        <v>199</v>
      </c>
      <c r="D110" t="s">
        <v>199</v>
      </c>
      <c r="E110" t="s">
        <v>200</v>
      </c>
      <c r="F110" t="s">
        <v>77</v>
      </c>
      <c r="G110">
        <v>300</v>
      </c>
      <c r="H110" t="s">
        <v>77</v>
      </c>
      <c r="I110">
        <v>1300</v>
      </c>
      <c r="J110" t="s">
        <v>77</v>
      </c>
      <c r="K110">
        <v>1300</v>
      </c>
      <c r="L110">
        <v>490</v>
      </c>
    </row>
    <row r="111" spans="1:12" x14ac:dyDescent="0.25">
      <c r="A111">
        <v>325</v>
      </c>
      <c r="B111" t="s">
        <v>201</v>
      </c>
      <c r="C111" t="s">
        <v>201</v>
      </c>
      <c r="D111" t="s">
        <v>201</v>
      </c>
      <c r="E111" t="s">
        <v>1117</v>
      </c>
      <c r="F111" t="s">
        <v>77</v>
      </c>
      <c r="G111">
        <v>90</v>
      </c>
      <c r="H111" t="s">
        <v>77</v>
      </c>
      <c r="I111">
        <v>400</v>
      </c>
      <c r="J111" t="s">
        <v>77</v>
      </c>
      <c r="K111">
        <v>400</v>
      </c>
      <c r="L111">
        <v>1000</v>
      </c>
    </row>
    <row r="112" spans="1:12" x14ac:dyDescent="0.25">
      <c r="A112">
        <v>119</v>
      </c>
      <c r="B112" t="s">
        <v>1118</v>
      </c>
      <c r="C112" t="e">
        <v>#N/A</v>
      </c>
      <c r="D112" t="s">
        <v>1118</v>
      </c>
      <c r="E112" t="s">
        <v>1119</v>
      </c>
      <c r="F112" t="s">
        <v>77</v>
      </c>
      <c r="G112" t="s">
        <v>77</v>
      </c>
      <c r="H112" t="s">
        <v>77</v>
      </c>
      <c r="I112" t="s">
        <v>77</v>
      </c>
      <c r="J112" t="s">
        <v>77</v>
      </c>
      <c r="K112" t="s">
        <v>77</v>
      </c>
      <c r="L112" t="s">
        <v>77</v>
      </c>
    </row>
    <row r="113" spans="1:12" x14ac:dyDescent="0.25">
      <c r="A113">
        <v>120</v>
      </c>
      <c r="B113" t="s">
        <v>1120</v>
      </c>
      <c r="C113" t="e">
        <v>#N/A</v>
      </c>
      <c r="D113" t="s">
        <v>1120</v>
      </c>
      <c r="E113" t="s">
        <v>1121</v>
      </c>
      <c r="F113" t="s">
        <v>77</v>
      </c>
      <c r="G113" t="s">
        <v>77</v>
      </c>
      <c r="H113" t="s">
        <v>77</v>
      </c>
      <c r="I113" t="s">
        <v>77</v>
      </c>
      <c r="J113" t="s">
        <v>77</v>
      </c>
      <c r="K113" t="s">
        <v>77</v>
      </c>
      <c r="L113" t="s">
        <v>77</v>
      </c>
    </row>
    <row r="114" spans="1:12" x14ac:dyDescent="0.25">
      <c r="A114">
        <v>122</v>
      </c>
      <c r="B114" t="s">
        <v>1122</v>
      </c>
      <c r="C114" t="e">
        <v>#N/A</v>
      </c>
      <c r="D114" t="s">
        <v>1122</v>
      </c>
      <c r="E114" t="s">
        <v>1123</v>
      </c>
      <c r="F114" t="s">
        <v>77</v>
      </c>
      <c r="G114" t="s">
        <v>77</v>
      </c>
      <c r="H114" t="s">
        <v>77</v>
      </c>
      <c r="I114" t="s">
        <v>77</v>
      </c>
      <c r="J114" t="s">
        <v>77</v>
      </c>
      <c r="K114" t="s">
        <v>77</v>
      </c>
      <c r="L114" t="s">
        <v>77</v>
      </c>
    </row>
    <row r="115" spans="1:12" x14ac:dyDescent="0.25">
      <c r="A115">
        <v>129</v>
      </c>
      <c r="B115" t="s">
        <v>208</v>
      </c>
      <c r="C115" t="s">
        <v>208</v>
      </c>
      <c r="D115" t="s">
        <v>208</v>
      </c>
      <c r="E115" t="s">
        <v>209</v>
      </c>
      <c r="F115">
        <v>0.22</v>
      </c>
      <c r="G115" t="s">
        <v>77</v>
      </c>
      <c r="H115">
        <v>5.7</v>
      </c>
      <c r="I115" t="s">
        <v>77</v>
      </c>
      <c r="J115">
        <v>2.6</v>
      </c>
      <c r="K115" t="s">
        <v>77</v>
      </c>
      <c r="L115" t="s">
        <v>77</v>
      </c>
    </row>
    <row r="116" spans="1:12" x14ac:dyDescent="0.25">
      <c r="A116">
        <v>130</v>
      </c>
      <c r="B116" t="s">
        <v>210</v>
      </c>
      <c r="C116" t="s">
        <v>210</v>
      </c>
      <c r="D116" t="s">
        <v>210</v>
      </c>
      <c r="E116" t="s">
        <v>211</v>
      </c>
      <c r="F116" t="s">
        <v>77</v>
      </c>
      <c r="G116">
        <v>0.4</v>
      </c>
      <c r="H116" t="s">
        <v>77</v>
      </c>
      <c r="I116">
        <v>1.8</v>
      </c>
      <c r="J116" t="s">
        <v>77</v>
      </c>
      <c r="K116">
        <v>1.8</v>
      </c>
      <c r="L116">
        <v>29</v>
      </c>
    </row>
    <row r="117" spans="1:12" x14ac:dyDescent="0.25">
      <c r="A117">
        <v>131</v>
      </c>
      <c r="B117" t="s">
        <v>212</v>
      </c>
      <c r="C117" t="s">
        <v>212</v>
      </c>
      <c r="D117" t="s">
        <v>212</v>
      </c>
      <c r="E117" t="s">
        <v>213</v>
      </c>
      <c r="F117">
        <v>3.3E-3</v>
      </c>
      <c r="G117">
        <v>20</v>
      </c>
      <c r="H117">
        <v>8.6999999999999994E-2</v>
      </c>
      <c r="I117">
        <v>88</v>
      </c>
      <c r="J117">
        <v>0.04</v>
      </c>
      <c r="K117">
        <v>88</v>
      </c>
      <c r="L117" t="s">
        <v>77</v>
      </c>
    </row>
    <row r="118" spans="1:12" x14ac:dyDescent="0.25">
      <c r="A118">
        <v>132</v>
      </c>
      <c r="B118" t="s">
        <v>1124</v>
      </c>
      <c r="C118" t="e">
        <v>#N/A</v>
      </c>
      <c r="D118" t="s">
        <v>1124</v>
      </c>
      <c r="E118" t="s">
        <v>1125</v>
      </c>
      <c r="F118" t="s">
        <v>77</v>
      </c>
      <c r="G118" t="s">
        <v>77</v>
      </c>
      <c r="H118" t="s">
        <v>77</v>
      </c>
      <c r="I118" t="s">
        <v>77</v>
      </c>
      <c r="J118" t="s">
        <v>77</v>
      </c>
      <c r="K118" t="s">
        <v>77</v>
      </c>
      <c r="L118" t="s">
        <v>77</v>
      </c>
    </row>
    <row r="119" spans="1:12" x14ac:dyDescent="0.25">
      <c r="A119">
        <v>133</v>
      </c>
      <c r="B119" t="s">
        <v>214</v>
      </c>
      <c r="C119" t="s">
        <v>214</v>
      </c>
      <c r="D119" t="s">
        <v>214</v>
      </c>
      <c r="E119" t="s">
        <v>215</v>
      </c>
      <c r="F119">
        <v>1.2999999999999999E-2</v>
      </c>
      <c r="G119" t="s">
        <v>77</v>
      </c>
      <c r="H119">
        <v>0.34</v>
      </c>
      <c r="I119" t="s">
        <v>77</v>
      </c>
      <c r="J119">
        <v>0.16</v>
      </c>
      <c r="K119" t="s">
        <v>77</v>
      </c>
      <c r="L119" t="s">
        <v>77</v>
      </c>
    </row>
    <row r="120" spans="1:12" x14ac:dyDescent="0.25">
      <c r="A120">
        <v>134</v>
      </c>
      <c r="B120" t="s">
        <v>1126</v>
      </c>
      <c r="C120" t="e">
        <v>#N/A</v>
      </c>
      <c r="D120" t="s">
        <v>1126</v>
      </c>
      <c r="E120" t="s">
        <v>1127</v>
      </c>
      <c r="F120" t="s">
        <v>77</v>
      </c>
      <c r="G120" t="s">
        <v>77</v>
      </c>
      <c r="H120" t="s">
        <v>77</v>
      </c>
      <c r="I120" t="s">
        <v>77</v>
      </c>
      <c r="J120" t="s">
        <v>77</v>
      </c>
      <c r="K120" t="s">
        <v>77</v>
      </c>
      <c r="L120" t="s">
        <v>77</v>
      </c>
    </row>
    <row r="121" spans="1:12" x14ac:dyDescent="0.25">
      <c r="A121">
        <v>136</v>
      </c>
      <c r="B121" t="s">
        <v>223</v>
      </c>
      <c r="C121" t="s">
        <v>223</v>
      </c>
      <c r="D121" t="s">
        <v>223</v>
      </c>
      <c r="E121" t="s">
        <v>224</v>
      </c>
      <c r="F121">
        <v>3.1000000000000001E-5</v>
      </c>
      <c r="G121">
        <v>8.3000000000000004E-2</v>
      </c>
      <c r="H121">
        <v>5.1999999999999995E-4</v>
      </c>
      <c r="I121">
        <v>0.88</v>
      </c>
      <c r="J121">
        <v>1E-3</v>
      </c>
      <c r="K121">
        <v>0.88</v>
      </c>
      <c r="L121">
        <v>0.3</v>
      </c>
    </row>
    <row r="122" spans="1:12" x14ac:dyDescent="0.25">
      <c r="A122">
        <v>140</v>
      </c>
      <c r="B122" t="s">
        <v>221</v>
      </c>
      <c r="C122" t="s">
        <v>221</v>
      </c>
      <c r="D122" t="s">
        <v>221</v>
      </c>
      <c r="E122" t="s">
        <v>222</v>
      </c>
      <c r="F122">
        <v>3.1000000000000001E-5</v>
      </c>
      <c r="G122">
        <v>2.0999999999999999E-3</v>
      </c>
      <c r="H122">
        <v>5.1999999999999995E-4</v>
      </c>
      <c r="I122">
        <v>2.1999999999999999E-2</v>
      </c>
      <c r="J122">
        <v>1E-3</v>
      </c>
      <c r="K122">
        <v>2.1999999999999999E-2</v>
      </c>
      <c r="L122">
        <v>5.0000000000000001E-3</v>
      </c>
    </row>
    <row r="123" spans="1:12" x14ac:dyDescent="0.25">
      <c r="A123">
        <v>144</v>
      </c>
      <c r="B123" t="s">
        <v>1128</v>
      </c>
      <c r="C123" t="e">
        <v>#N/A</v>
      </c>
      <c r="D123" t="s">
        <v>1128</v>
      </c>
      <c r="E123" t="s">
        <v>1129</v>
      </c>
      <c r="F123" t="s">
        <v>77</v>
      </c>
      <c r="G123" t="s">
        <v>77</v>
      </c>
      <c r="H123" t="s">
        <v>77</v>
      </c>
      <c r="I123" t="s">
        <v>77</v>
      </c>
      <c r="J123" t="s">
        <v>77</v>
      </c>
      <c r="K123" t="s">
        <v>77</v>
      </c>
      <c r="L123" t="s">
        <v>77</v>
      </c>
    </row>
    <row r="124" spans="1:12" x14ac:dyDescent="0.25">
      <c r="A124">
        <v>145</v>
      </c>
      <c r="B124" t="s">
        <v>1130</v>
      </c>
      <c r="C124" t="e">
        <v>#N/A</v>
      </c>
      <c r="D124" t="s">
        <v>1130</v>
      </c>
      <c r="E124" t="s">
        <v>1131</v>
      </c>
      <c r="F124" t="s">
        <v>77</v>
      </c>
      <c r="G124" t="s">
        <v>77</v>
      </c>
      <c r="H124" t="s">
        <v>77</v>
      </c>
      <c r="I124" t="s">
        <v>77</v>
      </c>
      <c r="J124" t="s">
        <v>77</v>
      </c>
      <c r="K124" t="s">
        <v>77</v>
      </c>
      <c r="L124" t="s">
        <v>77</v>
      </c>
    </row>
    <row r="125" spans="1:12" x14ac:dyDescent="0.25">
      <c r="A125">
        <v>146</v>
      </c>
      <c r="B125" t="s">
        <v>225</v>
      </c>
      <c r="C125" t="s">
        <v>225</v>
      </c>
      <c r="D125" t="s">
        <v>225</v>
      </c>
      <c r="E125" t="s">
        <v>1132</v>
      </c>
      <c r="F125" t="s">
        <v>77</v>
      </c>
      <c r="G125">
        <v>0.1</v>
      </c>
      <c r="H125" t="s">
        <v>77</v>
      </c>
      <c r="I125">
        <v>0.44</v>
      </c>
      <c r="J125" t="s">
        <v>77</v>
      </c>
      <c r="K125">
        <v>0.44</v>
      </c>
      <c r="L125" t="s">
        <v>77</v>
      </c>
    </row>
    <row r="126" spans="1:12" x14ac:dyDescent="0.25">
      <c r="A126">
        <v>148</v>
      </c>
      <c r="B126">
        <v>148</v>
      </c>
      <c r="C126">
        <v>148</v>
      </c>
      <c r="D126">
        <v>148</v>
      </c>
      <c r="E126" t="s">
        <v>1133</v>
      </c>
      <c r="F126">
        <v>9.5E-4</v>
      </c>
      <c r="G126" t="s">
        <v>77</v>
      </c>
      <c r="H126">
        <v>0.01</v>
      </c>
      <c r="I126" t="s">
        <v>77</v>
      </c>
      <c r="J126">
        <v>1.9E-2</v>
      </c>
      <c r="K126" t="s">
        <v>77</v>
      </c>
      <c r="L126" t="s">
        <v>77</v>
      </c>
    </row>
    <row r="127" spans="1:12" x14ac:dyDescent="0.25">
      <c r="A127">
        <v>149</v>
      </c>
      <c r="B127" t="s">
        <v>230</v>
      </c>
      <c r="C127" t="s">
        <v>230</v>
      </c>
      <c r="D127" t="s">
        <v>230</v>
      </c>
      <c r="E127" t="s">
        <v>231</v>
      </c>
      <c r="F127" t="s">
        <v>77</v>
      </c>
      <c r="G127" t="s">
        <v>77</v>
      </c>
      <c r="H127" t="s">
        <v>77</v>
      </c>
      <c r="I127" t="s">
        <v>77</v>
      </c>
      <c r="J127" t="s">
        <v>77</v>
      </c>
      <c r="K127" t="s">
        <v>77</v>
      </c>
      <c r="L127">
        <v>100</v>
      </c>
    </row>
    <row r="128" spans="1:12" x14ac:dyDescent="0.25">
      <c r="A128">
        <v>150</v>
      </c>
      <c r="B128">
        <v>150</v>
      </c>
      <c r="C128" t="e">
        <v>#N/A</v>
      </c>
      <c r="D128">
        <v>150</v>
      </c>
      <c r="E128" t="s">
        <v>1134</v>
      </c>
      <c r="F128" t="s">
        <v>77</v>
      </c>
      <c r="G128" t="s">
        <v>77</v>
      </c>
      <c r="H128" t="s">
        <v>77</v>
      </c>
      <c r="I128" t="s">
        <v>77</v>
      </c>
      <c r="J128" t="s">
        <v>77</v>
      </c>
      <c r="K128" t="s">
        <v>77</v>
      </c>
      <c r="L128" t="s">
        <v>77</v>
      </c>
    </row>
    <row r="129" spans="1:12" x14ac:dyDescent="0.25">
      <c r="A129">
        <v>151</v>
      </c>
      <c r="B129" t="s">
        <v>232</v>
      </c>
      <c r="C129" t="s">
        <v>232</v>
      </c>
      <c r="D129" t="s">
        <v>232</v>
      </c>
      <c r="E129" t="s">
        <v>233</v>
      </c>
      <c r="F129">
        <v>2.3E-2</v>
      </c>
      <c r="G129" t="s">
        <v>77</v>
      </c>
      <c r="H129">
        <v>0.6</v>
      </c>
      <c r="I129" t="s">
        <v>77</v>
      </c>
      <c r="J129">
        <v>0.28000000000000003</v>
      </c>
      <c r="K129" t="s">
        <v>77</v>
      </c>
      <c r="L129" t="s">
        <v>77</v>
      </c>
    </row>
    <row r="130" spans="1:12" x14ac:dyDescent="0.25">
      <c r="A130">
        <v>152</v>
      </c>
      <c r="B130" t="s">
        <v>234</v>
      </c>
      <c r="C130" t="s">
        <v>234</v>
      </c>
      <c r="D130" t="s">
        <v>234</v>
      </c>
      <c r="E130" t="s">
        <v>235</v>
      </c>
      <c r="F130" t="s">
        <v>77</v>
      </c>
      <c r="G130">
        <v>600</v>
      </c>
      <c r="H130" t="s">
        <v>77</v>
      </c>
      <c r="I130">
        <v>2600</v>
      </c>
      <c r="J130" t="s">
        <v>77</v>
      </c>
      <c r="K130">
        <v>2600</v>
      </c>
      <c r="L130" t="s">
        <v>77</v>
      </c>
    </row>
    <row r="131" spans="1:12" x14ac:dyDescent="0.25">
      <c r="A131">
        <v>153</v>
      </c>
      <c r="B131" t="s">
        <v>1135</v>
      </c>
      <c r="C131" t="e">
        <v>#N/A</v>
      </c>
      <c r="D131" t="s">
        <v>1135</v>
      </c>
      <c r="E131" t="s">
        <v>1136</v>
      </c>
      <c r="F131" t="s">
        <v>77</v>
      </c>
      <c r="G131">
        <v>600</v>
      </c>
      <c r="H131" t="s">
        <v>77</v>
      </c>
      <c r="I131">
        <v>2600</v>
      </c>
      <c r="J131" t="s">
        <v>77</v>
      </c>
      <c r="K131">
        <v>2600</v>
      </c>
      <c r="L131" t="s">
        <v>77</v>
      </c>
    </row>
    <row r="132" spans="1:12" x14ac:dyDescent="0.25">
      <c r="A132">
        <v>154</v>
      </c>
      <c r="B132" t="s">
        <v>1137</v>
      </c>
      <c r="C132" t="e">
        <v>#N/A</v>
      </c>
      <c r="D132" t="s">
        <v>1137</v>
      </c>
      <c r="E132" t="s">
        <v>1138</v>
      </c>
      <c r="F132" t="s">
        <v>77</v>
      </c>
      <c r="G132">
        <v>600</v>
      </c>
      <c r="H132" t="s">
        <v>77</v>
      </c>
      <c r="I132">
        <v>2600</v>
      </c>
      <c r="J132" t="s">
        <v>77</v>
      </c>
      <c r="K132">
        <v>2600</v>
      </c>
      <c r="L132" t="s">
        <v>77</v>
      </c>
    </row>
    <row r="133" spans="1:12" x14ac:dyDescent="0.25">
      <c r="A133">
        <v>155</v>
      </c>
      <c r="B133" t="s">
        <v>1139</v>
      </c>
      <c r="C133" t="e">
        <v>#N/A</v>
      </c>
      <c r="D133" t="s">
        <v>1139</v>
      </c>
      <c r="E133" t="s">
        <v>1140</v>
      </c>
      <c r="F133" t="s">
        <v>77</v>
      </c>
      <c r="G133">
        <v>600</v>
      </c>
      <c r="H133" t="s">
        <v>77</v>
      </c>
      <c r="I133">
        <v>2600</v>
      </c>
      <c r="J133" t="s">
        <v>77</v>
      </c>
      <c r="K133">
        <v>2600</v>
      </c>
      <c r="L133" t="s">
        <v>77</v>
      </c>
    </row>
    <row r="134" spans="1:12" x14ac:dyDescent="0.25">
      <c r="A134">
        <v>156</v>
      </c>
      <c r="B134" t="s">
        <v>236</v>
      </c>
      <c r="C134" t="e">
        <v>#N/A</v>
      </c>
      <c r="D134" t="s">
        <v>236</v>
      </c>
      <c r="E134" t="s">
        <v>237</v>
      </c>
      <c r="F134" t="s">
        <v>77</v>
      </c>
      <c r="G134" t="s">
        <v>77</v>
      </c>
      <c r="H134" t="s">
        <v>77</v>
      </c>
      <c r="I134" t="s">
        <v>77</v>
      </c>
      <c r="J134" t="s">
        <v>77</v>
      </c>
      <c r="K134" t="s">
        <v>77</v>
      </c>
      <c r="L134" t="s">
        <v>77</v>
      </c>
    </row>
    <row r="135" spans="1:12" x14ac:dyDescent="0.25">
      <c r="A135">
        <v>158</v>
      </c>
      <c r="B135" t="s">
        <v>1141</v>
      </c>
      <c r="C135" t="e">
        <v>#N/A</v>
      </c>
      <c r="D135" t="s">
        <v>1141</v>
      </c>
      <c r="E135" t="s">
        <v>1142</v>
      </c>
      <c r="F135" t="s">
        <v>77</v>
      </c>
      <c r="G135" t="s">
        <v>77</v>
      </c>
      <c r="H135" t="s">
        <v>77</v>
      </c>
      <c r="I135" t="s">
        <v>77</v>
      </c>
      <c r="J135" t="s">
        <v>77</v>
      </c>
      <c r="K135" t="s">
        <v>77</v>
      </c>
      <c r="L135" t="s">
        <v>77</v>
      </c>
    </row>
    <row r="136" spans="1:12" x14ac:dyDescent="0.25">
      <c r="A136">
        <v>159</v>
      </c>
      <c r="B136" t="s">
        <v>238</v>
      </c>
      <c r="C136" t="s">
        <v>238</v>
      </c>
      <c r="D136" t="s">
        <v>238</v>
      </c>
      <c r="E136" t="s">
        <v>239</v>
      </c>
      <c r="F136">
        <v>1.6E-2</v>
      </c>
      <c r="G136" t="s">
        <v>77</v>
      </c>
      <c r="H136">
        <v>0.41</v>
      </c>
      <c r="I136" t="s">
        <v>77</v>
      </c>
      <c r="J136">
        <v>0.19</v>
      </c>
      <c r="K136" t="s">
        <v>77</v>
      </c>
      <c r="L136" t="s">
        <v>77</v>
      </c>
    </row>
    <row r="137" spans="1:12" x14ac:dyDescent="0.25">
      <c r="A137">
        <v>161</v>
      </c>
      <c r="B137" t="s">
        <v>1143</v>
      </c>
      <c r="C137" t="s">
        <v>1143</v>
      </c>
      <c r="D137" t="s">
        <v>1143</v>
      </c>
      <c r="E137" t="s">
        <v>1144</v>
      </c>
      <c r="F137" t="s">
        <v>77</v>
      </c>
      <c r="G137">
        <v>0.8</v>
      </c>
      <c r="H137" t="s">
        <v>77</v>
      </c>
      <c r="I137">
        <v>3.5</v>
      </c>
      <c r="J137" t="s">
        <v>77</v>
      </c>
      <c r="K137">
        <v>3.5</v>
      </c>
      <c r="L137">
        <v>340</v>
      </c>
    </row>
    <row r="138" spans="1:12" x14ac:dyDescent="0.25">
      <c r="A138">
        <v>162</v>
      </c>
      <c r="B138" t="s">
        <v>242</v>
      </c>
      <c r="C138" t="s">
        <v>242</v>
      </c>
      <c r="D138" t="s">
        <v>242</v>
      </c>
      <c r="E138" t="s">
        <v>243</v>
      </c>
      <c r="F138" t="s">
        <v>77</v>
      </c>
      <c r="G138">
        <v>6000</v>
      </c>
      <c r="H138" t="s">
        <v>77</v>
      </c>
      <c r="I138">
        <v>26000</v>
      </c>
      <c r="J138" t="s">
        <v>77</v>
      </c>
      <c r="K138">
        <v>26000</v>
      </c>
      <c r="L138" t="s">
        <v>77</v>
      </c>
    </row>
    <row r="139" spans="1:12" x14ac:dyDescent="0.25">
      <c r="A139">
        <v>163</v>
      </c>
      <c r="B139" t="s">
        <v>1145</v>
      </c>
      <c r="C139" t="e">
        <v>#N/A</v>
      </c>
      <c r="D139" t="s">
        <v>1145</v>
      </c>
      <c r="E139" t="s">
        <v>1146</v>
      </c>
      <c r="F139" t="s">
        <v>77</v>
      </c>
      <c r="G139" t="s">
        <v>77</v>
      </c>
      <c r="H139" t="s">
        <v>77</v>
      </c>
      <c r="I139" t="s">
        <v>77</v>
      </c>
      <c r="J139" t="s">
        <v>77</v>
      </c>
      <c r="K139" t="s">
        <v>77</v>
      </c>
      <c r="L139" t="s">
        <v>77</v>
      </c>
    </row>
    <row r="140" spans="1:12" x14ac:dyDescent="0.25">
      <c r="A140">
        <v>164</v>
      </c>
      <c r="B140" t="s">
        <v>1147</v>
      </c>
      <c r="C140" t="e">
        <v>#N/A</v>
      </c>
      <c r="D140" t="s">
        <v>1147</v>
      </c>
      <c r="E140" t="s">
        <v>1148</v>
      </c>
      <c r="F140" t="s">
        <v>77</v>
      </c>
      <c r="G140" t="s">
        <v>77</v>
      </c>
      <c r="H140" t="s">
        <v>77</v>
      </c>
      <c r="I140" t="s">
        <v>77</v>
      </c>
      <c r="J140" t="s">
        <v>77</v>
      </c>
      <c r="K140" t="s">
        <v>77</v>
      </c>
      <c r="L140" t="s">
        <v>77</v>
      </c>
    </row>
    <row r="141" spans="1:12" x14ac:dyDescent="0.25">
      <c r="A141">
        <v>165</v>
      </c>
      <c r="B141" t="s">
        <v>1149</v>
      </c>
      <c r="C141" t="e">
        <v>#N/A</v>
      </c>
      <c r="D141" t="s">
        <v>1149</v>
      </c>
      <c r="E141" t="s">
        <v>1150</v>
      </c>
      <c r="F141" t="s">
        <v>77</v>
      </c>
      <c r="G141" t="s">
        <v>77</v>
      </c>
      <c r="H141" t="s">
        <v>77</v>
      </c>
      <c r="I141" t="s">
        <v>77</v>
      </c>
      <c r="J141" t="s">
        <v>77</v>
      </c>
      <c r="K141" t="s">
        <v>77</v>
      </c>
      <c r="L141" t="s">
        <v>77</v>
      </c>
    </row>
    <row r="142" spans="1:12" x14ac:dyDescent="0.25">
      <c r="A142">
        <v>166</v>
      </c>
      <c r="B142" t="s">
        <v>1151</v>
      </c>
      <c r="C142" t="e">
        <v>#N/A</v>
      </c>
      <c r="D142" t="s">
        <v>1151</v>
      </c>
      <c r="E142" t="s">
        <v>1152</v>
      </c>
      <c r="F142" t="s">
        <v>77</v>
      </c>
      <c r="G142" t="s">
        <v>77</v>
      </c>
      <c r="H142" t="s">
        <v>77</v>
      </c>
      <c r="I142" t="s">
        <v>77</v>
      </c>
      <c r="J142" t="s">
        <v>77</v>
      </c>
      <c r="K142" t="s">
        <v>77</v>
      </c>
      <c r="L142" t="s">
        <v>77</v>
      </c>
    </row>
    <row r="143" spans="1:12" x14ac:dyDescent="0.25">
      <c r="A143">
        <v>167</v>
      </c>
      <c r="B143" t="s">
        <v>1153</v>
      </c>
      <c r="C143" t="e">
        <v>#N/A</v>
      </c>
      <c r="D143" t="s">
        <v>1153</v>
      </c>
      <c r="E143" t="s">
        <v>1154</v>
      </c>
      <c r="F143" t="s">
        <v>77</v>
      </c>
      <c r="G143" t="s">
        <v>77</v>
      </c>
      <c r="H143" t="s">
        <v>77</v>
      </c>
      <c r="I143" t="s">
        <v>77</v>
      </c>
      <c r="J143" t="s">
        <v>77</v>
      </c>
      <c r="K143" t="s">
        <v>77</v>
      </c>
      <c r="L143" t="s">
        <v>77</v>
      </c>
    </row>
    <row r="144" spans="1:12" x14ac:dyDescent="0.25">
      <c r="A144">
        <v>168</v>
      </c>
      <c r="B144" t="s">
        <v>1155</v>
      </c>
      <c r="C144" t="e">
        <v>#N/A</v>
      </c>
      <c r="D144" t="s">
        <v>1155</v>
      </c>
      <c r="E144" t="s">
        <v>1156</v>
      </c>
      <c r="F144" t="s">
        <v>77</v>
      </c>
      <c r="G144" t="s">
        <v>77</v>
      </c>
      <c r="H144" t="s">
        <v>77</v>
      </c>
      <c r="I144" t="s">
        <v>77</v>
      </c>
      <c r="J144" t="s">
        <v>77</v>
      </c>
      <c r="K144" t="s">
        <v>77</v>
      </c>
      <c r="L144" t="s">
        <v>77</v>
      </c>
    </row>
    <row r="145" spans="1:12" x14ac:dyDescent="0.25">
      <c r="A145">
        <v>169</v>
      </c>
      <c r="B145" t="s">
        <v>1157</v>
      </c>
      <c r="C145" t="e">
        <v>#N/A</v>
      </c>
      <c r="D145" t="s">
        <v>1157</v>
      </c>
      <c r="E145" t="s">
        <v>1158</v>
      </c>
      <c r="F145" t="s">
        <v>77</v>
      </c>
      <c r="G145" t="s">
        <v>77</v>
      </c>
      <c r="H145" t="s">
        <v>77</v>
      </c>
      <c r="I145" t="s">
        <v>77</v>
      </c>
      <c r="J145" t="s">
        <v>77</v>
      </c>
      <c r="K145" t="s">
        <v>77</v>
      </c>
      <c r="L145" t="s">
        <v>77</v>
      </c>
    </row>
    <row r="146" spans="1:12" x14ac:dyDescent="0.25">
      <c r="A146">
        <v>170</v>
      </c>
      <c r="B146" t="s">
        <v>247</v>
      </c>
      <c r="C146" t="e">
        <v>#N/A</v>
      </c>
      <c r="D146" t="s">
        <v>247</v>
      </c>
      <c r="E146" t="s">
        <v>1159</v>
      </c>
      <c r="F146">
        <v>1.4E-2</v>
      </c>
      <c r="G146" t="s">
        <v>77</v>
      </c>
      <c r="H146">
        <v>0.38</v>
      </c>
      <c r="I146" t="s">
        <v>77</v>
      </c>
      <c r="J146">
        <v>0.17</v>
      </c>
      <c r="K146" t="s">
        <v>77</v>
      </c>
      <c r="L146" t="s">
        <v>77</v>
      </c>
    </row>
    <row r="147" spans="1:12" x14ac:dyDescent="0.25">
      <c r="A147">
        <v>171</v>
      </c>
      <c r="B147" t="s">
        <v>1160</v>
      </c>
      <c r="C147" t="e">
        <v>#N/A</v>
      </c>
      <c r="D147" t="s">
        <v>1160</v>
      </c>
      <c r="E147" t="s">
        <v>1161</v>
      </c>
      <c r="F147" t="s">
        <v>77</v>
      </c>
      <c r="G147" t="s">
        <v>77</v>
      </c>
      <c r="H147" t="s">
        <v>77</v>
      </c>
      <c r="I147" t="s">
        <v>77</v>
      </c>
      <c r="J147" t="s">
        <v>77</v>
      </c>
      <c r="K147" t="s">
        <v>77</v>
      </c>
      <c r="L147" t="s">
        <v>77</v>
      </c>
    </row>
    <row r="148" spans="1:12" x14ac:dyDescent="0.25">
      <c r="A148">
        <v>172</v>
      </c>
      <c r="B148" t="s">
        <v>1162</v>
      </c>
      <c r="C148" t="e">
        <v>#N/A</v>
      </c>
      <c r="D148" t="s">
        <v>1162</v>
      </c>
      <c r="E148" t="s">
        <v>1163</v>
      </c>
      <c r="F148" t="s">
        <v>77</v>
      </c>
      <c r="G148" t="s">
        <v>77</v>
      </c>
      <c r="H148" t="s">
        <v>77</v>
      </c>
      <c r="I148" t="s">
        <v>77</v>
      </c>
      <c r="J148" t="s">
        <v>77</v>
      </c>
      <c r="K148" t="s">
        <v>77</v>
      </c>
      <c r="L148" t="s">
        <v>77</v>
      </c>
    </row>
    <row r="149" spans="1:12" x14ac:dyDescent="0.25">
      <c r="A149">
        <v>637</v>
      </c>
      <c r="B149" t="s">
        <v>1164</v>
      </c>
      <c r="C149" t="e">
        <v>#N/A</v>
      </c>
      <c r="D149" t="s">
        <v>1164</v>
      </c>
      <c r="E149" t="s">
        <v>1165</v>
      </c>
      <c r="F149" t="s">
        <v>77</v>
      </c>
      <c r="G149" t="s">
        <v>77</v>
      </c>
      <c r="H149" t="s">
        <v>77</v>
      </c>
      <c r="I149" t="s">
        <v>77</v>
      </c>
      <c r="J149" t="s">
        <v>77</v>
      </c>
      <c r="K149" t="s">
        <v>77</v>
      </c>
      <c r="L149" t="s">
        <v>77</v>
      </c>
    </row>
    <row r="150" spans="1:12" x14ac:dyDescent="0.25">
      <c r="A150">
        <v>173</v>
      </c>
      <c r="B150" t="s">
        <v>249</v>
      </c>
      <c r="C150" t="e">
        <v>#N/A</v>
      </c>
      <c r="D150" t="s">
        <v>249</v>
      </c>
      <c r="E150" t="s">
        <v>1166</v>
      </c>
      <c r="F150">
        <v>0.01</v>
      </c>
      <c r="G150" t="s">
        <v>77</v>
      </c>
      <c r="H150">
        <v>0.27</v>
      </c>
      <c r="I150" t="s">
        <v>77</v>
      </c>
      <c r="J150">
        <v>0.12</v>
      </c>
      <c r="K150" t="s">
        <v>77</v>
      </c>
      <c r="L150" t="s">
        <v>77</v>
      </c>
    </row>
    <row r="151" spans="1:12" x14ac:dyDescent="0.25">
      <c r="A151">
        <v>174</v>
      </c>
      <c r="B151" t="s">
        <v>1167</v>
      </c>
      <c r="C151" t="e">
        <v>#N/A</v>
      </c>
      <c r="D151" t="s">
        <v>1167</v>
      </c>
      <c r="E151" t="s">
        <v>1168</v>
      </c>
      <c r="F151" t="s">
        <v>77</v>
      </c>
      <c r="G151" t="s">
        <v>77</v>
      </c>
      <c r="H151" t="s">
        <v>77</v>
      </c>
      <c r="I151" t="s">
        <v>77</v>
      </c>
      <c r="J151" t="s">
        <v>77</v>
      </c>
      <c r="K151" t="s">
        <v>77</v>
      </c>
      <c r="L151" t="s">
        <v>77</v>
      </c>
    </row>
    <row r="152" spans="1:12" x14ac:dyDescent="0.25">
      <c r="A152">
        <v>175</v>
      </c>
      <c r="B152" t="s">
        <v>251</v>
      </c>
      <c r="C152" t="s">
        <v>251</v>
      </c>
      <c r="D152" t="s">
        <v>251</v>
      </c>
      <c r="E152" t="s">
        <v>1169</v>
      </c>
      <c r="F152">
        <v>0.01</v>
      </c>
      <c r="G152" t="s">
        <v>77</v>
      </c>
      <c r="H152">
        <v>0.27</v>
      </c>
      <c r="I152" t="s">
        <v>77</v>
      </c>
      <c r="J152">
        <v>0.12</v>
      </c>
      <c r="K152" t="s">
        <v>77</v>
      </c>
      <c r="L152" t="s">
        <v>77</v>
      </c>
    </row>
    <row r="153" spans="1:12" x14ac:dyDescent="0.25">
      <c r="A153">
        <v>183</v>
      </c>
      <c r="B153" t="s">
        <v>253</v>
      </c>
      <c r="C153" t="s">
        <v>253</v>
      </c>
      <c r="D153" t="s">
        <v>253</v>
      </c>
      <c r="E153" t="s">
        <v>254</v>
      </c>
      <c r="F153">
        <v>0.15</v>
      </c>
      <c r="G153" t="s">
        <v>77</v>
      </c>
      <c r="H153">
        <v>3.9</v>
      </c>
      <c r="I153" t="s">
        <v>77</v>
      </c>
      <c r="J153">
        <v>1.8</v>
      </c>
      <c r="K153" t="s">
        <v>77</v>
      </c>
      <c r="L153" t="s">
        <v>77</v>
      </c>
    </row>
    <row r="154" spans="1:12" x14ac:dyDescent="0.25">
      <c r="A154">
        <v>15</v>
      </c>
      <c r="B154" t="s">
        <v>1170</v>
      </c>
      <c r="C154" t="e">
        <v>#N/A</v>
      </c>
      <c r="D154" t="s">
        <v>1170</v>
      </c>
      <c r="E154" t="s">
        <v>1171</v>
      </c>
      <c r="F154" t="s">
        <v>77</v>
      </c>
      <c r="G154" t="s">
        <v>77</v>
      </c>
      <c r="H154" t="s">
        <v>77</v>
      </c>
      <c r="I154" t="s">
        <v>77</v>
      </c>
      <c r="J154" t="s">
        <v>77</v>
      </c>
      <c r="K154" t="s">
        <v>77</v>
      </c>
      <c r="L154" t="s">
        <v>77</v>
      </c>
    </row>
    <row r="155" spans="1:12" x14ac:dyDescent="0.25">
      <c r="A155">
        <v>17</v>
      </c>
      <c r="B155" t="s">
        <v>1172</v>
      </c>
      <c r="C155" t="e">
        <v>#N/A</v>
      </c>
      <c r="D155" t="s">
        <v>1172</v>
      </c>
      <c r="E155" t="s">
        <v>1173</v>
      </c>
      <c r="F155" t="s">
        <v>77</v>
      </c>
      <c r="G155" t="s">
        <v>77</v>
      </c>
      <c r="H155" t="s">
        <v>77</v>
      </c>
      <c r="I155" t="s">
        <v>77</v>
      </c>
      <c r="J155" t="s">
        <v>77</v>
      </c>
      <c r="K155" t="s">
        <v>77</v>
      </c>
      <c r="L155" t="s">
        <v>77</v>
      </c>
    </row>
    <row r="156" spans="1:12" x14ac:dyDescent="0.25">
      <c r="A156">
        <v>184</v>
      </c>
      <c r="B156" t="s">
        <v>255</v>
      </c>
      <c r="C156" t="s">
        <v>255</v>
      </c>
      <c r="D156" t="s">
        <v>255</v>
      </c>
      <c r="E156" t="s">
        <v>1174</v>
      </c>
      <c r="F156">
        <v>9.1E-4</v>
      </c>
      <c r="G156" t="s">
        <v>77</v>
      </c>
      <c r="H156">
        <v>2.4E-2</v>
      </c>
      <c r="I156" t="s">
        <v>77</v>
      </c>
      <c r="J156">
        <v>1.0999999999999999E-2</v>
      </c>
      <c r="K156" t="s">
        <v>77</v>
      </c>
      <c r="L156" t="s">
        <v>77</v>
      </c>
    </row>
    <row r="157" spans="1:12" x14ac:dyDescent="0.25">
      <c r="A157">
        <v>185</v>
      </c>
      <c r="B157" t="s">
        <v>1175</v>
      </c>
      <c r="C157" t="e">
        <v>#N/A</v>
      </c>
      <c r="D157" t="s">
        <v>1175</v>
      </c>
      <c r="E157" t="s">
        <v>1176</v>
      </c>
      <c r="F157" t="s">
        <v>77</v>
      </c>
      <c r="G157" t="s">
        <v>77</v>
      </c>
      <c r="H157" t="s">
        <v>77</v>
      </c>
      <c r="I157" t="s">
        <v>77</v>
      </c>
      <c r="J157" t="s">
        <v>77</v>
      </c>
      <c r="K157" t="s">
        <v>77</v>
      </c>
      <c r="L157" t="s">
        <v>77</v>
      </c>
    </row>
    <row r="158" spans="1:12" x14ac:dyDescent="0.25">
      <c r="A158">
        <v>186</v>
      </c>
      <c r="B158" t="s">
        <v>257</v>
      </c>
      <c r="C158" t="s">
        <v>257</v>
      </c>
      <c r="D158" t="s">
        <v>257</v>
      </c>
      <c r="E158" t="s">
        <v>258</v>
      </c>
      <c r="F158" t="s">
        <v>77</v>
      </c>
      <c r="G158" t="s">
        <v>77</v>
      </c>
      <c r="H158" t="s">
        <v>77</v>
      </c>
      <c r="I158" t="s">
        <v>77</v>
      </c>
      <c r="J158" t="s">
        <v>77</v>
      </c>
      <c r="K158" t="s">
        <v>77</v>
      </c>
      <c r="L158">
        <v>10</v>
      </c>
    </row>
    <row r="159" spans="1:12" x14ac:dyDescent="0.25">
      <c r="A159">
        <v>188</v>
      </c>
      <c r="B159" t="s">
        <v>1177</v>
      </c>
      <c r="C159" t="e">
        <v>#N/A</v>
      </c>
      <c r="D159" t="s">
        <v>1177</v>
      </c>
      <c r="E159" t="s">
        <v>1178</v>
      </c>
      <c r="F159" t="s">
        <v>77</v>
      </c>
      <c r="G159" t="s">
        <v>77</v>
      </c>
      <c r="H159" t="s">
        <v>77</v>
      </c>
      <c r="I159" t="s">
        <v>77</v>
      </c>
      <c r="J159" t="s">
        <v>77</v>
      </c>
      <c r="K159" t="s">
        <v>77</v>
      </c>
      <c r="L159" t="s">
        <v>77</v>
      </c>
    </row>
    <row r="160" spans="1:12" x14ac:dyDescent="0.25">
      <c r="A160">
        <v>189</v>
      </c>
      <c r="B160" t="s">
        <v>1179</v>
      </c>
      <c r="C160" t="e">
        <v>#N/A</v>
      </c>
      <c r="D160" t="s">
        <v>1179</v>
      </c>
      <c r="E160" t="s">
        <v>1180</v>
      </c>
      <c r="F160" t="s">
        <v>77</v>
      </c>
      <c r="G160" t="s">
        <v>77</v>
      </c>
      <c r="H160" t="s">
        <v>77</v>
      </c>
      <c r="I160" t="s">
        <v>77</v>
      </c>
      <c r="J160" t="s">
        <v>77</v>
      </c>
      <c r="K160" t="s">
        <v>77</v>
      </c>
      <c r="L160" t="s">
        <v>77</v>
      </c>
    </row>
    <row r="161" spans="1:12" x14ac:dyDescent="0.25">
      <c r="A161">
        <v>190</v>
      </c>
      <c r="B161" t="s">
        <v>259</v>
      </c>
      <c r="C161" t="s">
        <v>259</v>
      </c>
      <c r="D161" t="s">
        <v>259</v>
      </c>
      <c r="E161" t="s">
        <v>260</v>
      </c>
      <c r="F161">
        <v>9.7999999999999997E-5</v>
      </c>
      <c r="G161">
        <v>0.2</v>
      </c>
      <c r="H161">
        <v>1E-3</v>
      </c>
      <c r="I161">
        <v>0.88</v>
      </c>
      <c r="J161">
        <v>2E-3</v>
      </c>
      <c r="K161">
        <v>0.88</v>
      </c>
      <c r="L161">
        <v>1.9</v>
      </c>
    </row>
    <row r="162" spans="1:12" x14ac:dyDescent="0.25">
      <c r="A162">
        <v>191</v>
      </c>
      <c r="B162" t="s">
        <v>1181</v>
      </c>
      <c r="C162" t="e">
        <v>#N/A</v>
      </c>
      <c r="D162" t="s">
        <v>1181</v>
      </c>
      <c r="E162" t="s">
        <v>1182</v>
      </c>
      <c r="F162" t="s">
        <v>77</v>
      </c>
      <c r="G162" t="s">
        <v>77</v>
      </c>
      <c r="H162" t="s">
        <v>77</v>
      </c>
      <c r="I162" t="s">
        <v>77</v>
      </c>
      <c r="J162" t="s">
        <v>77</v>
      </c>
      <c r="K162" t="s">
        <v>77</v>
      </c>
      <c r="L162" t="s">
        <v>77</v>
      </c>
    </row>
    <row r="163" spans="1:12" x14ac:dyDescent="0.25">
      <c r="A163">
        <v>520</v>
      </c>
      <c r="B163" t="s">
        <v>1183</v>
      </c>
      <c r="C163" t="e">
        <v>#N/A</v>
      </c>
      <c r="D163" t="s">
        <v>1183</v>
      </c>
      <c r="E163" t="s">
        <v>1184</v>
      </c>
      <c r="F163" t="s">
        <v>77</v>
      </c>
      <c r="G163" t="s">
        <v>77</v>
      </c>
      <c r="H163" t="s">
        <v>77</v>
      </c>
      <c r="I163" t="s">
        <v>77</v>
      </c>
      <c r="J163" t="s">
        <v>77</v>
      </c>
      <c r="K163" t="s">
        <v>77</v>
      </c>
      <c r="L163" t="s">
        <v>77</v>
      </c>
    </row>
    <row r="164" spans="1:12" x14ac:dyDescent="0.25">
      <c r="A164">
        <v>110</v>
      </c>
      <c r="B164" t="s">
        <v>1185</v>
      </c>
      <c r="C164" t="e">
        <v>#N/A</v>
      </c>
      <c r="D164" t="s">
        <v>1185</v>
      </c>
      <c r="E164" t="s">
        <v>1186</v>
      </c>
      <c r="F164" t="s">
        <v>77</v>
      </c>
      <c r="G164" t="s">
        <v>77</v>
      </c>
      <c r="H164" t="s">
        <v>77</v>
      </c>
      <c r="I164" t="s">
        <v>77</v>
      </c>
      <c r="J164" t="s">
        <v>77</v>
      </c>
      <c r="K164" t="s">
        <v>77</v>
      </c>
      <c r="L164" t="s">
        <v>77</v>
      </c>
    </row>
    <row r="165" spans="1:12" x14ac:dyDescent="0.25">
      <c r="A165">
        <v>111</v>
      </c>
      <c r="B165" t="s">
        <v>1187</v>
      </c>
      <c r="C165" t="e">
        <v>#N/A</v>
      </c>
      <c r="D165" t="s">
        <v>1187</v>
      </c>
      <c r="E165" t="s">
        <v>1188</v>
      </c>
      <c r="F165" t="s">
        <v>77</v>
      </c>
      <c r="G165" t="s">
        <v>77</v>
      </c>
      <c r="H165" t="s">
        <v>77</v>
      </c>
      <c r="I165" t="s">
        <v>77</v>
      </c>
      <c r="J165" t="s">
        <v>77</v>
      </c>
      <c r="K165" t="s">
        <v>77</v>
      </c>
      <c r="L165" t="s">
        <v>77</v>
      </c>
    </row>
    <row r="166" spans="1:12" x14ac:dyDescent="0.25">
      <c r="A166">
        <v>112</v>
      </c>
      <c r="B166" t="s">
        <v>261</v>
      </c>
      <c r="C166" t="s">
        <v>261</v>
      </c>
      <c r="D166" t="s">
        <v>261</v>
      </c>
      <c r="E166" t="s">
        <v>1189</v>
      </c>
      <c r="F166">
        <v>9.0999999999999998E-2</v>
      </c>
      <c r="G166">
        <v>60</v>
      </c>
      <c r="H166">
        <v>2.4</v>
      </c>
      <c r="I166">
        <v>260</v>
      </c>
      <c r="J166">
        <v>1.1000000000000001</v>
      </c>
      <c r="K166">
        <v>260</v>
      </c>
      <c r="L166">
        <v>12000</v>
      </c>
    </row>
    <row r="167" spans="1:12" x14ac:dyDescent="0.25">
      <c r="A167">
        <v>192</v>
      </c>
      <c r="B167" t="s">
        <v>263</v>
      </c>
      <c r="C167" t="s">
        <v>263</v>
      </c>
      <c r="D167" t="s">
        <v>263</v>
      </c>
      <c r="E167" t="s">
        <v>264</v>
      </c>
      <c r="F167">
        <v>2.8999999999999998E-3</v>
      </c>
      <c r="G167" t="s">
        <v>77</v>
      </c>
      <c r="H167">
        <v>7.5999999999999998E-2</v>
      </c>
      <c r="I167" t="s">
        <v>77</v>
      </c>
      <c r="J167">
        <v>3.5000000000000003E-2</v>
      </c>
      <c r="K167" t="s">
        <v>77</v>
      </c>
      <c r="L167" t="s">
        <v>77</v>
      </c>
    </row>
    <row r="168" spans="1:12" x14ac:dyDescent="0.25">
      <c r="A168">
        <v>247</v>
      </c>
      <c r="B168" t="s">
        <v>344</v>
      </c>
      <c r="C168" t="e">
        <v>#N/A</v>
      </c>
      <c r="D168" t="s">
        <v>344</v>
      </c>
      <c r="E168" t="s">
        <v>1190</v>
      </c>
      <c r="F168" t="s">
        <v>77</v>
      </c>
      <c r="G168" t="s">
        <v>77</v>
      </c>
      <c r="H168" t="s">
        <v>77</v>
      </c>
      <c r="I168" t="s">
        <v>77</v>
      </c>
      <c r="J168" t="s">
        <v>77</v>
      </c>
      <c r="K168" t="s">
        <v>77</v>
      </c>
      <c r="L168" t="s">
        <v>77</v>
      </c>
    </row>
    <row r="169" spans="1:12" x14ac:dyDescent="0.25">
      <c r="A169">
        <v>248</v>
      </c>
      <c r="B169" t="s">
        <v>1191</v>
      </c>
      <c r="C169" t="e">
        <v>#N/A</v>
      </c>
      <c r="D169" t="s">
        <v>1191</v>
      </c>
      <c r="E169" t="s">
        <v>1192</v>
      </c>
      <c r="F169" t="s">
        <v>77</v>
      </c>
      <c r="G169" t="s">
        <v>77</v>
      </c>
      <c r="H169" t="s">
        <v>77</v>
      </c>
      <c r="I169" t="s">
        <v>77</v>
      </c>
      <c r="J169" t="s">
        <v>77</v>
      </c>
      <c r="K169" t="s">
        <v>77</v>
      </c>
      <c r="L169" t="s">
        <v>77</v>
      </c>
    </row>
    <row r="170" spans="1:12" x14ac:dyDescent="0.25">
      <c r="A170">
        <v>193</v>
      </c>
      <c r="B170" t="s">
        <v>265</v>
      </c>
      <c r="C170" t="s">
        <v>265</v>
      </c>
      <c r="D170" t="s">
        <v>265</v>
      </c>
      <c r="E170" t="s">
        <v>1193</v>
      </c>
      <c r="F170">
        <v>0.63</v>
      </c>
      <c r="G170" t="s">
        <v>77</v>
      </c>
      <c r="H170">
        <v>16</v>
      </c>
      <c r="I170" t="s">
        <v>77</v>
      </c>
      <c r="J170">
        <v>7.5</v>
      </c>
      <c r="K170" t="s">
        <v>77</v>
      </c>
      <c r="L170" t="s">
        <v>77</v>
      </c>
    </row>
    <row r="171" spans="1:12" x14ac:dyDescent="0.25">
      <c r="A171">
        <v>116</v>
      </c>
      <c r="B171" t="s">
        <v>270</v>
      </c>
      <c r="C171" t="s">
        <v>270</v>
      </c>
      <c r="D171" t="s">
        <v>270</v>
      </c>
      <c r="E171" t="s">
        <v>1194</v>
      </c>
      <c r="F171" t="s">
        <v>77</v>
      </c>
      <c r="G171" t="s">
        <v>77</v>
      </c>
      <c r="H171" t="s">
        <v>77</v>
      </c>
      <c r="I171" t="s">
        <v>77</v>
      </c>
      <c r="J171" t="s">
        <v>77</v>
      </c>
      <c r="K171" t="s">
        <v>77</v>
      </c>
      <c r="L171">
        <v>790</v>
      </c>
    </row>
    <row r="172" spans="1:12" x14ac:dyDescent="0.25">
      <c r="A172">
        <v>328</v>
      </c>
      <c r="B172" t="s">
        <v>272</v>
      </c>
      <c r="C172" t="s">
        <v>272</v>
      </c>
      <c r="D172" t="s">
        <v>272</v>
      </c>
      <c r="E172" t="s">
        <v>1195</v>
      </c>
      <c r="F172">
        <v>59</v>
      </c>
      <c r="G172">
        <v>600</v>
      </c>
      <c r="H172">
        <v>620</v>
      </c>
      <c r="I172">
        <v>2600</v>
      </c>
      <c r="J172">
        <v>1200</v>
      </c>
      <c r="K172">
        <v>2600</v>
      </c>
      <c r="L172">
        <v>2100</v>
      </c>
    </row>
    <row r="173" spans="1:12" x14ac:dyDescent="0.25">
      <c r="A173">
        <v>123</v>
      </c>
      <c r="B173" t="s">
        <v>1196</v>
      </c>
      <c r="C173" t="e">
        <v>#N/A</v>
      </c>
      <c r="D173" t="s">
        <v>1196</v>
      </c>
      <c r="E173" t="s">
        <v>1197</v>
      </c>
      <c r="F173" t="s">
        <v>77</v>
      </c>
      <c r="G173" t="s">
        <v>77</v>
      </c>
      <c r="H173" t="s">
        <v>77</v>
      </c>
      <c r="I173" t="s">
        <v>77</v>
      </c>
      <c r="J173" t="s">
        <v>77</v>
      </c>
      <c r="K173" t="s">
        <v>77</v>
      </c>
      <c r="L173" t="s">
        <v>77</v>
      </c>
    </row>
    <row r="174" spans="1:12" x14ac:dyDescent="0.25">
      <c r="A174">
        <v>194</v>
      </c>
      <c r="B174" t="s">
        <v>1198</v>
      </c>
      <c r="C174" t="e">
        <v>#N/A</v>
      </c>
      <c r="D174" t="s">
        <v>1198</v>
      </c>
      <c r="E174" t="s">
        <v>1199</v>
      </c>
      <c r="F174" t="s">
        <v>77</v>
      </c>
      <c r="G174" t="s">
        <v>77</v>
      </c>
      <c r="H174" t="s">
        <v>77</v>
      </c>
      <c r="I174" t="s">
        <v>77</v>
      </c>
      <c r="J174" t="s">
        <v>77</v>
      </c>
      <c r="K174" t="s">
        <v>77</v>
      </c>
      <c r="L174" t="s">
        <v>77</v>
      </c>
    </row>
    <row r="175" spans="1:12" x14ac:dyDescent="0.25">
      <c r="A175">
        <v>195</v>
      </c>
      <c r="B175" t="s">
        <v>274</v>
      </c>
      <c r="C175" t="s">
        <v>274</v>
      </c>
      <c r="D175" t="s">
        <v>274</v>
      </c>
      <c r="E175" t="s">
        <v>1200</v>
      </c>
      <c r="F175" t="s">
        <v>77</v>
      </c>
      <c r="G175">
        <v>4</v>
      </c>
      <c r="H175" t="s">
        <v>77</v>
      </c>
      <c r="I175">
        <v>18</v>
      </c>
      <c r="J175" t="s">
        <v>77</v>
      </c>
      <c r="K175">
        <v>18</v>
      </c>
      <c r="L175">
        <v>230</v>
      </c>
    </row>
    <row r="176" spans="1:12" x14ac:dyDescent="0.25">
      <c r="A176">
        <v>196</v>
      </c>
      <c r="B176" t="s">
        <v>276</v>
      </c>
      <c r="C176" t="s">
        <v>276</v>
      </c>
      <c r="D176" t="s">
        <v>276</v>
      </c>
      <c r="E176" t="s">
        <v>277</v>
      </c>
      <c r="F176">
        <v>0.25</v>
      </c>
      <c r="G176">
        <v>32</v>
      </c>
      <c r="H176">
        <v>6.5</v>
      </c>
      <c r="I176">
        <v>140</v>
      </c>
      <c r="J176">
        <v>3</v>
      </c>
      <c r="K176">
        <v>140</v>
      </c>
      <c r="L176">
        <v>36</v>
      </c>
    </row>
    <row r="177" spans="1:12" x14ac:dyDescent="0.25">
      <c r="A177">
        <v>197</v>
      </c>
      <c r="B177" t="s">
        <v>281</v>
      </c>
      <c r="C177" t="s">
        <v>281</v>
      </c>
      <c r="D177" t="s">
        <v>281</v>
      </c>
      <c r="E177" t="s">
        <v>1201</v>
      </c>
      <c r="F177" t="s">
        <v>77</v>
      </c>
      <c r="G177">
        <v>0.54</v>
      </c>
      <c r="H177" t="s">
        <v>77</v>
      </c>
      <c r="I177">
        <v>2.4</v>
      </c>
      <c r="J177" t="s">
        <v>77</v>
      </c>
      <c r="K177">
        <v>2.4</v>
      </c>
      <c r="L177">
        <v>18</v>
      </c>
    </row>
    <row r="178" spans="1:12" x14ac:dyDescent="0.25">
      <c r="A178">
        <v>198</v>
      </c>
      <c r="B178" t="s">
        <v>1202</v>
      </c>
      <c r="C178" t="e">
        <v>#N/A</v>
      </c>
      <c r="D178" t="s">
        <v>1202</v>
      </c>
      <c r="E178" t="s">
        <v>1203</v>
      </c>
      <c r="F178" t="s">
        <v>77</v>
      </c>
      <c r="G178" t="s">
        <v>77</v>
      </c>
      <c r="H178" t="s">
        <v>77</v>
      </c>
      <c r="I178" t="s">
        <v>77</v>
      </c>
      <c r="J178" t="s">
        <v>77</v>
      </c>
      <c r="K178" t="s">
        <v>77</v>
      </c>
      <c r="L178" t="s">
        <v>77</v>
      </c>
    </row>
    <row r="179" spans="1:12" x14ac:dyDescent="0.25">
      <c r="A179">
        <v>521</v>
      </c>
      <c r="B179" t="s">
        <v>1204</v>
      </c>
      <c r="C179" t="e">
        <v>#N/A</v>
      </c>
      <c r="D179" t="s">
        <v>1204</v>
      </c>
      <c r="E179" t="s">
        <v>1205</v>
      </c>
      <c r="F179" t="s">
        <v>77</v>
      </c>
      <c r="G179" t="s">
        <v>77</v>
      </c>
      <c r="H179" t="s">
        <v>77</v>
      </c>
      <c r="I179" t="s">
        <v>77</v>
      </c>
      <c r="J179" t="s">
        <v>77</v>
      </c>
      <c r="K179" t="s">
        <v>77</v>
      </c>
      <c r="L179" t="s">
        <v>77</v>
      </c>
    </row>
    <row r="180" spans="1:12" x14ac:dyDescent="0.25">
      <c r="A180">
        <v>199</v>
      </c>
      <c r="B180" t="s">
        <v>286</v>
      </c>
      <c r="C180" t="s">
        <v>286</v>
      </c>
      <c r="D180" t="s">
        <v>286</v>
      </c>
      <c r="E180" t="s">
        <v>287</v>
      </c>
      <c r="F180">
        <v>2.2000000000000001E-4</v>
      </c>
      <c r="G180" t="s">
        <v>77</v>
      </c>
      <c r="H180">
        <v>5.7000000000000002E-3</v>
      </c>
      <c r="I180" t="s">
        <v>77</v>
      </c>
      <c r="J180">
        <v>2.5999999999999999E-3</v>
      </c>
      <c r="K180" t="s">
        <v>77</v>
      </c>
      <c r="L180" t="s">
        <v>77</v>
      </c>
    </row>
    <row r="181" spans="1:12" x14ac:dyDescent="0.25">
      <c r="A181">
        <v>200</v>
      </c>
      <c r="B181">
        <v>200</v>
      </c>
      <c r="C181">
        <v>200</v>
      </c>
      <c r="D181">
        <v>200</v>
      </c>
      <c r="E181" t="s">
        <v>1206</v>
      </c>
      <c r="F181">
        <v>0.1</v>
      </c>
      <c r="G181">
        <v>5</v>
      </c>
      <c r="H181">
        <v>2.6</v>
      </c>
      <c r="I181">
        <v>22</v>
      </c>
      <c r="J181">
        <v>1.2</v>
      </c>
      <c r="K181">
        <v>22</v>
      </c>
      <c r="L181" t="s">
        <v>77</v>
      </c>
    </row>
    <row r="182" spans="1:12" x14ac:dyDescent="0.25">
      <c r="A182">
        <v>201</v>
      </c>
      <c r="B182" t="s">
        <v>289</v>
      </c>
      <c r="C182" t="s">
        <v>289</v>
      </c>
      <c r="D182" t="s">
        <v>289</v>
      </c>
      <c r="E182" t="s">
        <v>290</v>
      </c>
      <c r="F182" t="s">
        <v>77</v>
      </c>
      <c r="G182">
        <v>0.2</v>
      </c>
      <c r="H182" t="s">
        <v>77</v>
      </c>
      <c r="I182">
        <v>0.88</v>
      </c>
      <c r="J182" t="s">
        <v>77</v>
      </c>
      <c r="K182">
        <v>0.88</v>
      </c>
      <c r="L182" t="s">
        <v>77</v>
      </c>
    </row>
    <row r="183" spans="1:12" x14ac:dyDescent="0.25">
      <c r="A183">
        <v>258</v>
      </c>
      <c r="B183" t="s">
        <v>1207</v>
      </c>
      <c r="C183" t="e">
        <v>#N/A</v>
      </c>
      <c r="D183" t="s">
        <v>1207</v>
      </c>
      <c r="E183" t="s">
        <v>1208</v>
      </c>
      <c r="F183" t="s">
        <v>77</v>
      </c>
      <c r="G183" t="s">
        <v>77</v>
      </c>
      <c r="H183" t="s">
        <v>77</v>
      </c>
      <c r="I183" t="s">
        <v>77</v>
      </c>
      <c r="J183" t="s">
        <v>77</v>
      </c>
      <c r="K183" t="s">
        <v>77</v>
      </c>
      <c r="L183" t="s">
        <v>77</v>
      </c>
    </row>
    <row r="184" spans="1:12" x14ac:dyDescent="0.25">
      <c r="A184">
        <v>259</v>
      </c>
      <c r="B184" t="s">
        <v>1209</v>
      </c>
      <c r="C184" t="e">
        <v>#N/A</v>
      </c>
      <c r="D184" t="s">
        <v>1209</v>
      </c>
      <c r="E184" t="s">
        <v>1210</v>
      </c>
      <c r="F184" t="s">
        <v>77</v>
      </c>
      <c r="G184" t="s">
        <v>77</v>
      </c>
      <c r="H184" t="s">
        <v>77</v>
      </c>
      <c r="I184" t="s">
        <v>77</v>
      </c>
      <c r="J184" t="s">
        <v>77</v>
      </c>
      <c r="K184" t="s">
        <v>77</v>
      </c>
      <c r="L184" t="s">
        <v>77</v>
      </c>
    </row>
    <row r="185" spans="1:12" x14ac:dyDescent="0.25">
      <c r="A185">
        <v>260</v>
      </c>
      <c r="B185" t="s">
        <v>355</v>
      </c>
      <c r="C185" t="s">
        <v>355</v>
      </c>
      <c r="D185" t="s">
        <v>355</v>
      </c>
      <c r="E185" t="s">
        <v>356</v>
      </c>
      <c r="F185" t="s">
        <v>77</v>
      </c>
      <c r="G185">
        <v>0.1</v>
      </c>
      <c r="H185" t="s">
        <v>77</v>
      </c>
      <c r="I185">
        <v>0.44</v>
      </c>
      <c r="J185" t="s">
        <v>77</v>
      </c>
      <c r="K185">
        <v>0.44</v>
      </c>
      <c r="L185" t="s">
        <v>77</v>
      </c>
    </row>
    <row r="186" spans="1:12" x14ac:dyDescent="0.25">
      <c r="A186">
        <v>261</v>
      </c>
      <c r="B186" t="s">
        <v>358</v>
      </c>
      <c r="C186" t="s">
        <v>358</v>
      </c>
      <c r="D186" t="s">
        <v>358</v>
      </c>
      <c r="E186" t="s">
        <v>359</v>
      </c>
      <c r="F186" t="s">
        <v>77</v>
      </c>
      <c r="G186">
        <v>0.3</v>
      </c>
      <c r="H186" t="s">
        <v>77</v>
      </c>
      <c r="I186">
        <v>1.3</v>
      </c>
      <c r="J186" t="s">
        <v>77</v>
      </c>
      <c r="K186">
        <v>1.3</v>
      </c>
      <c r="L186" t="s">
        <v>77</v>
      </c>
    </row>
    <row r="187" spans="1:12" x14ac:dyDescent="0.25">
      <c r="A187">
        <v>262</v>
      </c>
      <c r="B187" t="s">
        <v>1211</v>
      </c>
      <c r="C187" t="e">
        <v>#N/A</v>
      </c>
      <c r="D187" t="s">
        <v>1211</v>
      </c>
      <c r="E187" t="s">
        <v>1212</v>
      </c>
      <c r="F187" t="s">
        <v>77</v>
      </c>
      <c r="G187" t="s">
        <v>77</v>
      </c>
      <c r="H187" t="s">
        <v>77</v>
      </c>
      <c r="I187" t="s">
        <v>77</v>
      </c>
      <c r="J187" t="s">
        <v>77</v>
      </c>
      <c r="K187" t="s">
        <v>77</v>
      </c>
      <c r="L187" t="s">
        <v>77</v>
      </c>
    </row>
    <row r="188" spans="1:12" x14ac:dyDescent="0.25">
      <c r="A188">
        <v>523</v>
      </c>
      <c r="B188" t="s">
        <v>1213</v>
      </c>
      <c r="C188" t="e">
        <v>#N/A</v>
      </c>
      <c r="D188" t="s">
        <v>1213</v>
      </c>
      <c r="E188" t="s">
        <v>1214</v>
      </c>
      <c r="F188" t="s">
        <v>77</v>
      </c>
      <c r="G188" t="s">
        <v>77</v>
      </c>
      <c r="H188" t="s">
        <v>77</v>
      </c>
      <c r="I188" t="s">
        <v>77</v>
      </c>
      <c r="J188" t="s">
        <v>77</v>
      </c>
      <c r="K188" t="s">
        <v>77</v>
      </c>
      <c r="L188" t="s">
        <v>77</v>
      </c>
    </row>
    <row r="189" spans="1:12" x14ac:dyDescent="0.25">
      <c r="A189">
        <v>202</v>
      </c>
      <c r="B189" t="s">
        <v>1215</v>
      </c>
      <c r="C189" t="e">
        <v>#N/A</v>
      </c>
      <c r="D189" t="s">
        <v>1215</v>
      </c>
      <c r="E189" t="s">
        <v>1216</v>
      </c>
      <c r="F189" t="s">
        <v>77</v>
      </c>
      <c r="G189" t="s">
        <v>77</v>
      </c>
      <c r="H189" t="s">
        <v>77</v>
      </c>
      <c r="I189" t="s">
        <v>77</v>
      </c>
      <c r="J189" t="s">
        <v>77</v>
      </c>
      <c r="K189" t="s">
        <v>77</v>
      </c>
      <c r="L189" t="s">
        <v>77</v>
      </c>
    </row>
    <row r="190" spans="1:12" x14ac:dyDescent="0.25">
      <c r="A190">
        <v>203</v>
      </c>
      <c r="B190" t="s">
        <v>1217</v>
      </c>
      <c r="C190" t="e">
        <v>#N/A</v>
      </c>
      <c r="D190" t="s">
        <v>1217</v>
      </c>
      <c r="E190" t="s">
        <v>1218</v>
      </c>
      <c r="F190" t="s">
        <v>77</v>
      </c>
      <c r="G190" t="s">
        <v>77</v>
      </c>
      <c r="H190" t="s">
        <v>77</v>
      </c>
      <c r="I190" t="s">
        <v>77</v>
      </c>
      <c r="J190" t="s">
        <v>77</v>
      </c>
      <c r="K190" t="s">
        <v>77</v>
      </c>
      <c r="L190" t="s">
        <v>77</v>
      </c>
    </row>
    <row r="191" spans="1:12" x14ac:dyDescent="0.25">
      <c r="A191">
        <v>244</v>
      </c>
      <c r="B191" t="s">
        <v>294</v>
      </c>
      <c r="C191" t="s">
        <v>294</v>
      </c>
      <c r="D191" t="s">
        <v>294</v>
      </c>
      <c r="E191" t="s">
        <v>295</v>
      </c>
      <c r="F191" t="s">
        <v>77</v>
      </c>
      <c r="G191">
        <v>40000</v>
      </c>
      <c r="H191" t="s">
        <v>77</v>
      </c>
      <c r="I191">
        <v>180000</v>
      </c>
      <c r="J191" t="s">
        <v>77</v>
      </c>
      <c r="K191">
        <v>180000</v>
      </c>
      <c r="L191" t="s">
        <v>77</v>
      </c>
    </row>
    <row r="192" spans="1:12" x14ac:dyDescent="0.25">
      <c r="A192">
        <v>204</v>
      </c>
      <c r="B192" t="s">
        <v>1219</v>
      </c>
      <c r="C192" t="e">
        <v>#N/A</v>
      </c>
      <c r="D192" t="s">
        <v>1219</v>
      </c>
      <c r="E192" t="s">
        <v>1220</v>
      </c>
      <c r="F192" t="s">
        <v>77</v>
      </c>
      <c r="G192" t="s">
        <v>77</v>
      </c>
      <c r="H192" t="s">
        <v>77</v>
      </c>
      <c r="I192" t="s">
        <v>77</v>
      </c>
      <c r="J192" t="s">
        <v>77</v>
      </c>
      <c r="K192" t="s">
        <v>77</v>
      </c>
      <c r="L192" t="s">
        <v>77</v>
      </c>
    </row>
    <row r="193" spans="1:12" x14ac:dyDescent="0.25">
      <c r="A193">
        <v>205</v>
      </c>
      <c r="B193" t="s">
        <v>1221</v>
      </c>
      <c r="C193" t="e">
        <v>#N/A</v>
      </c>
      <c r="D193" t="s">
        <v>1221</v>
      </c>
      <c r="E193" t="s">
        <v>1222</v>
      </c>
      <c r="F193" t="s">
        <v>77</v>
      </c>
      <c r="G193" t="s">
        <v>77</v>
      </c>
      <c r="H193" t="s">
        <v>77</v>
      </c>
      <c r="I193" t="s">
        <v>77</v>
      </c>
      <c r="J193" t="s">
        <v>77</v>
      </c>
      <c r="K193" t="s">
        <v>77</v>
      </c>
      <c r="L193" t="s">
        <v>77</v>
      </c>
    </row>
    <row r="194" spans="1:12" x14ac:dyDescent="0.25">
      <c r="A194">
        <v>206</v>
      </c>
      <c r="B194" t="s">
        <v>1223</v>
      </c>
      <c r="C194" t="e">
        <v>#N/A</v>
      </c>
      <c r="D194" t="s">
        <v>1223</v>
      </c>
      <c r="E194" t="s">
        <v>1224</v>
      </c>
      <c r="F194" t="s">
        <v>77</v>
      </c>
      <c r="G194" t="s">
        <v>77</v>
      </c>
      <c r="H194" t="s">
        <v>77</v>
      </c>
      <c r="I194" t="s">
        <v>77</v>
      </c>
      <c r="J194" t="s">
        <v>77</v>
      </c>
      <c r="K194" t="s">
        <v>77</v>
      </c>
      <c r="L194" t="s">
        <v>77</v>
      </c>
    </row>
    <row r="195" spans="1:12" x14ac:dyDescent="0.25">
      <c r="A195">
        <v>207</v>
      </c>
      <c r="B195" t="s">
        <v>296</v>
      </c>
      <c r="C195" t="s">
        <v>296</v>
      </c>
      <c r="D195" t="s">
        <v>296</v>
      </c>
      <c r="E195" t="s">
        <v>297</v>
      </c>
      <c r="F195">
        <v>7.6999999999999996E-4</v>
      </c>
      <c r="G195" t="s">
        <v>77</v>
      </c>
      <c r="H195">
        <v>0.02</v>
      </c>
      <c r="I195" t="s">
        <v>77</v>
      </c>
      <c r="J195">
        <v>9.1999999999999998E-3</v>
      </c>
      <c r="K195" t="s">
        <v>77</v>
      </c>
      <c r="L195" t="s">
        <v>77</v>
      </c>
    </row>
    <row r="196" spans="1:12" x14ac:dyDescent="0.25">
      <c r="A196">
        <v>208</v>
      </c>
      <c r="B196" t="s">
        <v>1225</v>
      </c>
      <c r="C196" t="e">
        <v>#N/A</v>
      </c>
      <c r="D196" t="s">
        <v>1225</v>
      </c>
      <c r="E196" t="s">
        <v>1226</v>
      </c>
      <c r="F196" t="s">
        <v>77</v>
      </c>
      <c r="G196" t="s">
        <v>77</v>
      </c>
      <c r="H196" t="s">
        <v>77</v>
      </c>
      <c r="I196" t="s">
        <v>77</v>
      </c>
      <c r="J196" t="s">
        <v>77</v>
      </c>
      <c r="K196" t="s">
        <v>77</v>
      </c>
      <c r="L196" t="s">
        <v>77</v>
      </c>
    </row>
    <row r="197" spans="1:12" x14ac:dyDescent="0.25">
      <c r="A197">
        <v>209</v>
      </c>
      <c r="B197" t="s">
        <v>1227</v>
      </c>
      <c r="C197" t="e">
        <v>#N/A</v>
      </c>
      <c r="D197" t="s">
        <v>1227</v>
      </c>
      <c r="E197" t="s">
        <v>1228</v>
      </c>
      <c r="F197" t="s">
        <v>77</v>
      </c>
      <c r="G197" t="s">
        <v>77</v>
      </c>
      <c r="H197" t="s">
        <v>77</v>
      </c>
      <c r="I197" t="s">
        <v>77</v>
      </c>
      <c r="J197" t="s">
        <v>77</v>
      </c>
      <c r="K197" t="s">
        <v>77</v>
      </c>
      <c r="L197" t="s">
        <v>77</v>
      </c>
    </row>
    <row r="198" spans="1:12" x14ac:dyDescent="0.25">
      <c r="A198">
        <v>210</v>
      </c>
      <c r="B198" t="s">
        <v>1229</v>
      </c>
      <c r="C198" t="e">
        <v>#N/A</v>
      </c>
      <c r="D198" t="s">
        <v>1229</v>
      </c>
      <c r="E198" t="s">
        <v>1230</v>
      </c>
      <c r="F198" t="s">
        <v>77</v>
      </c>
      <c r="G198" t="s">
        <v>77</v>
      </c>
      <c r="H198" t="s">
        <v>77</v>
      </c>
      <c r="I198" t="s">
        <v>77</v>
      </c>
      <c r="J198" t="s">
        <v>77</v>
      </c>
      <c r="K198" t="s">
        <v>77</v>
      </c>
      <c r="L198" t="s">
        <v>77</v>
      </c>
    </row>
    <row r="199" spans="1:12" x14ac:dyDescent="0.25">
      <c r="A199">
        <v>211</v>
      </c>
      <c r="B199" t="s">
        <v>298</v>
      </c>
      <c r="C199" t="s">
        <v>298</v>
      </c>
      <c r="D199" t="s">
        <v>298</v>
      </c>
      <c r="E199" t="s">
        <v>299</v>
      </c>
      <c r="F199" t="s">
        <v>77</v>
      </c>
      <c r="G199">
        <v>80</v>
      </c>
      <c r="H199" t="s">
        <v>77</v>
      </c>
      <c r="I199">
        <v>350</v>
      </c>
      <c r="J199" t="s">
        <v>77</v>
      </c>
      <c r="K199">
        <v>350</v>
      </c>
      <c r="L199" t="s">
        <v>77</v>
      </c>
    </row>
    <row r="200" spans="1:12" x14ac:dyDescent="0.25">
      <c r="A200">
        <v>212</v>
      </c>
      <c r="B200" t="s">
        <v>300</v>
      </c>
      <c r="C200" t="s">
        <v>300</v>
      </c>
      <c r="D200" t="s">
        <v>300</v>
      </c>
      <c r="E200" t="s">
        <v>301</v>
      </c>
      <c r="F200" t="s">
        <v>77</v>
      </c>
      <c r="G200" t="s">
        <v>77</v>
      </c>
      <c r="H200" t="s">
        <v>77</v>
      </c>
      <c r="I200" t="s">
        <v>77</v>
      </c>
      <c r="J200" t="s">
        <v>77</v>
      </c>
      <c r="K200" t="s">
        <v>77</v>
      </c>
      <c r="L200">
        <v>0.49</v>
      </c>
    </row>
    <row r="201" spans="1:12" x14ac:dyDescent="0.25">
      <c r="A201">
        <v>524</v>
      </c>
      <c r="B201" t="s">
        <v>1231</v>
      </c>
      <c r="C201" t="e">
        <v>#N/A</v>
      </c>
      <c r="D201" t="s">
        <v>1231</v>
      </c>
      <c r="E201" t="s">
        <v>1232</v>
      </c>
      <c r="F201" t="s">
        <v>77</v>
      </c>
      <c r="G201" t="s">
        <v>77</v>
      </c>
      <c r="H201" t="s">
        <v>77</v>
      </c>
      <c r="I201" t="s">
        <v>77</v>
      </c>
      <c r="J201" t="s">
        <v>77</v>
      </c>
      <c r="K201" t="s">
        <v>77</v>
      </c>
      <c r="L201" t="s">
        <v>77</v>
      </c>
    </row>
    <row r="202" spans="1:12" x14ac:dyDescent="0.25">
      <c r="A202">
        <v>213</v>
      </c>
      <c r="B202" t="s">
        <v>1233</v>
      </c>
      <c r="C202" t="e">
        <v>#N/A</v>
      </c>
      <c r="D202" t="s">
        <v>1233</v>
      </c>
      <c r="E202" t="s">
        <v>1234</v>
      </c>
      <c r="F202" t="s">
        <v>77</v>
      </c>
      <c r="G202" t="s">
        <v>77</v>
      </c>
      <c r="H202" t="s">
        <v>77</v>
      </c>
      <c r="I202" t="s">
        <v>77</v>
      </c>
      <c r="J202" t="s">
        <v>77</v>
      </c>
      <c r="K202" t="s">
        <v>77</v>
      </c>
      <c r="L202" t="s">
        <v>77</v>
      </c>
    </row>
    <row r="203" spans="1:12" x14ac:dyDescent="0.25">
      <c r="A203">
        <v>214</v>
      </c>
      <c r="B203" t="s">
        <v>1235</v>
      </c>
      <c r="C203" t="e">
        <v>#N/A</v>
      </c>
      <c r="D203" t="s">
        <v>1235</v>
      </c>
      <c r="E203" t="s">
        <v>1236</v>
      </c>
      <c r="F203" t="s">
        <v>77</v>
      </c>
      <c r="G203" t="s">
        <v>77</v>
      </c>
      <c r="H203" t="s">
        <v>77</v>
      </c>
      <c r="I203" t="s">
        <v>77</v>
      </c>
      <c r="J203" t="s">
        <v>77</v>
      </c>
      <c r="K203" t="s">
        <v>77</v>
      </c>
      <c r="L203" t="s">
        <v>77</v>
      </c>
    </row>
    <row r="204" spans="1:12" x14ac:dyDescent="0.25">
      <c r="A204">
        <v>215</v>
      </c>
      <c r="B204" t="s">
        <v>1237</v>
      </c>
      <c r="C204" t="e">
        <v>#N/A</v>
      </c>
      <c r="D204" t="s">
        <v>1237</v>
      </c>
      <c r="E204" t="s">
        <v>1238</v>
      </c>
      <c r="F204" t="s">
        <v>77</v>
      </c>
      <c r="G204" t="s">
        <v>77</v>
      </c>
      <c r="H204" t="s">
        <v>77</v>
      </c>
      <c r="I204" t="s">
        <v>77</v>
      </c>
      <c r="J204" t="s">
        <v>77</v>
      </c>
      <c r="K204" t="s">
        <v>77</v>
      </c>
      <c r="L204" t="s">
        <v>77</v>
      </c>
    </row>
    <row r="205" spans="1:12" x14ac:dyDescent="0.25">
      <c r="A205">
        <v>216</v>
      </c>
      <c r="B205" t="s">
        <v>1239</v>
      </c>
      <c r="C205" t="e">
        <v>#N/A</v>
      </c>
      <c r="D205" t="s">
        <v>1239</v>
      </c>
      <c r="E205" t="s">
        <v>1240</v>
      </c>
      <c r="F205" t="s">
        <v>77</v>
      </c>
      <c r="G205" t="s">
        <v>77</v>
      </c>
      <c r="H205" t="s">
        <v>77</v>
      </c>
      <c r="I205" t="s">
        <v>77</v>
      </c>
      <c r="J205" t="s">
        <v>77</v>
      </c>
      <c r="K205" t="s">
        <v>77</v>
      </c>
      <c r="L205" t="s">
        <v>77</v>
      </c>
    </row>
    <row r="206" spans="1:12" x14ac:dyDescent="0.25">
      <c r="A206">
        <v>218</v>
      </c>
      <c r="B206" t="s">
        <v>302</v>
      </c>
      <c r="C206" t="s">
        <v>302</v>
      </c>
      <c r="D206" t="s">
        <v>302</v>
      </c>
      <c r="E206" t="s">
        <v>303</v>
      </c>
      <c r="F206">
        <v>1.0999999999999999E-2</v>
      </c>
      <c r="G206" t="s">
        <v>77</v>
      </c>
      <c r="H206">
        <v>0.28999999999999998</v>
      </c>
      <c r="I206" t="s">
        <v>77</v>
      </c>
      <c r="J206">
        <v>0.13</v>
      </c>
      <c r="K206" t="s">
        <v>77</v>
      </c>
      <c r="L206" t="s">
        <v>77</v>
      </c>
    </row>
    <row r="207" spans="1:12" x14ac:dyDescent="0.25">
      <c r="A207">
        <v>219</v>
      </c>
      <c r="B207" t="s">
        <v>1241</v>
      </c>
      <c r="C207" t="e">
        <v>#N/A</v>
      </c>
      <c r="D207" t="s">
        <v>1241</v>
      </c>
      <c r="E207" t="s">
        <v>1242</v>
      </c>
      <c r="F207" t="s">
        <v>77</v>
      </c>
      <c r="G207" t="s">
        <v>77</v>
      </c>
      <c r="H207" t="s">
        <v>77</v>
      </c>
      <c r="I207" t="s">
        <v>77</v>
      </c>
      <c r="J207" t="s">
        <v>77</v>
      </c>
      <c r="K207" t="s">
        <v>77</v>
      </c>
      <c r="L207" t="s">
        <v>77</v>
      </c>
    </row>
    <row r="208" spans="1:12" x14ac:dyDescent="0.25">
      <c r="A208">
        <v>220</v>
      </c>
      <c r="B208" t="s">
        <v>304</v>
      </c>
      <c r="C208" t="s">
        <v>304</v>
      </c>
      <c r="D208" t="s">
        <v>304</v>
      </c>
      <c r="E208" t="s">
        <v>305</v>
      </c>
      <c r="F208">
        <v>0.2</v>
      </c>
      <c r="G208">
        <v>30</v>
      </c>
      <c r="H208">
        <v>5.2</v>
      </c>
      <c r="I208">
        <v>130</v>
      </c>
      <c r="J208">
        <v>2.4</v>
      </c>
      <c r="K208">
        <v>130</v>
      </c>
      <c r="L208">
        <v>7200</v>
      </c>
    </row>
    <row r="209" spans="1:12" x14ac:dyDescent="0.25">
      <c r="A209">
        <v>221</v>
      </c>
      <c r="B209" t="s">
        <v>1243</v>
      </c>
      <c r="C209" t="e">
        <v>#N/A</v>
      </c>
      <c r="D209" t="s">
        <v>1243</v>
      </c>
      <c r="E209" t="s">
        <v>1244</v>
      </c>
      <c r="F209" t="s">
        <v>77</v>
      </c>
      <c r="G209" t="s">
        <v>77</v>
      </c>
      <c r="H209" t="s">
        <v>77</v>
      </c>
      <c r="I209" t="s">
        <v>77</v>
      </c>
      <c r="J209" t="s">
        <v>77</v>
      </c>
      <c r="K209" t="s">
        <v>77</v>
      </c>
      <c r="L209" t="s">
        <v>77</v>
      </c>
    </row>
    <row r="210" spans="1:12" x14ac:dyDescent="0.25">
      <c r="A210">
        <v>222</v>
      </c>
      <c r="B210" t="s">
        <v>306</v>
      </c>
      <c r="C210" t="s">
        <v>306</v>
      </c>
      <c r="D210" t="s">
        <v>306</v>
      </c>
      <c r="E210" t="s">
        <v>1245</v>
      </c>
      <c r="F210">
        <v>4.4999999999999997E-3</v>
      </c>
      <c r="G210" t="s">
        <v>77</v>
      </c>
      <c r="H210">
        <v>0.12</v>
      </c>
      <c r="I210" t="s">
        <v>77</v>
      </c>
      <c r="J210">
        <v>5.5E-2</v>
      </c>
      <c r="K210" t="s">
        <v>77</v>
      </c>
      <c r="L210" t="s">
        <v>77</v>
      </c>
    </row>
    <row r="211" spans="1:12" x14ac:dyDescent="0.25">
      <c r="A211">
        <v>263</v>
      </c>
      <c r="B211" t="s">
        <v>1246</v>
      </c>
      <c r="C211" t="e">
        <v>#N/A</v>
      </c>
      <c r="D211" t="s">
        <v>1246</v>
      </c>
      <c r="E211" t="s">
        <v>1247</v>
      </c>
      <c r="F211" t="s">
        <v>77</v>
      </c>
      <c r="G211" t="s">
        <v>77</v>
      </c>
      <c r="H211" t="s">
        <v>77</v>
      </c>
      <c r="I211" t="s">
        <v>77</v>
      </c>
      <c r="J211" t="s">
        <v>77</v>
      </c>
      <c r="K211" t="s">
        <v>77</v>
      </c>
      <c r="L211" t="s">
        <v>77</v>
      </c>
    </row>
    <row r="212" spans="1:12" x14ac:dyDescent="0.25">
      <c r="A212">
        <v>264</v>
      </c>
      <c r="B212" t="s">
        <v>1248</v>
      </c>
      <c r="C212" t="e">
        <v>#N/A</v>
      </c>
      <c r="D212" t="s">
        <v>1248</v>
      </c>
      <c r="E212" t="s">
        <v>1249</v>
      </c>
      <c r="F212" t="s">
        <v>77</v>
      </c>
      <c r="G212" t="s">
        <v>77</v>
      </c>
      <c r="H212" t="s">
        <v>77</v>
      </c>
      <c r="I212" t="s">
        <v>77</v>
      </c>
      <c r="J212" t="s">
        <v>77</v>
      </c>
      <c r="K212" t="s">
        <v>77</v>
      </c>
      <c r="L212" t="s">
        <v>77</v>
      </c>
    </row>
    <row r="213" spans="1:12" x14ac:dyDescent="0.25">
      <c r="A213">
        <v>49</v>
      </c>
      <c r="B213" t="s">
        <v>126</v>
      </c>
      <c r="C213" t="s">
        <v>126</v>
      </c>
      <c r="D213" t="s">
        <v>126</v>
      </c>
      <c r="E213" t="s">
        <v>127</v>
      </c>
      <c r="F213">
        <v>7.0999999999999998E-6</v>
      </c>
      <c r="G213" t="s">
        <v>77</v>
      </c>
      <c r="H213">
        <v>1.9000000000000001E-4</v>
      </c>
      <c r="I213" t="s">
        <v>77</v>
      </c>
      <c r="J213">
        <v>8.6000000000000003E-5</v>
      </c>
      <c r="K213" t="s">
        <v>77</v>
      </c>
      <c r="L213" t="s">
        <v>77</v>
      </c>
    </row>
    <row r="214" spans="1:12" x14ac:dyDescent="0.25">
      <c r="A214">
        <v>50</v>
      </c>
      <c r="B214" t="s">
        <v>128</v>
      </c>
      <c r="C214" t="s">
        <v>128</v>
      </c>
      <c r="D214" t="s">
        <v>128</v>
      </c>
      <c r="E214" t="s">
        <v>129</v>
      </c>
      <c r="F214">
        <v>7.0999999999999998E-6</v>
      </c>
      <c r="G214" t="s">
        <v>77</v>
      </c>
      <c r="H214">
        <v>1.9000000000000001E-4</v>
      </c>
      <c r="I214" t="s">
        <v>77</v>
      </c>
      <c r="J214">
        <v>8.6000000000000003E-5</v>
      </c>
      <c r="K214" t="s">
        <v>77</v>
      </c>
      <c r="L214" t="s">
        <v>77</v>
      </c>
    </row>
    <row r="215" spans="1:12" x14ac:dyDescent="0.25">
      <c r="A215">
        <v>51</v>
      </c>
      <c r="B215" t="s">
        <v>130</v>
      </c>
      <c r="C215" t="s">
        <v>130</v>
      </c>
      <c r="D215" t="s">
        <v>130</v>
      </c>
      <c r="E215" t="s">
        <v>131</v>
      </c>
      <c r="F215">
        <v>7.0999999999999998E-6</v>
      </c>
      <c r="G215" t="s">
        <v>77</v>
      </c>
      <c r="H215">
        <v>1.9000000000000001E-4</v>
      </c>
      <c r="I215" t="s">
        <v>77</v>
      </c>
      <c r="J215">
        <v>8.6000000000000003E-5</v>
      </c>
      <c r="K215" t="s">
        <v>77</v>
      </c>
      <c r="L215" t="s">
        <v>77</v>
      </c>
    </row>
    <row r="216" spans="1:12" x14ac:dyDescent="0.25">
      <c r="A216">
        <v>223</v>
      </c>
      <c r="B216" t="s">
        <v>1250</v>
      </c>
      <c r="C216" t="e">
        <v>#N/A</v>
      </c>
      <c r="D216" t="s">
        <v>1250</v>
      </c>
      <c r="E216" t="s">
        <v>1251</v>
      </c>
      <c r="F216" t="s">
        <v>77</v>
      </c>
      <c r="G216" t="s">
        <v>77</v>
      </c>
      <c r="H216" t="s">
        <v>77</v>
      </c>
      <c r="I216" t="s">
        <v>77</v>
      </c>
      <c r="J216" t="s">
        <v>77</v>
      </c>
      <c r="K216" t="s">
        <v>77</v>
      </c>
      <c r="L216" t="s">
        <v>77</v>
      </c>
    </row>
    <row r="217" spans="1:12" x14ac:dyDescent="0.25">
      <c r="A217">
        <v>224</v>
      </c>
      <c r="B217" t="s">
        <v>308</v>
      </c>
      <c r="C217" t="s">
        <v>308</v>
      </c>
      <c r="D217" t="s">
        <v>308</v>
      </c>
      <c r="E217" t="s">
        <v>309</v>
      </c>
      <c r="F217" t="s">
        <v>77</v>
      </c>
      <c r="G217" t="s">
        <v>77</v>
      </c>
      <c r="H217" t="s">
        <v>77</v>
      </c>
      <c r="I217" t="s">
        <v>77</v>
      </c>
      <c r="J217" t="s">
        <v>77</v>
      </c>
      <c r="K217" t="s">
        <v>77</v>
      </c>
      <c r="L217">
        <v>6</v>
      </c>
    </row>
    <row r="218" spans="1:12" x14ac:dyDescent="0.25">
      <c r="A218">
        <v>225</v>
      </c>
      <c r="B218" t="s">
        <v>310</v>
      </c>
      <c r="C218" t="s">
        <v>310</v>
      </c>
      <c r="D218" t="s">
        <v>310</v>
      </c>
      <c r="E218" t="s">
        <v>311</v>
      </c>
      <c r="F218">
        <v>4.2999999999999997E-2</v>
      </c>
      <c r="G218">
        <v>3</v>
      </c>
      <c r="H218">
        <v>1.1000000000000001</v>
      </c>
      <c r="I218">
        <v>13</v>
      </c>
      <c r="J218">
        <v>0.52</v>
      </c>
      <c r="K218">
        <v>13</v>
      </c>
      <c r="L218">
        <v>1300</v>
      </c>
    </row>
    <row r="219" spans="1:12" x14ac:dyDescent="0.25">
      <c r="A219">
        <v>226</v>
      </c>
      <c r="B219" t="s">
        <v>312</v>
      </c>
      <c r="C219" t="s">
        <v>312</v>
      </c>
      <c r="D219" t="s">
        <v>312</v>
      </c>
      <c r="E219" t="s">
        <v>313</v>
      </c>
      <c r="F219" t="s">
        <v>77</v>
      </c>
      <c r="G219">
        <v>20</v>
      </c>
      <c r="H219" t="s">
        <v>77</v>
      </c>
      <c r="I219">
        <v>88</v>
      </c>
      <c r="J219" t="s">
        <v>77</v>
      </c>
      <c r="K219">
        <v>88</v>
      </c>
      <c r="L219" t="s">
        <v>77</v>
      </c>
    </row>
    <row r="220" spans="1:12" x14ac:dyDescent="0.25">
      <c r="A220">
        <v>227</v>
      </c>
      <c r="B220">
        <v>227</v>
      </c>
      <c r="C220" t="e">
        <v>#N/A</v>
      </c>
      <c r="D220">
        <v>227</v>
      </c>
      <c r="E220" t="s">
        <v>1252</v>
      </c>
      <c r="F220" t="s">
        <v>77</v>
      </c>
      <c r="G220" t="s">
        <v>77</v>
      </c>
      <c r="H220" t="s">
        <v>77</v>
      </c>
      <c r="I220" t="s">
        <v>77</v>
      </c>
      <c r="J220" t="s">
        <v>77</v>
      </c>
      <c r="K220" t="s">
        <v>77</v>
      </c>
      <c r="L220" t="s">
        <v>77</v>
      </c>
    </row>
    <row r="221" spans="1:12" x14ac:dyDescent="0.25">
      <c r="A221">
        <v>357</v>
      </c>
      <c r="B221" t="s">
        <v>1253</v>
      </c>
      <c r="C221" t="e">
        <v>#N/A</v>
      </c>
      <c r="D221" t="s">
        <v>1253</v>
      </c>
      <c r="E221" t="s">
        <v>1254</v>
      </c>
      <c r="F221" t="s">
        <v>77</v>
      </c>
      <c r="G221" t="s">
        <v>77</v>
      </c>
      <c r="H221" t="s">
        <v>77</v>
      </c>
      <c r="I221" t="s">
        <v>77</v>
      </c>
      <c r="J221" t="s">
        <v>77</v>
      </c>
      <c r="K221" t="s">
        <v>77</v>
      </c>
      <c r="L221" t="s">
        <v>77</v>
      </c>
    </row>
    <row r="222" spans="1:12" x14ac:dyDescent="0.25">
      <c r="A222">
        <v>228</v>
      </c>
      <c r="B222" t="s">
        <v>317</v>
      </c>
      <c r="C222" t="s">
        <v>317</v>
      </c>
      <c r="D222" t="s">
        <v>317</v>
      </c>
      <c r="E222" t="s">
        <v>318</v>
      </c>
      <c r="F222" t="s">
        <v>77</v>
      </c>
      <c r="G222">
        <v>8</v>
      </c>
      <c r="H222" t="s">
        <v>77</v>
      </c>
      <c r="I222">
        <v>35</v>
      </c>
      <c r="J222" t="s">
        <v>77</v>
      </c>
      <c r="K222">
        <v>35</v>
      </c>
      <c r="L222" t="s">
        <v>77</v>
      </c>
    </row>
    <row r="223" spans="1:12" x14ac:dyDescent="0.25">
      <c r="A223">
        <v>229</v>
      </c>
      <c r="B223" t="s">
        <v>319</v>
      </c>
      <c r="C223" t="s">
        <v>319</v>
      </c>
      <c r="D223" t="s">
        <v>319</v>
      </c>
      <c r="E223" t="s">
        <v>320</v>
      </c>
      <c r="F223">
        <v>0.4</v>
      </c>
      <c r="G223">
        <v>260</v>
      </c>
      <c r="H223">
        <v>10</v>
      </c>
      <c r="I223">
        <v>1100</v>
      </c>
      <c r="J223">
        <v>4.8</v>
      </c>
      <c r="K223">
        <v>1100</v>
      </c>
      <c r="L223">
        <v>22000</v>
      </c>
    </row>
    <row r="224" spans="1:12" x14ac:dyDescent="0.25">
      <c r="A224">
        <v>231</v>
      </c>
      <c r="B224" t="s">
        <v>321</v>
      </c>
      <c r="C224" t="e">
        <v>#N/A</v>
      </c>
      <c r="D224" t="s">
        <v>321</v>
      </c>
      <c r="E224" t="s">
        <v>322</v>
      </c>
      <c r="F224" t="s">
        <v>77</v>
      </c>
      <c r="G224" t="s">
        <v>77</v>
      </c>
      <c r="H224" t="s">
        <v>77</v>
      </c>
      <c r="I224" t="s">
        <v>77</v>
      </c>
      <c r="J224" t="s">
        <v>77</v>
      </c>
      <c r="K224" t="s">
        <v>77</v>
      </c>
      <c r="L224" t="s">
        <v>77</v>
      </c>
    </row>
    <row r="225" spans="1:12" x14ac:dyDescent="0.25">
      <c r="A225">
        <v>232</v>
      </c>
      <c r="B225" t="s">
        <v>323</v>
      </c>
      <c r="C225" t="s">
        <v>323</v>
      </c>
      <c r="D225" t="s">
        <v>323</v>
      </c>
      <c r="E225" t="s">
        <v>1255</v>
      </c>
      <c r="F225">
        <v>1.6999999999999999E-3</v>
      </c>
      <c r="G225">
        <v>9</v>
      </c>
      <c r="H225">
        <v>4.2999999999999997E-2</v>
      </c>
      <c r="I225">
        <v>40</v>
      </c>
      <c r="J225">
        <v>0.02</v>
      </c>
      <c r="K225">
        <v>40</v>
      </c>
      <c r="L225" t="s">
        <v>77</v>
      </c>
    </row>
    <row r="226" spans="1:12" x14ac:dyDescent="0.25">
      <c r="A226">
        <v>233</v>
      </c>
      <c r="B226" t="s">
        <v>325</v>
      </c>
      <c r="C226" t="s">
        <v>325</v>
      </c>
      <c r="D226" t="s">
        <v>325</v>
      </c>
      <c r="E226" t="s">
        <v>1256</v>
      </c>
      <c r="F226">
        <v>3.7999999999999999E-2</v>
      </c>
      <c r="G226">
        <v>7</v>
      </c>
      <c r="H226">
        <v>1</v>
      </c>
      <c r="I226">
        <v>31</v>
      </c>
      <c r="J226">
        <v>0.46</v>
      </c>
      <c r="K226">
        <v>31</v>
      </c>
      <c r="L226" t="s">
        <v>77</v>
      </c>
    </row>
    <row r="227" spans="1:12" x14ac:dyDescent="0.25">
      <c r="A227">
        <v>234</v>
      </c>
      <c r="B227" t="s">
        <v>327</v>
      </c>
      <c r="C227" t="s">
        <v>327</v>
      </c>
      <c r="D227" t="s">
        <v>327</v>
      </c>
      <c r="E227" t="s">
        <v>328</v>
      </c>
      <c r="F227" t="s">
        <v>77</v>
      </c>
      <c r="G227">
        <v>400</v>
      </c>
      <c r="H227" t="s">
        <v>77</v>
      </c>
      <c r="I227">
        <v>1800</v>
      </c>
      <c r="J227" t="s">
        <v>77</v>
      </c>
      <c r="K227">
        <v>1800</v>
      </c>
      <c r="L227">
        <v>2000</v>
      </c>
    </row>
    <row r="228" spans="1:12" x14ac:dyDescent="0.25">
      <c r="A228">
        <v>265</v>
      </c>
      <c r="B228" t="s">
        <v>1257</v>
      </c>
      <c r="C228" t="e">
        <v>#N/A</v>
      </c>
      <c r="D228" t="s">
        <v>1257</v>
      </c>
      <c r="E228" t="s">
        <v>1258</v>
      </c>
      <c r="F228" t="s">
        <v>77</v>
      </c>
      <c r="G228" t="s">
        <v>77</v>
      </c>
      <c r="H228" t="s">
        <v>77</v>
      </c>
      <c r="I228" t="s">
        <v>77</v>
      </c>
      <c r="J228" t="s">
        <v>77</v>
      </c>
      <c r="K228" t="s">
        <v>77</v>
      </c>
      <c r="L228" t="s">
        <v>77</v>
      </c>
    </row>
    <row r="229" spans="1:12" x14ac:dyDescent="0.25">
      <c r="A229">
        <v>266</v>
      </c>
      <c r="B229" t="s">
        <v>1259</v>
      </c>
      <c r="C229" t="e">
        <v>#N/A</v>
      </c>
      <c r="D229" t="s">
        <v>1259</v>
      </c>
      <c r="E229" t="s">
        <v>1260</v>
      </c>
      <c r="F229" t="s">
        <v>77</v>
      </c>
      <c r="G229" t="s">
        <v>77</v>
      </c>
      <c r="H229" t="s">
        <v>77</v>
      </c>
      <c r="I229" t="s">
        <v>77</v>
      </c>
      <c r="J229" t="s">
        <v>77</v>
      </c>
      <c r="K229" t="s">
        <v>77</v>
      </c>
      <c r="L229" t="s">
        <v>77</v>
      </c>
    </row>
    <row r="230" spans="1:12" x14ac:dyDescent="0.25">
      <c r="A230">
        <v>267</v>
      </c>
      <c r="B230" t="s">
        <v>360</v>
      </c>
      <c r="C230" t="s">
        <v>360</v>
      </c>
      <c r="D230" t="s">
        <v>360</v>
      </c>
      <c r="E230" t="s">
        <v>1261</v>
      </c>
      <c r="F230" t="s">
        <v>77</v>
      </c>
      <c r="G230">
        <v>82</v>
      </c>
      <c r="H230" t="s">
        <v>77</v>
      </c>
      <c r="I230">
        <v>360</v>
      </c>
      <c r="J230" t="s">
        <v>77</v>
      </c>
      <c r="K230">
        <v>360</v>
      </c>
      <c r="L230">
        <v>29000</v>
      </c>
    </row>
    <row r="231" spans="1:12" x14ac:dyDescent="0.25">
      <c r="A231">
        <v>268</v>
      </c>
      <c r="B231" t="s">
        <v>362</v>
      </c>
      <c r="C231" t="s">
        <v>362</v>
      </c>
      <c r="D231" t="s">
        <v>362</v>
      </c>
      <c r="E231" t="s">
        <v>363</v>
      </c>
      <c r="F231" t="s">
        <v>77</v>
      </c>
      <c r="G231">
        <v>70</v>
      </c>
      <c r="H231" t="s">
        <v>77</v>
      </c>
      <c r="I231">
        <v>310</v>
      </c>
      <c r="J231" t="s">
        <v>77</v>
      </c>
      <c r="K231">
        <v>310</v>
      </c>
      <c r="L231">
        <v>370</v>
      </c>
    </row>
    <row r="232" spans="1:12" x14ac:dyDescent="0.25">
      <c r="A232">
        <v>269</v>
      </c>
      <c r="B232" t="s">
        <v>364</v>
      </c>
      <c r="C232" t="s">
        <v>364</v>
      </c>
      <c r="D232" t="s">
        <v>364</v>
      </c>
      <c r="E232" t="s">
        <v>365</v>
      </c>
      <c r="F232" t="s">
        <v>77</v>
      </c>
      <c r="G232">
        <v>60</v>
      </c>
      <c r="H232" t="s">
        <v>77</v>
      </c>
      <c r="I232">
        <v>260</v>
      </c>
      <c r="J232" t="s">
        <v>77</v>
      </c>
      <c r="K232">
        <v>260</v>
      </c>
      <c r="L232">
        <v>140</v>
      </c>
    </row>
    <row r="233" spans="1:12" x14ac:dyDescent="0.25">
      <c r="A233">
        <v>270</v>
      </c>
      <c r="B233" t="s">
        <v>366</v>
      </c>
      <c r="C233" t="s">
        <v>366</v>
      </c>
      <c r="D233" t="s">
        <v>366</v>
      </c>
      <c r="E233" t="s">
        <v>367</v>
      </c>
      <c r="F233" t="s">
        <v>77</v>
      </c>
      <c r="G233">
        <v>60</v>
      </c>
      <c r="H233" t="s">
        <v>77</v>
      </c>
      <c r="I233">
        <v>260</v>
      </c>
      <c r="J233" t="s">
        <v>77</v>
      </c>
      <c r="K233">
        <v>260</v>
      </c>
      <c r="L233">
        <v>93</v>
      </c>
    </row>
    <row r="234" spans="1:12" x14ac:dyDescent="0.25">
      <c r="A234">
        <v>271</v>
      </c>
      <c r="B234" t="s">
        <v>368</v>
      </c>
      <c r="C234" t="s">
        <v>368</v>
      </c>
      <c r="D234" t="s">
        <v>368</v>
      </c>
      <c r="E234" t="s">
        <v>369</v>
      </c>
      <c r="F234" t="s">
        <v>77</v>
      </c>
      <c r="G234">
        <v>1</v>
      </c>
      <c r="H234" t="s">
        <v>77</v>
      </c>
      <c r="I234">
        <v>4.4000000000000004</v>
      </c>
      <c r="J234" t="s">
        <v>77</v>
      </c>
      <c r="K234">
        <v>4.4000000000000004</v>
      </c>
      <c r="L234" t="s">
        <v>77</v>
      </c>
    </row>
    <row r="235" spans="1:12" x14ac:dyDescent="0.25">
      <c r="A235">
        <v>272</v>
      </c>
      <c r="B235" t="s">
        <v>1262</v>
      </c>
      <c r="C235" t="e">
        <v>#N/A</v>
      </c>
      <c r="D235" t="s">
        <v>1262</v>
      </c>
      <c r="E235" t="s">
        <v>1263</v>
      </c>
      <c r="F235" t="s">
        <v>77</v>
      </c>
      <c r="G235" t="s">
        <v>77</v>
      </c>
      <c r="H235" t="s">
        <v>77</v>
      </c>
      <c r="I235" t="s">
        <v>77</v>
      </c>
      <c r="J235" t="s">
        <v>77</v>
      </c>
      <c r="K235" t="s">
        <v>77</v>
      </c>
      <c r="L235" t="s">
        <v>77</v>
      </c>
    </row>
    <row r="236" spans="1:12" x14ac:dyDescent="0.25">
      <c r="A236">
        <v>235</v>
      </c>
      <c r="B236" t="s">
        <v>1264</v>
      </c>
      <c r="C236" t="e">
        <v>#N/A</v>
      </c>
      <c r="D236" t="s">
        <v>1264</v>
      </c>
      <c r="E236" t="s">
        <v>1265</v>
      </c>
      <c r="F236" t="s">
        <v>77</v>
      </c>
      <c r="G236" t="s">
        <v>77</v>
      </c>
      <c r="H236" t="s">
        <v>77</v>
      </c>
      <c r="I236" t="s">
        <v>77</v>
      </c>
      <c r="J236" t="s">
        <v>77</v>
      </c>
      <c r="K236" t="s">
        <v>77</v>
      </c>
      <c r="L236" t="s">
        <v>77</v>
      </c>
    </row>
    <row r="237" spans="1:12" x14ac:dyDescent="0.25">
      <c r="A237">
        <v>236</v>
      </c>
      <c r="B237" t="s">
        <v>329</v>
      </c>
      <c r="C237" t="s">
        <v>329</v>
      </c>
      <c r="D237" t="s">
        <v>329</v>
      </c>
      <c r="E237" t="s">
        <v>330</v>
      </c>
      <c r="F237">
        <v>2.0000000000000001E-4</v>
      </c>
      <c r="G237">
        <v>30</v>
      </c>
      <c r="H237">
        <v>2.0999999999999999E-3</v>
      </c>
      <c r="I237">
        <v>130</v>
      </c>
      <c r="J237">
        <v>4.0000000000000001E-3</v>
      </c>
      <c r="K237">
        <v>130</v>
      </c>
      <c r="L237">
        <v>160</v>
      </c>
    </row>
    <row r="238" spans="1:12" x14ac:dyDescent="0.25">
      <c r="A238">
        <v>237</v>
      </c>
      <c r="B238" t="s">
        <v>331</v>
      </c>
      <c r="C238" t="s">
        <v>331</v>
      </c>
      <c r="D238" t="s">
        <v>331</v>
      </c>
      <c r="E238" t="s">
        <v>332</v>
      </c>
      <c r="F238">
        <v>7.6999999999999999E-2</v>
      </c>
      <c r="G238" t="s">
        <v>77</v>
      </c>
      <c r="H238">
        <v>2</v>
      </c>
      <c r="I238" t="s">
        <v>77</v>
      </c>
      <c r="J238">
        <v>0.92</v>
      </c>
      <c r="K238" t="s">
        <v>77</v>
      </c>
      <c r="L238" t="s">
        <v>77</v>
      </c>
    </row>
    <row r="239" spans="1:12" x14ac:dyDescent="0.25">
      <c r="A239">
        <v>238</v>
      </c>
      <c r="B239" t="s">
        <v>1266</v>
      </c>
      <c r="C239" t="e">
        <v>#N/A</v>
      </c>
      <c r="D239" t="s">
        <v>1266</v>
      </c>
      <c r="E239" t="s">
        <v>1267</v>
      </c>
      <c r="F239" t="s">
        <v>77</v>
      </c>
      <c r="G239" t="s">
        <v>77</v>
      </c>
      <c r="H239" t="s">
        <v>77</v>
      </c>
      <c r="I239" t="s">
        <v>77</v>
      </c>
      <c r="J239" t="s">
        <v>77</v>
      </c>
      <c r="K239" t="s">
        <v>77</v>
      </c>
      <c r="L239" t="s">
        <v>77</v>
      </c>
    </row>
    <row r="240" spans="1:12" x14ac:dyDescent="0.25">
      <c r="A240">
        <v>239</v>
      </c>
      <c r="B240">
        <v>239</v>
      </c>
      <c r="C240">
        <v>239</v>
      </c>
      <c r="D240">
        <v>239</v>
      </c>
      <c r="E240" t="s">
        <v>1268</v>
      </c>
      <c r="F240" t="s">
        <v>77</v>
      </c>
      <c r="G240">
        <v>2.2999999999999998</v>
      </c>
      <c r="H240" t="s">
        <v>77</v>
      </c>
      <c r="I240">
        <v>20</v>
      </c>
      <c r="J240" t="s">
        <v>77</v>
      </c>
      <c r="K240">
        <v>20</v>
      </c>
      <c r="L240">
        <v>240</v>
      </c>
    </row>
    <row r="241" spans="1:12" x14ac:dyDescent="0.25">
      <c r="A241">
        <v>241</v>
      </c>
      <c r="B241" t="s">
        <v>340</v>
      </c>
      <c r="C241" t="s">
        <v>340</v>
      </c>
      <c r="D241" t="s">
        <v>340</v>
      </c>
      <c r="E241" t="s">
        <v>341</v>
      </c>
      <c r="F241" t="s">
        <v>77</v>
      </c>
      <c r="G241" t="s">
        <v>77</v>
      </c>
      <c r="H241" t="s">
        <v>77</v>
      </c>
      <c r="I241" t="s">
        <v>77</v>
      </c>
      <c r="J241" t="s">
        <v>77</v>
      </c>
      <c r="K241" t="s">
        <v>77</v>
      </c>
      <c r="L241">
        <v>16</v>
      </c>
    </row>
    <row r="242" spans="1:12" x14ac:dyDescent="0.25">
      <c r="A242">
        <v>250</v>
      </c>
      <c r="B242" t="s">
        <v>342</v>
      </c>
      <c r="C242" t="s">
        <v>342</v>
      </c>
      <c r="D242" t="s">
        <v>342</v>
      </c>
      <c r="E242" t="s">
        <v>343</v>
      </c>
      <c r="F242">
        <v>0.17</v>
      </c>
      <c r="G242">
        <v>9</v>
      </c>
      <c r="H242">
        <v>4.3</v>
      </c>
      <c r="I242">
        <v>40</v>
      </c>
      <c r="J242">
        <v>2</v>
      </c>
      <c r="K242">
        <v>40</v>
      </c>
      <c r="L242">
        <v>49</v>
      </c>
    </row>
    <row r="243" spans="1:12" x14ac:dyDescent="0.25">
      <c r="A243">
        <v>251</v>
      </c>
      <c r="B243" t="s">
        <v>1269</v>
      </c>
      <c r="C243" t="e">
        <v>#N/A</v>
      </c>
      <c r="D243" t="s">
        <v>1269</v>
      </c>
      <c r="E243" t="s">
        <v>1270</v>
      </c>
      <c r="F243" t="s">
        <v>77</v>
      </c>
      <c r="G243" t="s">
        <v>77</v>
      </c>
      <c r="H243" t="s">
        <v>77</v>
      </c>
      <c r="I243" t="s">
        <v>77</v>
      </c>
      <c r="J243" t="s">
        <v>77</v>
      </c>
      <c r="K243" t="s">
        <v>77</v>
      </c>
      <c r="L243" t="s">
        <v>77</v>
      </c>
    </row>
    <row r="244" spans="1:12" x14ac:dyDescent="0.25">
      <c r="A244">
        <v>252</v>
      </c>
      <c r="B244" t="s">
        <v>1271</v>
      </c>
      <c r="C244" t="e">
        <v>#N/A</v>
      </c>
      <c r="D244" t="s">
        <v>1271</v>
      </c>
      <c r="E244" t="s">
        <v>1272</v>
      </c>
      <c r="F244" t="s">
        <v>77</v>
      </c>
      <c r="G244" t="s">
        <v>77</v>
      </c>
      <c r="H244" t="s">
        <v>77</v>
      </c>
      <c r="I244" t="s">
        <v>77</v>
      </c>
      <c r="J244" t="s">
        <v>77</v>
      </c>
      <c r="K244" t="s">
        <v>77</v>
      </c>
      <c r="L244" t="s">
        <v>77</v>
      </c>
    </row>
    <row r="245" spans="1:12" x14ac:dyDescent="0.25">
      <c r="A245">
        <v>253</v>
      </c>
      <c r="B245" t="s">
        <v>1273</v>
      </c>
      <c r="C245" t="e">
        <v>#N/A</v>
      </c>
      <c r="D245" t="s">
        <v>1273</v>
      </c>
      <c r="E245" t="s">
        <v>1274</v>
      </c>
      <c r="F245" t="s">
        <v>77</v>
      </c>
      <c r="G245" t="s">
        <v>77</v>
      </c>
      <c r="H245" t="s">
        <v>77</v>
      </c>
      <c r="I245" t="s">
        <v>77</v>
      </c>
      <c r="J245" t="s">
        <v>77</v>
      </c>
      <c r="K245" t="s">
        <v>77</v>
      </c>
      <c r="L245" t="s">
        <v>77</v>
      </c>
    </row>
    <row r="246" spans="1:12" x14ac:dyDescent="0.25">
      <c r="A246">
        <v>352</v>
      </c>
      <c r="B246">
        <v>352</v>
      </c>
      <c r="C246" t="e">
        <v>#N/A</v>
      </c>
      <c r="D246">
        <v>352</v>
      </c>
      <c r="E246" t="s">
        <v>1275</v>
      </c>
      <c r="F246" t="s">
        <v>77</v>
      </c>
      <c r="G246" t="s">
        <v>77</v>
      </c>
      <c r="H246" t="s">
        <v>77</v>
      </c>
      <c r="I246" t="s">
        <v>77</v>
      </c>
      <c r="J246" t="s">
        <v>77</v>
      </c>
      <c r="K246" t="s">
        <v>77</v>
      </c>
      <c r="L246" t="s">
        <v>77</v>
      </c>
    </row>
    <row r="247" spans="1:12" x14ac:dyDescent="0.25">
      <c r="A247">
        <v>254</v>
      </c>
      <c r="B247" t="s">
        <v>353</v>
      </c>
      <c r="C247" t="s">
        <v>353</v>
      </c>
      <c r="D247" t="s">
        <v>353</v>
      </c>
      <c r="E247" t="s">
        <v>354</v>
      </c>
      <c r="F247" t="s">
        <v>77</v>
      </c>
      <c r="G247">
        <v>0.08</v>
      </c>
      <c r="H247" t="s">
        <v>77</v>
      </c>
      <c r="I247">
        <v>0.35</v>
      </c>
      <c r="J247" t="s">
        <v>77</v>
      </c>
      <c r="K247">
        <v>0.35</v>
      </c>
      <c r="L247">
        <v>4.0999999999999996</v>
      </c>
    </row>
    <row r="248" spans="1:12" x14ac:dyDescent="0.25">
      <c r="A248">
        <v>255</v>
      </c>
      <c r="B248" t="s">
        <v>1276</v>
      </c>
      <c r="C248" t="e">
        <v>#N/A</v>
      </c>
      <c r="D248" t="s">
        <v>1276</v>
      </c>
      <c r="E248" t="s">
        <v>1277</v>
      </c>
      <c r="F248" t="s">
        <v>77</v>
      </c>
      <c r="G248" t="s">
        <v>77</v>
      </c>
      <c r="H248" t="s">
        <v>77</v>
      </c>
      <c r="I248" t="s">
        <v>77</v>
      </c>
      <c r="J248" t="s">
        <v>77</v>
      </c>
      <c r="K248" t="s">
        <v>77</v>
      </c>
      <c r="L248" t="s">
        <v>77</v>
      </c>
    </row>
    <row r="249" spans="1:12" x14ac:dyDescent="0.25">
      <c r="A249">
        <v>256</v>
      </c>
      <c r="B249" t="s">
        <v>1278</v>
      </c>
      <c r="C249" t="e">
        <v>#N/A</v>
      </c>
      <c r="D249" t="s">
        <v>1278</v>
      </c>
      <c r="E249" t="s">
        <v>1279</v>
      </c>
      <c r="F249" t="s">
        <v>77</v>
      </c>
      <c r="G249" t="s">
        <v>77</v>
      </c>
      <c r="H249" t="s">
        <v>77</v>
      </c>
      <c r="I249" t="s">
        <v>77</v>
      </c>
      <c r="J249" t="s">
        <v>77</v>
      </c>
      <c r="K249" t="s">
        <v>77</v>
      </c>
      <c r="L249" t="s">
        <v>77</v>
      </c>
    </row>
    <row r="250" spans="1:12" x14ac:dyDescent="0.25">
      <c r="A250">
        <v>276</v>
      </c>
      <c r="B250" t="s">
        <v>1280</v>
      </c>
      <c r="C250" t="e">
        <v>#N/A</v>
      </c>
      <c r="D250" t="s">
        <v>1280</v>
      </c>
      <c r="E250" t="s">
        <v>1281</v>
      </c>
      <c r="F250" t="s">
        <v>77</v>
      </c>
      <c r="G250" t="s">
        <v>77</v>
      </c>
      <c r="H250" t="s">
        <v>77</v>
      </c>
      <c r="I250" t="s">
        <v>77</v>
      </c>
      <c r="J250" t="s">
        <v>77</v>
      </c>
      <c r="K250" t="s">
        <v>77</v>
      </c>
      <c r="L250" t="s">
        <v>77</v>
      </c>
    </row>
    <row r="251" spans="1:12" x14ac:dyDescent="0.25">
      <c r="A251">
        <v>277</v>
      </c>
      <c r="B251" t="s">
        <v>1282</v>
      </c>
      <c r="C251" t="e">
        <v>#N/A</v>
      </c>
      <c r="D251" t="s">
        <v>1282</v>
      </c>
      <c r="E251" t="s">
        <v>1283</v>
      </c>
      <c r="F251" t="s">
        <v>77</v>
      </c>
      <c r="G251" t="s">
        <v>77</v>
      </c>
      <c r="H251" t="s">
        <v>77</v>
      </c>
      <c r="I251" t="s">
        <v>77</v>
      </c>
      <c r="J251" t="s">
        <v>77</v>
      </c>
      <c r="K251" t="s">
        <v>77</v>
      </c>
      <c r="L251" t="s">
        <v>77</v>
      </c>
    </row>
    <row r="252" spans="1:12" x14ac:dyDescent="0.25">
      <c r="A252">
        <v>278</v>
      </c>
      <c r="B252" t="s">
        <v>372</v>
      </c>
      <c r="C252" t="s">
        <v>372</v>
      </c>
      <c r="D252" t="s">
        <v>372</v>
      </c>
      <c r="E252" t="s">
        <v>373</v>
      </c>
      <c r="F252">
        <v>7.6999999999999996E-4</v>
      </c>
      <c r="G252" t="s">
        <v>77</v>
      </c>
      <c r="H252">
        <v>0.02</v>
      </c>
      <c r="I252" t="s">
        <v>77</v>
      </c>
      <c r="J252">
        <v>9.1999999999999998E-3</v>
      </c>
      <c r="K252" t="s">
        <v>77</v>
      </c>
      <c r="L252" t="s">
        <v>77</v>
      </c>
    </row>
    <row r="253" spans="1:12" x14ac:dyDescent="0.25">
      <c r="A253">
        <v>279</v>
      </c>
      <c r="B253" t="s">
        <v>374</v>
      </c>
      <c r="C253" t="s">
        <v>374</v>
      </c>
      <c r="D253" t="s">
        <v>374</v>
      </c>
      <c r="E253" t="s">
        <v>375</v>
      </c>
      <c r="F253">
        <v>3.8000000000000002E-4</v>
      </c>
      <c r="G253" t="s">
        <v>77</v>
      </c>
      <c r="H253">
        <v>0.01</v>
      </c>
      <c r="I253" t="s">
        <v>77</v>
      </c>
      <c r="J253">
        <v>4.5999999999999999E-3</v>
      </c>
      <c r="K253" t="s">
        <v>77</v>
      </c>
      <c r="L253" t="s">
        <v>77</v>
      </c>
    </row>
    <row r="254" spans="1:12" x14ac:dyDescent="0.25">
      <c r="A254">
        <v>280</v>
      </c>
      <c r="B254" t="s">
        <v>379</v>
      </c>
      <c r="C254" t="s">
        <v>379</v>
      </c>
      <c r="D254" t="s">
        <v>379</v>
      </c>
      <c r="E254" t="s">
        <v>380</v>
      </c>
      <c r="F254">
        <v>2E-3</v>
      </c>
      <c r="G254" t="s">
        <v>77</v>
      </c>
      <c r="H254">
        <v>5.0999999999999997E-2</v>
      </c>
      <c r="I254" t="s">
        <v>77</v>
      </c>
      <c r="J254">
        <v>2.4E-2</v>
      </c>
      <c r="K254" t="s">
        <v>77</v>
      </c>
      <c r="L254" t="s">
        <v>77</v>
      </c>
    </row>
    <row r="255" spans="1:12" x14ac:dyDescent="0.25">
      <c r="A255">
        <v>281</v>
      </c>
      <c r="B255" t="s">
        <v>381</v>
      </c>
      <c r="C255" t="s">
        <v>381</v>
      </c>
      <c r="D255" t="s">
        <v>381</v>
      </c>
      <c r="E255" t="s">
        <v>382</v>
      </c>
      <c r="F255">
        <v>4.4999999999999998E-2</v>
      </c>
      <c r="G255" t="s">
        <v>77</v>
      </c>
      <c r="H255">
        <v>1.2</v>
      </c>
      <c r="I255" t="s">
        <v>77</v>
      </c>
      <c r="J255">
        <v>0.55000000000000004</v>
      </c>
      <c r="K255" t="s">
        <v>77</v>
      </c>
      <c r="L255" t="s">
        <v>77</v>
      </c>
    </row>
    <row r="256" spans="1:12" x14ac:dyDescent="0.25">
      <c r="A256">
        <v>282</v>
      </c>
      <c r="B256" t="s">
        <v>383</v>
      </c>
      <c r="C256" t="s">
        <v>383</v>
      </c>
      <c r="D256" t="s">
        <v>383</v>
      </c>
      <c r="E256" t="s">
        <v>384</v>
      </c>
      <c r="F256">
        <v>1.7000000000000001E-4</v>
      </c>
      <c r="G256" t="s">
        <v>77</v>
      </c>
      <c r="H256">
        <v>1.7999999999999999E-2</v>
      </c>
      <c r="I256" t="s">
        <v>77</v>
      </c>
      <c r="J256">
        <v>8.3999999999999995E-3</v>
      </c>
      <c r="K256" t="s">
        <v>77</v>
      </c>
      <c r="L256" t="s">
        <v>77</v>
      </c>
    </row>
    <row r="257" spans="1:12" x14ac:dyDescent="0.25">
      <c r="A257">
        <v>283</v>
      </c>
      <c r="B257" t="s">
        <v>386</v>
      </c>
      <c r="C257" t="s">
        <v>386</v>
      </c>
      <c r="D257" t="s">
        <v>386</v>
      </c>
      <c r="E257" t="s">
        <v>1284</v>
      </c>
      <c r="F257">
        <v>1.7000000000000001E-4</v>
      </c>
      <c r="G257" t="s">
        <v>77</v>
      </c>
      <c r="H257">
        <v>1.7999999999999999E-2</v>
      </c>
      <c r="I257" t="s">
        <v>77</v>
      </c>
      <c r="J257">
        <v>8.3999999999999995E-3</v>
      </c>
      <c r="K257" t="s">
        <v>77</v>
      </c>
      <c r="L257" t="s">
        <v>77</v>
      </c>
    </row>
    <row r="258" spans="1:12" x14ac:dyDescent="0.25">
      <c r="A258">
        <v>284</v>
      </c>
      <c r="B258" t="s">
        <v>388</v>
      </c>
      <c r="C258" t="s">
        <v>388</v>
      </c>
      <c r="D258" t="s">
        <v>388</v>
      </c>
      <c r="E258" t="s">
        <v>1285</v>
      </c>
      <c r="F258">
        <v>1.7000000000000001E-4</v>
      </c>
      <c r="G258" t="s">
        <v>77</v>
      </c>
      <c r="H258">
        <v>1.7999999999999999E-2</v>
      </c>
      <c r="I258" t="s">
        <v>77</v>
      </c>
      <c r="J258">
        <v>8.3999999999999995E-3</v>
      </c>
      <c r="K258" t="s">
        <v>77</v>
      </c>
      <c r="L258" t="s">
        <v>77</v>
      </c>
    </row>
    <row r="259" spans="1:12" x14ac:dyDescent="0.25">
      <c r="A259">
        <v>285</v>
      </c>
      <c r="B259" t="s">
        <v>390</v>
      </c>
      <c r="C259" t="s">
        <v>390</v>
      </c>
      <c r="D259" t="s">
        <v>390</v>
      </c>
      <c r="E259" t="s">
        <v>1286</v>
      </c>
      <c r="F259">
        <v>5.9999999999999995E-4</v>
      </c>
      <c r="G259" t="s">
        <v>77</v>
      </c>
      <c r="H259">
        <v>6.5000000000000002E-2</v>
      </c>
      <c r="I259" t="s">
        <v>77</v>
      </c>
      <c r="J259">
        <v>0.03</v>
      </c>
      <c r="K259" t="s">
        <v>77</v>
      </c>
      <c r="L259" t="s">
        <v>77</v>
      </c>
    </row>
    <row r="260" spans="1:12" x14ac:dyDescent="0.25">
      <c r="A260">
        <v>286</v>
      </c>
      <c r="B260" t="s">
        <v>392</v>
      </c>
      <c r="C260" t="s">
        <v>392</v>
      </c>
      <c r="D260" t="s">
        <v>392</v>
      </c>
      <c r="E260" t="s">
        <v>393</v>
      </c>
      <c r="F260" t="s">
        <v>77</v>
      </c>
      <c r="G260">
        <v>0.2</v>
      </c>
      <c r="H260" t="s">
        <v>77</v>
      </c>
      <c r="I260">
        <v>0.88</v>
      </c>
      <c r="J260" t="s">
        <v>77</v>
      </c>
      <c r="K260">
        <v>0.88</v>
      </c>
      <c r="L260">
        <v>110</v>
      </c>
    </row>
    <row r="261" spans="1:12" x14ac:dyDescent="0.25">
      <c r="A261">
        <v>287</v>
      </c>
      <c r="B261" t="s">
        <v>394</v>
      </c>
      <c r="C261" t="s">
        <v>394</v>
      </c>
      <c r="D261" t="s">
        <v>394</v>
      </c>
      <c r="E261" t="s">
        <v>395</v>
      </c>
      <c r="F261" t="s">
        <v>77</v>
      </c>
      <c r="G261">
        <v>30</v>
      </c>
      <c r="H261" t="s">
        <v>77</v>
      </c>
      <c r="I261">
        <v>130</v>
      </c>
      <c r="J261" t="s">
        <v>77</v>
      </c>
      <c r="K261">
        <v>130</v>
      </c>
      <c r="L261">
        <v>58000</v>
      </c>
    </row>
    <row r="262" spans="1:12" x14ac:dyDescent="0.25">
      <c r="A262">
        <v>288</v>
      </c>
      <c r="B262" t="s">
        <v>1287</v>
      </c>
      <c r="C262" t="e">
        <v>#N/A</v>
      </c>
      <c r="D262" t="s">
        <v>1287</v>
      </c>
      <c r="E262" t="s">
        <v>1288</v>
      </c>
      <c r="F262" t="s">
        <v>77</v>
      </c>
      <c r="G262" t="s">
        <v>77</v>
      </c>
      <c r="H262" t="s">
        <v>77</v>
      </c>
      <c r="I262" t="s">
        <v>77</v>
      </c>
      <c r="J262" t="s">
        <v>77</v>
      </c>
      <c r="K262" t="s">
        <v>77</v>
      </c>
      <c r="L262" t="s">
        <v>77</v>
      </c>
    </row>
    <row r="263" spans="1:12" x14ac:dyDescent="0.25">
      <c r="A263">
        <v>297</v>
      </c>
      <c r="B263" t="s">
        <v>407</v>
      </c>
      <c r="C263" t="s">
        <v>407</v>
      </c>
      <c r="D263" t="s">
        <v>407</v>
      </c>
      <c r="E263" t="s">
        <v>1289</v>
      </c>
      <c r="F263" t="s">
        <v>77</v>
      </c>
      <c r="G263">
        <v>6.9000000000000006E-2</v>
      </c>
      <c r="H263" t="s">
        <v>77</v>
      </c>
      <c r="I263">
        <v>0.3</v>
      </c>
      <c r="J263" t="s">
        <v>77</v>
      </c>
      <c r="K263">
        <v>0.3</v>
      </c>
      <c r="L263">
        <v>0.21</v>
      </c>
    </row>
    <row r="264" spans="1:12" x14ac:dyDescent="0.25">
      <c r="A264">
        <v>289</v>
      </c>
      <c r="B264" t="s">
        <v>396</v>
      </c>
      <c r="C264" t="s">
        <v>396</v>
      </c>
      <c r="D264" t="s">
        <v>396</v>
      </c>
      <c r="E264" t="s">
        <v>397</v>
      </c>
      <c r="F264" t="s">
        <v>77</v>
      </c>
      <c r="G264">
        <v>700</v>
      </c>
      <c r="H264" t="s">
        <v>77</v>
      </c>
      <c r="I264">
        <v>3100</v>
      </c>
      <c r="J264" t="s">
        <v>77</v>
      </c>
      <c r="K264">
        <v>3100</v>
      </c>
      <c r="L264" t="s">
        <v>77</v>
      </c>
    </row>
    <row r="265" spans="1:12" x14ac:dyDescent="0.25">
      <c r="A265">
        <v>290</v>
      </c>
      <c r="B265" t="s">
        <v>398</v>
      </c>
      <c r="C265" t="s">
        <v>398</v>
      </c>
      <c r="D265" t="s">
        <v>398</v>
      </c>
      <c r="E265" t="s">
        <v>399</v>
      </c>
      <c r="F265">
        <v>2.0000000000000001E-4</v>
      </c>
      <c r="G265">
        <v>0.03</v>
      </c>
      <c r="H265">
        <v>5.3E-3</v>
      </c>
      <c r="I265">
        <v>0.13</v>
      </c>
      <c r="J265">
        <v>2.3999999999999998E-3</v>
      </c>
      <c r="K265">
        <v>0.13</v>
      </c>
      <c r="L265">
        <v>5.2</v>
      </c>
    </row>
    <row r="266" spans="1:12" x14ac:dyDescent="0.25">
      <c r="A266">
        <v>291</v>
      </c>
      <c r="B266" t="s">
        <v>1290</v>
      </c>
      <c r="C266" t="e">
        <v>#N/A</v>
      </c>
      <c r="D266" t="s">
        <v>1290</v>
      </c>
      <c r="E266" t="s">
        <v>1291</v>
      </c>
      <c r="F266" t="s">
        <v>77</v>
      </c>
      <c r="G266" t="s">
        <v>77</v>
      </c>
      <c r="H266" t="s">
        <v>77</v>
      </c>
      <c r="I266" t="s">
        <v>77</v>
      </c>
      <c r="J266" t="s">
        <v>77</v>
      </c>
      <c r="K266" t="s">
        <v>77</v>
      </c>
      <c r="L266" t="s">
        <v>77</v>
      </c>
    </row>
    <row r="267" spans="1:12" x14ac:dyDescent="0.25">
      <c r="A267">
        <v>292</v>
      </c>
      <c r="B267" t="s">
        <v>400</v>
      </c>
      <c r="C267" t="s">
        <v>400</v>
      </c>
      <c r="D267" t="s">
        <v>400</v>
      </c>
      <c r="E267" t="s">
        <v>1292</v>
      </c>
      <c r="F267" t="s">
        <v>77</v>
      </c>
      <c r="G267">
        <v>20</v>
      </c>
      <c r="H267" t="s">
        <v>77</v>
      </c>
      <c r="I267">
        <v>88</v>
      </c>
      <c r="J267" t="s">
        <v>77</v>
      </c>
      <c r="K267">
        <v>88</v>
      </c>
      <c r="L267">
        <v>2100</v>
      </c>
    </row>
    <row r="268" spans="1:12" x14ac:dyDescent="0.25">
      <c r="A268">
        <v>69</v>
      </c>
      <c r="B268" t="s">
        <v>1293</v>
      </c>
      <c r="C268" t="e">
        <v>#N/A</v>
      </c>
      <c r="D268" t="s">
        <v>1293</v>
      </c>
      <c r="E268" t="s">
        <v>1294</v>
      </c>
      <c r="F268" t="s">
        <v>77</v>
      </c>
      <c r="G268" t="s">
        <v>77</v>
      </c>
      <c r="H268" t="s">
        <v>77</v>
      </c>
      <c r="I268" t="s">
        <v>77</v>
      </c>
      <c r="J268" t="s">
        <v>77</v>
      </c>
      <c r="K268" t="s">
        <v>77</v>
      </c>
      <c r="L268" t="s">
        <v>77</v>
      </c>
    </row>
    <row r="269" spans="1:12" x14ac:dyDescent="0.25">
      <c r="A269">
        <v>240</v>
      </c>
      <c r="B269" t="s">
        <v>1295</v>
      </c>
      <c r="C269" t="s">
        <v>1295</v>
      </c>
      <c r="D269" t="s">
        <v>1295</v>
      </c>
      <c r="E269" t="s">
        <v>1296</v>
      </c>
      <c r="F269" t="s">
        <v>77</v>
      </c>
      <c r="G269">
        <v>2.1</v>
      </c>
      <c r="H269" t="s">
        <v>77</v>
      </c>
      <c r="I269">
        <v>19</v>
      </c>
      <c r="J269" t="s">
        <v>77</v>
      </c>
      <c r="K269">
        <v>19</v>
      </c>
      <c r="L269">
        <v>16</v>
      </c>
    </row>
    <row r="270" spans="1:12" x14ac:dyDescent="0.25">
      <c r="A270">
        <v>293</v>
      </c>
      <c r="B270" t="s">
        <v>402</v>
      </c>
      <c r="C270" t="s">
        <v>402</v>
      </c>
      <c r="D270" t="s">
        <v>402</v>
      </c>
      <c r="E270" t="s">
        <v>403</v>
      </c>
      <c r="F270" t="s">
        <v>77</v>
      </c>
      <c r="G270">
        <v>2</v>
      </c>
      <c r="H270" t="s">
        <v>77</v>
      </c>
      <c r="I270">
        <v>8.8000000000000007</v>
      </c>
      <c r="J270" t="s">
        <v>77</v>
      </c>
      <c r="K270">
        <v>8.8000000000000007</v>
      </c>
      <c r="L270">
        <v>98</v>
      </c>
    </row>
    <row r="271" spans="1:12" x14ac:dyDescent="0.25">
      <c r="A271">
        <v>294</v>
      </c>
      <c r="B271" t="s">
        <v>1297</v>
      </c>
      <c r="C271" t="e">
        <v>#N/A</v>
      </c>
      <c r="D271" t="s">
        <v>1297</v>
      </c>
      <c r="E271" t="s">
        <v>1298</v>
      </c>
      <c r="F271" t="s">
        <v>77</v>
      </c>
      <c r="G271" t="s">
        <v>77</v>
      </c>
      <c r="H271" t="s">
        <v>77</v>
      </c>
      <c r="I271" t="s">
        <v>77</v>
      </c>
      <c r="J271" t="s">
        <v>77</v>
      </c>
      <c r="K271" t="s">
        <v>77</v>
      </c>
      <c r="L271" t="s">
        <v>77</v>
      </c>
    </row>
    <row r="272" spans="1:12" x14ac:dyDescent="0.25">
      <c r="A272">
        <v>570</v>
      </c>
      <c r="B272" t="s">
        <v>1299</v>
      </c>
      <c r="C272" t="e">
        <v>#N/A</v>
      </c>
      <c r="D272" t="s">
        <v>1299</v>
      </c>
      <c r="E272" t="s">
        <v>1300</v>
      </c>
      <c r="F272" t="s">
        <v>77</v>
      </c>
      <c r="G272" t="s">
        <v>77</v>
      </c>
      <c r="H272" t="s">
        <v>77</v>
      </c>
      <c r="I272" t="s">
        <v>77</v>
      </c>
      <c r="J272" t="s">
        <v>77</v>
      </c>
      <c r="K272" t="s">
        <v>77</v>
      </c>
      <c r="L272" t="s">
        <v>77</v>
      </c>
    </row>
    <row r="273" spans="1:12" x14ac:dyDescent="0.25">
      <c r="A273">
        <v>295</v>
      </c>
      <c r="B273" t="s">
        <v>1301</v>
      </c>
      <c r="C273" t="e">
        <v>#N/A</v>
      </c>
      <c r="D273" t="s">
        <v>1301</v>
      </c>
      <c r="E273" t="s">
        <v>1302</v>
      </c>
      <c r="F273" t="s">
        <v>77</v>
      </c>
      <c r="G273" t="s">
        <v>77</v>
      </c>
      <c r="H273" t="s">
        <v>77</v>
      </c>
      <c r="I273" t="s">
        <v>77</v>
      </c>
      <c r="J273" t="s">
        <v>77</v>
      </c>
      <c r="K273" t="s">
        <v>77</v>
      </c>
      <c r="L273" t="s">
        <v>77</v>
      </c>
    </row>
    <row r="274" spans="1:12" x14ac:dyDescent="0.25">
      <c r="A274">
        <v>300</v>
      </c>
      <c r="B274" t="s">
        <v>415</v>
      </c>
      <c r="C274" t="s">
        <v>415</v>
      </c>
      <c r="D274" t="s">
        <v>415</v>
      </c>
      <c r="E274" t="s">
        <v>416</v>
      </c>
      <c r="F274" t="s">
        <v>77</v>
      </c>
      <c r="G274">
        <v>2000</v>
      </c>
      <c r="H274" t="s">
        <v>77</v>
      </c>
      <c r="I274">
        <v>8800</v>
      </c>
      <c r="J274" t="s">
        <v>77</v>
      </c>
      <c r="K274">
        <v>8800</v>
      </c>
      <c r="L274" t="s">
        <v>77</v>
      </c>
    </row>
    <row r="275" spans="1:12" x14ac:dyDescent="0.25">
      <c r="A275">
        <v>301</v>
      </c>
      <c r="B275" t="s">
        <v>417</v>
      </c>
      <c r="C275" t="e">
        <v>#N/A</v>
      </c>
      <c r="D275" t="s">
        <v>417</v>
      </c>
      <c r="E275" t="s">
        <v>418</v>
      </c>
      <c r="F275" t="s">
        <v>77</v>
      </c>
      <c r="G275" t="s">
        <v>77</v>
      </c>
      <c r="H275" t="s">
        <v>77</v>
      </c>
      <c r="I275" t="s">
        <v>77</v>
      </c>
      <c r="J275" t="s">
        <v>77</v>
      </c>
      <c r="K275" t="s">
        <v>77</v>
      </c>
      <c r="L275" t="s">
        <v>77</v>
      </c>
    </row>
    <row r="276" spans="1:12" x14ac:dyDescent="0.25">
      <c r="A276">
        <v>302</v>
      </c>
      <c r="B276" t="s">
        <v>419</v>
      </c>
      <c r="C276" t="s">
        <v>419</v>
      </c>
      <c r="D276" t="s">
        <v>419</v>
      </c>
      <c r="E276" t="s">
        <v>420</v>
      </c>
      <c r="F276" t="s">
        <v>77</v>
      </c>
      <c r="G276">
        <v>200</v>
      </c>
      <c r="H276" t="s">
        <v>77</v>
      </c>
      <c r="I276">
        <v>880</v>
      </c>
      <c r="J276" t="s">
        <v>77</v>
      </c>
      <c r="K276">
        <v>880</v>
      </c>
      <c r="L276">
        <v>3200</v>
      </c>
    </row>
    <row r="277" spans="1:12" x14ac:dyDescent="0.25">
      <c r="A277">
        <v>157</v>
      </c>
      <c r="B277" t="s">
        <v>421</v>
      </c>
      <c r="C277" t="s">
        <v>421</v>
      </c>
      <c r="D277" t="s">
        <v>421</v>
      </c>
      <c r="E277" t="s">
        <v>1303</v>
      </c>
      <c r="F277" t="s">
        <v>77</v>
      </c>
      <c r="G277">
        <v>400</v>
      </c>
      <c r="H277" t="s">
        <v>77</v>
      </c>
      <c r="I277">
        <v>1800</v>
      </c>
      <c r="J277" t="s">
        <v>77</v>
      </c>
      <c r="K277">
        <v>1800</v>
      </c>
      <c r="L277" t="s">
        <v>77</v>
      </c>
    </row>
    <row r="278" spans="1:12" x14ac:dyDescent="0.25">
      <c r="A278">
        <v>303</v>
      </c>
      <c r="B278" t="s">
        <v>1304</v>
      </c>
      <c r="C278" t="e">
        <v>#N/A</v>
      </c>
      <c r="D278" t="s">
        <v>1304</v>
      </c>
      <c r="E278" t="s">
        <v>1305</v>
      </c>
      <c r="F278" t="s">
        <v>77</v>
      </c>
      <c r="G278" t="s">
        <v>77</v>
      </c>
      <c r="H278" t="s">
        <v>77</v>
      </c>
      <c r="I278" t="s">
        <v>77</v>
      </c>
      <c r="J278" t="s">
        <v>77</v>
      </c>
      <c r="K278" t="s">
        <v>77</v>
      </c>
      <c r="L278" t="s">
        <v>77</v>
      </c>
    </row>
    <row r="279" spans="1:12" x14ac:dyDescent="0.25">
      <c r="A279">
        <v>304</v>
      </c>
      <c r="B279" t="s">
        <v>1306</v>
      </c>
      <c r="C279" t="e">
        <v>#N/A</v>
      </c>
      <c r="D279" t="s">
        <v>1306</v>
      </c>
      <c r="E279" t="s">
        <v>1307</v>
      </c>
      <c r="F279" t="s">
        <v>77</v>
      </c>
      <c r="G279" t="s">
        <v>77</v>
      </c>
      <c r="H279" t="s">
        <v>77</v>
      </c>
      <c r="I279" t="s">
        <v>77</v>
      </c>
      <c r="J279" t="s">
        <v>77</v>
      </c>
      <c r="K279" t="s">
        <v>77</v>
      </c>
      <c r="L279" t="s">
        <v>77</v>
      </c>
    </row>
    <row r="280" spans="1:12" x14ac:dyDescent="0.25">
      <c r="A280">
        <v>305</v>
      </c>
      <c r="B280" t="s">
        <v>435</v>
      </c>
      <c r="C280" t="s">
        <v>435</v>
      </c>
      <c r="D280" t="s">
        <v>435</v>
      </c>
      <c r="E280" t="s">
        <v>436</v>
      </c>
      <c r="F280" t="s">
        <v>77</v>
      </c>
      <c r="G280">
        <v>0.15</v>
      </c>
      <c r="H280" t="s">
        <v>77</v>
      </c>
      <c r="I280">
        <v>0.66</v>
      </c>
      <c r="J280" t="s">
        <v>77</v>
      </c>
      <c r="K280">
        <v>0.66</v>
      </c>
      <c r="L280">
        <v>0.15</v>
      </c>
    </row>
    <row r="281" spans="1:12" x14ac:dyDescent="0.25">
      <c r="A281">
        <v>306</v>
      </c>
      <c r="B281" t="s">
        <v>1308</v>
      </c>
      <c r="C281" t="e">
        <v>#N/A</v>
      </c>
      <c r="D281" t="s">
        <v>1308</v>
      </c>
      <c r="E281" t="s">
        <v>1309</v>
      </c>
      <c r="F281" t="s">
        <v>77</v>
      </c>
      <c r="G281" t="s">
        <v>77</v>
      </c>
      <c r="H281" t="s">
        <v>77</v>
      </c>
      <c r="I281" t="s">
        <v>77</v>
      </c>
      <c r="J281" t="s">
        <v>77</v>
      </c>
      <c r="K281" t="s">
        <v>77</v>
      </c>
      <c r="L281" t="s">
        <v>77</v>
      </c>
    </row>
    <row r="282" spans="1:12" x14ac:dyDescent="0.25">
      <c r="A282">
        <v>311</v>
      </c>
      <c r="B282" t="s">
        <v>440</v>
      </c>
      <c r="C282" t="s">
        <v>440</v>
      </c>
      <c r="D282" t="s">
        <v>440</v>
      </c>
      <c r="E282" t="s">
        <v>441</v>
      </c>
      <c r="F282" t="s">
        <v>77</v>
      </c>
      <c r="G282">
        <v>0.7</v>
      </c>
      <c r="H282" t="s">
        <v>77</v>
      </c>
      <c r="I282">
        <v>3.1</v>
      </c>
      <c r="J282" t="s">
        <v>77</v>
      </c>
      <c r="K282">
        <v>3.1</v>
      </c>
      <c r="L282" t="s">
        <v>77</v>
      </c>
    </row>
    <row r="283" spans="1:12" x14ac:dyDescent="0.25">
      <c r="A283">
        <v>312</v>
      </c>
      <c r="B283" t="s">
        <v>442</v>
      </c>
      <c r="C283" t="s">
        <v>442</v>
      </c>
      <c r="D283" t="s">
        <v>442</v>
      </c>
      <c r="E283" t="s">
        <v>443</v>
      </c>
      <c r="F283" t="s">
        <v>77</v>
      </c>
      <c r="G283">
        <v>0.09</v>
      </c>
      <c r="H283" t="s">
        <v>77</v>
      </c>
      <c r="I283">
        <v>0.4</v>
      </c>
      <c r="J283" t="s">
        <v>77</v>
      </c>
      <c r="K283">
        <v>0.4</v>
      </c>
      <c r="L283">
        <v>0.3</v>
      </c>
    </row>
    <row r="284" spans="1:12" x14ac:dyDescent="0.25">
      <c r="A284">
        <v>314</v>
      </c>
      <c r="B284" t="s">
        <v>1310</v>
      </c>
      <c r="C284" t="e">
        <v>#N/A</v>
      </c>
      <c r="D284" t="s">
        <v>1310</v>
      </c>
      <c r="E284" t="s">
        <v>1311</v>
      </c>
      <c r="F284" t="s">
        <v>77</v>
      </c>
      <c r="G284" t="s">
        <v>77</v>
      </c>
      <c r="H284" t="s">
        <v>77</v>
      </c>
      <c r="I284" t="s">
        <v>77</v>
      </c>
      <c r="J284" t="s">
        <v>77</v>
      </c>
      <c r="K284" t="s">
        <v>77</v>
      </c>
      <c r="L284" t="s">
        <v>77</v>
      </c>
    </row>
    <row r="285" spans="1:12" x14ac:dyDescent="0.25">
      <c r="A285">
        <v>315</v>
      </c>
      <c r="B285" t="s">
        <v>1312</v>
      </c>
      <c r="C285" t="e">
        <v>#N/A</v>
      </c>
      <c r="D285" t="s">
        <v>1312</v>
      </c>
      <c r="E285" t="s">
        <v>1313</v>
      </c>
      <c r="F285" t="s">
        <v>77</v>
      </c>
      <c r="G285" t="s">
        <v>77</v>
      </c>
      <c r="H285" t="s">
        <v>77</v>
      </c>
      <c r="I285" t="s">
        <v>77</v>
      </c>
      <c r="J285" t="s">
        <v>77</v>
      </c>
      <c r="K285" t="s">
        <v>77</v>
      </c>
      <c r="L285" t="s">
        <v>77</v>
      </c>
    </row>
    <row r="286" spans="1:12" x14ac:dyDescent="0.25">
      <c r="A286">
        <v>316</v>
      </c>
      <c r="B286" t="s">
        <v>444</v>
      </c>
      <c r="C286" t="s">
        <v>444</v>
      </c>
      <c r="D286" t="s">
        <v>444</v>
      </c>
      <c r="E286" t="s">
        <v>1314</v>
      </c>
      <c r="F286" t="s">
        <v>77</v>
      </c>
      <c r="G286">
        <v>7.6999999999999999E-2</v>
      </c>
      <c r="H286" t="s">
        <v>77</v>
      </c>
      <c r="I286">
        <v>0.63</v>
      </c>
      <c r="J286" t="s">
        <v>77</v>
      </c>
      <c r="K286">
        <v>0.63</v>
      </c>
      <c r="L286">
        <v>0.6</v>
      </c>
    </row>
    <row r="287" spans="1:12" x14ac:dyDescent="0.25">
      <c r="A287">
        <v>320</v>
      </c>
      <c r="B287" t="s">
        <v>1315</v>
      </c>
      <c r="C287" t="e">
        <v>#N/A</v>
      </c>
      <c r="D287" t="s">
        <v>1315</v>
      </c>
      <c r="E287" t="s">
        <v>1316</v>
      </c>
      <c r="F287" t="s">
        <v>77</v>
      </c>
      <c r="G287" t="s">
        <v>77</v>
      </c>
      <c r="H287" t="s">
        <v>77</v>
      </c>
      <c r="I287" t="s">
        <v>77</v>
      </c>
      <c r="J287" t="s">
        <v>77</v>
      </c>
      <c r="K287" t="s">
        <v>77</v>
      </c>
      <c r="L287" t="s">
        <v>77</v>
      </c>
    </row>
    <row r="288" spans="1:12" x14ac:dyDescent="0.25">
      <c r="A288">
        <v>319</v>
      </c>
      <c r="B288" t="s">
        <v>1317</v>
      </c>
      <c r="C288" t="e">
        <v>#N/A</v>
      </c>
      <c r="D288" t="s">
        <v>1317</v>
      </c>
      <c r="E288" t="s">
        <v>1318</v>
      </c>
      <c r="F288" t="s">
        <v>77</v>
      </c>
      <c r="G288" t="s">
        <v>77</v>
      </c>
      <c r="H288" t="s">
        <v>77</v>
      </c>
      <c r="I288" t="s">
        <v>77</v>
      </c>
      <c r="J288" t="s">
        <v>77</v>
      </c>
      <c r="K288" t="s">
        <v>77</v>
      </c>
      <c r="L288" t="s">
        <v>77</v>
      </c>
    </row>
    <row r="289" spans="1:12" x14ac:dyDescent="0.25">
      <c r="A289">
        <v>638</v>
      </c>
      <c r="B289" t="s">
        <v>1319</v>
      </c>
      <c r="C289" t="e">
        <v>#N/A</v>
      </c>
      <c r="D289" t="s">
        <v>1319</v>
      </c>
      <c r="E289" t="s">
        <v>1320</v>
      </c>
      <c r="F289" t="s">
        <v>77</v>
      </c>
      <c r="G289" t="s">
        <v>77</v>
      </c>
      <c r="H289" t="s">
        <v>77</v>
      </c>
      <c r="I289" t="s">
        <v>77</v>
      </c>
      <c r="J289" t="s">
        <v>77</v>
      </c>
      <c r="K289" t="s">
        <v>77</v>
      </c>
      <c r="L289" t="s">
        <v>77</v>
      </c>
    </row>
    <row r="290" spans="1:12" x14ac:dyDescent="0.25">
      <c r="A290">
        <v>321</v>
      </c>
      <c r="B290" t="s">
        <v>446</v>
      </c>
      <c r="C290" t="s">
        <v>446</v>
      </c>
      <c r="D290" t="s">
        <v>446</v>
      </c>
      <c r="E290" t="s">
        <v>447</v>
      </c>
      <c r="F290" t="s">
        <v>77</v>
      </c>
      <c r="G290">
        <v>4000</v>
      </c>
      <c r="H290" t="s">
        <v>77</v>
      </c>
      <c r="I290">
        <v>18000</v>
      </c>
      <c r="J290" t="s">
        <v>77</v>
      </c>
      <c r="K290">
        <v>18000</v>
      </c>
      <c r="L290">
        <v>28000</v>
      </c>
    </row>
    <row r="291" spans="1:12" x14ac:dyDescent="0.25">
      <c r="A291">
        <v>322</v>
      </c>
      <c r="B291" t="s">
        <v>1321</v>
      </c>
      <c r="C291" t="e">
        <v>#N/A</v>
      </c>
      <c r="D291" t="s">
        <v>1321</v>
      </c>
      <c r="E291" t="s">
        <v>1322</v>
      </c>
      <c r="F291" t="s">
        <v>77</v>
      </c>
      <c r="G291" t="s">
        <v>77</v>
      </c>
      <c r="H291" t="s">
        <v>77</v>
      </c>
      <c r="I291" t="s">
        <v>77</v>
      </c>
      <c r="J291" t="s">
        <v>77</v>
      </c>
      <c r="K291" t="s">
        <v>77</v>
      </c>
      <c r="L291" t="s">
        <v>77</v>
      </c>
    </row>
    <row r="292" spans="1:12" x14ac:dyDescent="0.25">
      <c r="A292">
        <v>323</v>
      </c>
      <c r="B292" t="s">
        <v>1323</v>
      </c>
      <c r="C292" t="e">
        <v>#N/A</v>
      </c>
      <c r="D292" t="s">
        <v>1323</v>
      </c>
      <c r="E292" t="s">
        <v>1324</v>
      </c>
      <c r="F292" t="s">
        <v>77</v>
      </c>
      <c r="G292" t="s">
        <v>77</v>
      </c>
      <c r="H292" t="s">
        <v>77</v>
      </c>
      <c r="I292" t="s">
        <v>77</v>
      </c>
      <c r="J292" t="s">
        <v>77</v>
      </c>
      <c r="K292" t="s">
        <v>77</v>
      </c>
      <c r="L292" t="s">
        <v>77</v>
      </c>
    </row>
    <row r="293" spans="1:12" x14ac:dyDescent="0.25">
      <c r="A293">
        <v>327</v>
      </c>
      <c r="B293" t="s">
        <v>465</v>
      </c>
      <c r="C293" t="s">
        <v>465</v>
      </c>
      <c r="D293" t="s">
        <v>465</v>
      </c>
      <c r="E293" t="s">
        <v>466</v>
      </c>
      <c r="F293">
        <v>2.3E-3</v>
      </c>
      <c r="G293" t="s">
        <v>77</v>
      </c>
      <c r="H293">
        <v>0.06</v>
      </c>
      <c r="I293" t="s">
        <v>77</v>
      </c>
      <c r="J293">
        <v>2.8000000000000001E-2</v>
      </c>
      <c r="K293" t="s">
        <v>77</v>
      </c>
      <c r="L293" t="s">
        <v>77</v>
      </c>
    </row>
    <row r="294" spans="1:12" x14ac:dyDescent="0.25">
      <c r="A294">
        <v>329</v>
      </c>
      <c r="B294" t="s">
        <v>467</v>
      </c>
      <c r="C294" t="s">
        <v>467</v>
      </c>
      <c r="D294" t="s">
        <v>467</v>
      </c>
      <c r="E294" t="s">
        <v>468</v>
      </c>
      <c r="F294">
        <v>2.9999999999999997E-4</v>
      </c>
      <c r="G294">
        <v>20</v>
      </c>
      <c r="H294">
        <v>2.3E-2</v>
      </c>
      <c r="I294">
        <v>88</v>
      </c>
      <c r="J294">
        <v>0.01</v>
      </c>
      <c r="K294">
        <v>88</v>
      </c>
      <c r="L294" t="s">
        <v>77</v>
      </c>
    </row>
    <row r="295" spans="1:12" x14ac:dyDescent="0.25">
      <c r="A295">
        <v>330</v>
      </c>
      <c r="B295" t="s">
        <v>1325</v>
      </c>
      <c r="C295" t="e">
        <v>#N/A</v>
      </c>
      <c r="D295" t="s">
        <v>1325</v>
      </c>
      <c r="E295" t="s">
        <v>1326</v>
      </c>
      <c r="F295" t="s">
        <v>77</v>
      </c>
      <c r="G295" t="s">
        <v>77</v>
      </c>
      <c r="H295" t="s">
        <v>77</v>
      </c>
      <c r="I295" t="s">
        <v>77</v>
      </c>
      <c r="J295" t="s">
        <v>77</v>
      </c>
      <c r="K295" t="s">
        <v>77</v>
      </c>
      <c r="L295" t="s">
        <v>77</v>
      </c>
    </row>
    <row r="296" spans="1:12" x14ac:dyDescent="0.25">
      <c r="A296">
        <v>331</v>
      </c>
      <c r="B296" t="s">
        <v>1327</v>
      </c>
      <c r="C296" t="e">
        <v>#N/A</v>
      </c>
      <c r="D296" t="s">
        <v>1327</v>
      </c>
      <c r="E296" t="s">
        <v>1328</v>
      </c>
      <c r="F296" t="s">
        <v>77</v>
      </c>
      <c r="G296" t="s">
        <v>77</v>
      </c>
      <c r="H296" t="s">
        <v>77</v>
      </c>
      <c r="I296" t="s">
        <v>77</v>
      </c>
      <c r="J296" t="s">
        <v>77</v>
      </c>
      <c r="K296" t="s">
        <v>77</v>
      </c>
      <c r="L296" t="s">
        <v>77</v>
      </c>
    </row>
    <row r="297" spans="1:12" x14ac:dyDescent="0.25">
      <c r="A297">
        <v>332</v>
      </c>
      <c r="B297" t="s">
        <v>1329</v>
      </c>
      <c r="C297" t="e">
        <v>#N/A</v>
      </c>
      <c r="D297" t="s">
        <v>1329</v>
      </c>
      <c r="E297" t="s">
        <v>1330</v>
      </c>
      <c r="F297" t="s">
        <v>77</v>
      </c>
      <c r="G297" t="s">
        <v>77</v>
      </c>
      <c r="H297" t="s">
        <v>77</v>
      </c>
      <c r="I297" t="s">
        <v>77</v>
      </c>
      <c r="J297" t="s">
        <v>77</v>
      </c>
      <c r="K297" t="s">
        <v>77</v>
      </c>
      <c r="L297" t="s">
        <v>77</v>
      </c>
    </row>
    <row r="298" spans="1:12" x14ac:dyDescent="0.25">
      <c r="A298">
        <v>298</v>
      </c>
      <c r="B298" t="s">
        <v>409</v>
      </c>
      <c r="C298" t="s">
        <v>409</v>
      </c>
      <c r="D298" t="s">
        <v>409</v>
      </c>
      <c r="E298" t="s">
        <v>410</v>
      </c>
      <c r="F298" t="s">
        <v>77</v>
      </c>
      <c r="G298">
        <v>0.08</v>
      </c>
      <c r="H298" t="s">
        <v>77</v>
      </c>
      <c r="I298">
        <v>0.35</v>
      </c>
      <c r="J298" t="s">
        <v>77</v>
      </c>
      <c r="K298">
        <v>0.35</v>
      </c>
      <c r="L298">
        <v>12</v>
      </c>
    </row>
    <row r="299" spans="1:12" x14ac:dyDescent="0.25">
      <c r="A299">
        <v>334</v>
      </c>
      <c r="B299" t="s">
        <v>469</v>
      </c>
      <c r="C299" t="e">
        <v>#N/A</v>
      </c>
      <c r="D299" t="s">
        <v>469</v>
      </c>
      <c r="E299" t="s">
        <v>470</v>
      </c>
      <c r="F299" t="s">
        <v>77</v>
      </c>
      <c r="G299" t="s">
        <v>77</v>
      </c>
      <c r="H299" t="s">
        <v>77</v>
      </c>
      <c r="I299" t="s">
        <v>77</v>
      </c>
      <c r="J299" t="s">
        <v>77</v>
      </c>
      <c r="K299" t="s">
        <v>77</v>
      </c>
      <c r="L299" t="s">
        <v>77</v>
      </c>
    </row>
    <row r="300" spans="1:12" x14ac:dyDescent="0.25">
      <c r="A300">
        <v>335</v>
      </c>
      <c r="B300" t="s">
        <v>1331</v>
      </c>
      <c r="C300" t="e">
        <v>#N/A</v>
      </c>
      <c r="D300" t="s">
        <v>1331</v>
      </c>
      <c r="E300" t="s">
        <v>1332</v>
      </c>
      <c r="F300" t="s">
        <v>77</v>
      </c>
      <c r="G300" t="s">
        <v>77</v>
      </c>
      <c r="H300" t="s">
        <v>77</v>
      </c>
      <c r="I300" t="s">
        <v>77</v>
      </c>
      <c r="J300" t="s">
        <v>77</v>
      </c>
      <c r="K300" t="s">
        <v>77</v>
      </c>
      <c r="L300" t="s">
        <v>77</v>
      </c>
    </row>
    <row r="301" spans="1:12" x14ac:dyDescent="0.25">
      <c r="A301">
        <v>336</v>
      </c>
      <c r="B301" t="s">
        <v>1333</v>
      </c>
      <c r="C301" t="e">
        <v>#N/A</v>
      </c>
      <c r="D301" t="s">
        <v>1333</v>
      </c>
      <c r="E301" t="s">
        <v>1334</v>
      </c>
      <c r="F301" t="s">
        <v>77</v>
      </c>
      <c r="G301" t="s">
        <v>77</v>
      </c>
      <c r="H301" t="s">
        <v>77</v>
      </c>
      <c r="I301" t="s">
        <v>77</v>
      </c>
      <c r="J301" t="s">
        <v>77</v>
      </c>
      <c r="K301" t="s">
        <v>77</v>
      </c>
      <c r="L301" t="s">
        <v>77</v>
      </c>
    </row>
    <row r="302" spans="1:12" x14ac:dyDescent="0.25">
      <c r="A302">
        <v>337</v>
      </c>
      <c r="B302" t="s">
        <v>471</v>
      </c>
      <c r="C302" t="s">
        <v>471</v>
      </c>
      <c r="D302" t="s">
        <v>471</v>
      </c>
      <c r="E302" t="s">
        <v>1335</v>
      </c>
      <c r="F302" t="s">
        <v>77</v>
      </c>
      <c r="G302">
        <v>3000</v>
      </c>
      <c r="H302" t="s">
        <v>77</v>
      </c>
      <c r="I302">
        <v>13000</v>
      </c>
      <c r="J302" t="s">
        <v>77</v>
      </c>
      <c r="K302">
        <v>13000</v>
      </c>
      <c r="L302" t="s">
        <v>77</v>
      </c>
    </row>
    <row r="303" spans="1:12" x14ac:dyDescent="0.25">
      <c r="A303">
        <v>299</v>
      </c>
      <c r="B303" t="s">
        <v>411</v>
      </c>
      <c r="C303" t="s">
        <v>411</v>
      </c>
      <c r="D303" t="s">
        <v>411</v>
      </c>
      <c r="E303" t="s">
        <v>412</v>
      </c>
      <c r="F303" t="s">
        <v>77</v>
      </c>
      <c r="G303">
        <v>1</v>
      </c>
      <c r="H303" t="s">
        <v>77</v>
      </c>
      <c r="I303">
        <v>4.4000000000000004</v>
      </c>
      <c r="J303" t="s">
        <v>77</v>
      </c>
      <c r="K303">
        <v>4.4000000000000004</v>
      </c>
      <c r="L303" t="s">
        <v>77</v>
      </c>
    </row>
    <row r="304" spans="1:12" x14ac:dyDescent="0.25">
      <c r="A304">
        <v>338</v>
      </c>
      <c r="B304" t="s">
        <v>473</v>
      </c>
      <c r="C304" t="e">
        <v>#N/A</v>
      </c>
      <c r="D304" t="s">
        <v>473</v>
      </c>
      <c r="E304" t="s">
        <v>1336</v>
      </c>
      <c r="F304" t="s">
        <v>77</v>
      </c>
      <c r="G304" t="s">
        <v>77</v>
      </c>
      <c r="H304" t="s">
        <v>77</v>
      </c>
      <c r="I304" t="s">
        <v>77</v>
      </c>
      <c r="J304" t="s">
        <v>77</v>
      </c>
      <c r="K304" t="s">
        <v>77</v>
      </c>
      <c r="L304" t="s">
        <v>77</v>
      </c>
    </row>
    <row r="305" spans="1:12" x14ac:dyDescent="0.25">
      <c r="A305">
        <v>339</v>
      </c>
      <c r="B305" t="s">
        <v>475</v>
      </c>
      <c r="C305" t="s">
        <v>475</v>
      </c>
      <c r="D305" t="s">
        <v>475</v>
      </c>
      <c r="E305" t="s">
        <v>476</v>
      </c>
      <c r="F305" t="s">
        <v>77</v>
      </c>
      <c r="G305">
        <v>700</v>
      </c>
      <c r="H305" t="s">
        <v>77</v>
      </c>
      <c r="I305">
        <v>3100</v>
      </c>
      <c r="J305" t="s">
        <v>77</v>
      </c>
      <c r="K305">
        <v>3100</v>
      </c>
      <c r="L305" t="s">
        <v>77</v>
      </c>
    </row>
    <row r="306" spans="1:12" x14ac:dyDescent="0.25">
      <c r="A306">
        <v>340</v>
      </c>
      <c r="B306" t="s">
        <v>1337</v>
      </c>
      <c r="C306" t="e">
        <v>#N/A</v>
      </c>
      <c r="D306" t="s">
        <v>1337</v>
      </c>
      <c r="E306" t="s">
        <v>1338</v>
      </c>
      <c r="F306" t="s">
        <v>77</v>
      </c>
      <c r="G306" t="s">
        <v>77</v>
      </c>
      <c r="H306" t="s">
        <v>77</v>
      </c>
      <c r="I306" t="s">
        <v>77</v>
      </c>
      <c r="J306" t="s">
        <v>77</v>
      </c>
      <c r="K306" t="s">
        <v>77</v>
      </c>
      <c r="L306" t="s">
        <v>77</v>
      </c>
    </row>
    <row r="307" spans="1:12" x14ac:dyDescent="0.25">
      <c r="A307">
        <v>341</v>
      </c>
      <c r="B307" t="s">
        <v>1339</v>
      </c>
      <c r="C307" t="e">
        <v>#N/A</v>
      </c>
      <c r="D307" t="s">
        <v>1339</v>
      </c>
      <c r="E307" t="s">
        <v>1340</v>
      </c>
      <c r="F307" t="s">
        <v>77</v>
      </c>
      <c r="G307" t="s">
        <v>77</v>
      </c>
      <c r="H307" t="s">
        <v>77</v>
      </c>
      <c r="I307" t="s">
        <v>77</v>
      </c>
      <c r="J307" t="s">
        <v>77</v>
      </c>
      <c r="K307" t="s">
        <v>77</v>
      </c>
      <c r="L307" t="s">
        <v>77</v>
      </c>
    </row>
    <row r="308" spans="1:12" x14ac:dyDescent="0.25">
      <c r="A308">
        <v>342</v>
      </c>
      <c r="B308" t="s">
        <v>1341</v>
      </c>
      <c r="C308" t="e">
        <v>#N/A</v>
      </c>
      <c r="D308" t="s">
        <v>1341</v>
      </c>
      <c r="E308" t="s">
        <v>1342</v>
      </c>
      <c r="F308" t="s">
        <v>77</v>
      </c>
      <c r="G308" t="s">
        <v>77</v>
      </c>
      <c r="H308" t="s">
        <v>77</v>
      </c>
      <c r="I308" t="s">
        <v>77</v>
      </c>
      <c r="J308" t="s">
        <v>77</v>
      </c>
      <c r="K308" t="s">
        <v>77</v>
      </c>
      <c r="L308" t="s">
        <v>77</v>
      </c>
    </row>
    <row r="309" spans="1:12" x14ac:dyDescent="0.25">
      <c r="A309">
        <v>343</v>
      </c>
      <c r="B309" t="s">
        <v>1343</v>
      </c>
      <c r="C309" t="e">
        <v>#N/A</v>
      </c>
      <c r="D309" t="s">
        <v>1343</v>
      </c>
      <c r="E309" t="s">
        <v>1344</v>
      </c>
      <c r="F309" t="s">
        <v>77</v>
      </c>
      <c r="G309" t="s">
        <v>77</v>
      </c>
      <c r="H309" t="s">
        <v>77</v>
      </c>
      <c r="I309" t="s">
        <v>77</v>
      </c>
      <c r="J309" t="s">
        <v>77</v>
      </c>
      <c r="K309" t="s">
        <v>77</v>
      </c>
      <c r="L309" t="s">
        <v>77</v>
      </c>
    </row>
    <row r="310" spans="1:12" x14ac:dyDescent="0.25">
      <c r="A310">
        <v>344</v>
      </c>
      <c r="B310" t="s">
        <v>1345</v>
      </c>
      <c r="C310" t="e">
        <v>#N/A</v>
      </c>
      <c r="D310" t="s">
        <v>1345</v>
      </c>
      <c r="E310" t="s">
        <v>1346</v>
      </c>
      <c r="F310" t="s">
        <v>77</v>
      </c>
      <c r="G310" t="s">
        <v>77</v>
      </c>
      <c r="H310" t="s">
        <v>77</v>
      </c>
      <c r="I310" t="s">
        <v>77</v>
      </c>
      <c r="J310" t="s">
        <v>77</v>
      </c>
      <c r="K310" t="s">
        <v>77</v>
      </c>
      <c r="L310" t="s">
        <v>77</v>
      </c>
    </row>
    <row r="311" spans="1:12" x14ac:dyDescent="0.25">
      <c r="A311">
        <v>345</v>
      </c>
      <c r="B311" t="s">
        <v>1347</v>
      </c>
      <c r="C311" t="e">
        <v>#N/A</v>
      </c>
      <c r="D311" t="s">
        <v>1347</v>
      </c>
      <c r="E311" t="s">
        <v>1348</v>
      </c>
      <c r="F311" t="s">
        <v>77</v>
      </c>
      <c r="G311" t="s">
        <v>77</v>
      </c>
      <c r="H311" t="s">
        <v>77</v>
      </c>
      <c r="I311" t="s">
        <v>77</v>
      </c>
      <c r="J311" t="s">
        <v>77</v>
      </c>
      <c r="K311" t="s">
        <v>77</v>
      </c>
      <c r="L311" t="s">
        <v>77</v>
      </c>
    </row>
    <row r="312" spans="1:12" x14ac:dyDescent="0.25">
      <c r="A312">
        <v>346</v>
      </c>
      <c r="B312" t="s">
        <v>457</v>
      </c>
      <c r="C312" t="s">
        <v>457</v>
      </c>
      <c r="D312" t="s">
        <v>457</v>
      </c>
      <c r="E312" t="s">
        <v>458</v>
      </c>
      <c r="F312">
        <v>3.8</v>
      </c>
      <c r="G312">
        <v>8000</v>
      </c>
      <c r="H312">
        <v>100</v>
      </c>
      <c r="I312">
        <v>35000</v>
      </c>
      <c r="J312">
        <v>46</v>
      </c>
      <c r="K312">
        <v>35000</v>
      </c>
      <c r="L312">
        <v>8000</v>
      </c>
    </row>
    <row r="313" spans="1:12" x14ac:dyDescent="0.25">
      <c r="A313">
        <v>347</v>
      </c>
      <c r="B313" t="s">
        <v>1349</v>
      </c>
      <c r="C313" t="e">
        <v>#N/A</v>
      </c>
      <c r="D313" t="s">
        <v>1349</v>
      </c>
      <c r="E313" t="s">
        <v>1350</v>
      </c>
      <c r="F313" t="s">
        <v>77</v>
      </c>
      <c r="G313" t="s">
        <v>77</v>
      </c>
      <c r="H313" t="s">
        <v>77</v>
      </c>
      <c r="I313" t="s">
        <v>77</v>
      </c>
      <c r="J313" t="s">
        <v>77</v>
      </c>
      <c r="K313" t="s">
        <v>77</v>
      </c>
      <c r="L313" t="s">
        <v>77</v>
      </c>
    </row>
    <row r="314" spans="1:12" x14ac:dyDescent="0.25">
      <c r="A314">
        <v>348</v>
      </c>
      <c r="B314" t="s">
        <v>477</v>
      </c>
      <c r="C314" t="s">
        <v>477</v>
      </c>
      <c r="D314" t="s">
        <v>477</v>
      </c>
      <c r="E314" t="s">
        <v>478</v>
      </c>
      <c r="F314">
        <v>4.0000000000000001E-3</v>
      </c>
      <c r="G314" t="s">
        <v>77</v>
      </c>
      <c r="H314">
        <v>0.1</v>
      </c>
      <c r="I314" t="s">
        <v>77</v>
      </c>
      <c r="J314">
        <v>4.8000000000000001E-2</v>
      </c>
      <c r="K314" t="s">
        <v>77</v>
      </c>
      <c r="L314" t="s">
        <v>77</v>
      </c>
    </row>
    <row r="315" spans="1:12" x14ac:dyDescent="0.25">
      <c r="A315">
        <v>349</v>
      </c>
      <c r="B315">
        <v>349</v>
      </c>
      <c r="C315" t="e">
        <v>#N/A</v>
      </c>
      <c r="D315">
        <v>349</v>
      </c>
      <c r="E315" t="s">
        <v>1351</v>
      </c>
      <c r="F315" t="s">
        <v>77</v>
      </c>
      <c r="G315" t="s">
        <v>77</v>
      </c>
      <c r="H315" t="s">
        <v>77</v>
      </c>
      <c r="I315" t="s">
        <v>77</v>
      </c>
      <c r="J315" t="s">
        <v>77</v>
      </c>
      <c r="K315" t="s">
        <v>77</v>
      </c>
      <c r="L315" t="s">
        <v>77</v>
      </c>
    </row>
    <row r="316" spans="1:12" x14ac:dyDescent="0.25">
      <c r="A316">
        <v>350</v>
      </c>
      <c r="B316">
        <v>350</v>
      </c>
      <c r="C316" t="e">
        <v>#N/A</v>
      </c>
      <c r="D316">
        <v>350</v>
      </c>
      <c r="E316" t="s">
        <v>1352</v>
      </c>
      <c r="F316" t="s">
        <v>77</v>
      </c>
      <c r="G316" t="s">
        <v>77</v>
      </c>
      <c r="H316" t="s">
        <v>77</v>
      </c>
      <c r="I316" t="s">
        <v>77</v>
      </c>
      <c r="J316" t="s">
        <v>77</v>
      </c>
      <c r="K316" t="s">
        <v>77</v>
      </c>
      <c r="L316" t="s">
        <v>77</v>
      </c>
    </row>
    <row r="317" spans="1:12" x14ac:dyDescent="0.25">
      <c r="A317">
        <v>359</v>
      </c>
      <c r="B317" t="s">
        <v>480</v>
      </c>
      <c r="C317" t="e">
        <v>#N/A</v>
      </c>
      <c r="D317" t="s">
        <v>480</v>
      </c>
      <c r="E317" t="s">
        <v>481</v>
      </c>
      <c r="F317" t="s">
        <v>77</v>
      </c>
      <c r="G317" t="s">
        <v>77</v>
      </c>
      <c r="H317" t="s">
        <v>77</v>
      </c>
      <c r="I317" t="s">
        <v>77</v>
      </c>
      <c r="J317" t="s">
        <v>77</v>
      </c>
      <c r="K317" t="s">
        <v>77</v>
      </c>
      <c r="L317" t="s">
        <v>77</v>
      </c>
    </row>
    <row r="318" spans="1:12" x14ac:dyDescent="0.25">
      <c r="A318">
        <v>360</v>
      </c>
      <c r="B318" t="s">
        <v>1353</v>
      </c>
      <c r="C318" t="e">
        <v>#N/A</v>
      </c>
      <c r="D318" t="s">
        <v>1353</v>
      </c>
      <c r="E318" t="s">
        <v>1354</v>
      </c>
      <c r="F318" t="s">
        <v>77</v>
      </c>
      <c r="G318" t="s">
        <v>77</v>
      </c>
      <c r="H318" t="s">
        <v>77</v>
      </c>
      <c r="I318" t="s">
        <v>77</v>
      </c>
      <c r="J318" t="s">
        <v>77</v>
      </c>
      <c r="K318" t="s">
        <v>77</v>
      </c>
      <c r="L318" t="s">
        <v>77</v>
      </c>
    </row>
    <row r="319" spans="1:12" x14ac:dyDescent="0.25">
      <c r="A319">
        <v>361</v>
      </c>
      <c r="B319" t="s">
        <v>1355</v>
      </c>
      <c r="C319" t="e">
        <v>#N/A</v>
      </c>
      <c r="D319" t="s">
        <v>1355</v>
      </c>
      <c r="E319" t="s">
        <v>1356</v>
      </c>
      <c r="F319" t="s">
        <v>77</v>
      </c>
      <c r="G319" t="s">
        <v>77</v>
      </c>
      <c r="H319" t="s">
        <v>77</v>
      </c>
      <c r="I319" t="s">
        <v>77</v>
      </c>
      <c r="J319" t="s">
        <v>77</v>
      </c>
      <c r="K319" t="s">
        <v>77</v>
      </c>
      <c r="L319" t="s">
        <v>77</v>
      </c>
    </row>
    <row r="320" spans="1:12" x14ac:dyDescent="0.25">
      <c r="A320">
        <v>362</v>
      </c>
      <c r="B320" t="s">
        <v>1357</v>
      </c>
      <c r="C320" t="e">
        <v>#N/A</v>
      </c>
      <c r="D320" t="s">
        <v>1357</v>
      </c>
      <c r="E320" t="s">
        <v>1358</v>
      </c>
      <c r="F320" t="s">
        <v>77</v>
      </c>
      <c r="G320" t="s">
        <v>77</v>
      </c>
      <c r="H320" t="s">
        <v>77</v>
      </c>
      <c r="I320" t="s">
        <v>77</v>
      </c>
      <c r="J320" t="s">
        <v>77</v>
      </c>
      <c r="K320" t="s">
        <v>77</v>
      </c>
      <c r="L320" t="s">
        <v>77</v>
      </c>
    </row>
    <row r="321" spans="1:12" x14ac:dyDescent="0.25">
      <c r="A321">
        <v>363</v>
      </c>
      <c r="B321" t="s">
        <v>1359</v>
      </c>
      <c r="C321" t="e">
        <v>#N/A</v>
      </c>
      <c r="D321" t="s">
        <v>1359</v>
      </c>
      <c r="E321" t="s">
        <v>1360</v>
      </c>
      <c r="F321" t="s">
        <v>77</v>
      </c>
      <c r="G321" t="s">
        <v>77</v>
      </c>
      <c r="H321" t="s">
        <v>77</v>
      </c>
      <c r="I321" t="s">
        <v>77</v>
      </c>
      <c r="J321" t="s">
        <v>77</v>
      </c>
      <c r="K321" t="s">
        <v>77</v>
      </c>
      <c r="L321" t="s">
        <v>77</v>
      </c>
    </row>
    <row r="322" spans="1:12" x14ac:dyDescent="0.25">
      <c r="A322">
        <v>428</v>
      </c>
      <c r="B322" t="s">
        <v>799</v>
      </c>
      <c r="C322" t="s">
        <v>799</v>
      </c>
      <c r="D322" t="s">
        <v>799</v>
      </c>
      <c r="E322" t="s">
        <v>800</v>
      </c>
      <c r="F322">
        <v>2.9000000000000001E-2</v>
      </c>
      <c r="G322">
        <v>3.7</v>
      </c>
      <c r="H322">
        <v>0.76</v>
      </c>
      <c r="I322">
        <v>16</v>
      </c>
      <c r="J322">
        <v>0.35</v>
      </c>
      <c r="K322">
        <v>16</v>
      </c>
      <c r="L322">
        <v>200</v>
      </c>
    </row>
    <row r="323" spans="1:12" x14ac:dyDescent="0.25">
      <c r="A323">
        <v>364</v>
      </c>
      <c r="B323" t="s">
        <v>482</v>
      </c>
      <c r="C323" t="e">
        <v>#N/A</v>
      </c>
      <c r="D323" t="s">
        <v>482</v>
      </c>
      <c r="E323" t="s">
        <v>483</v>
      </c>
      <c r="F323">
        <v>3.8E-3</v>
      </c>
      <c r="G323">
        <v>1.4E-2</v>
      </c>
      <c r="H323">
        <v>0.1</v>
      </c>
      <c r="I323">
        <v>6.2E-2</v>
      </c>
      <c r="J323">
        <v>4.5999999999999999E-2</v>
      </c>
      <c r="K323">
        <v>6.2E-2</v>
      </c>
      <c r="L323">
        <v>0.2</v>
      </c>
    </row>
    <row r="324" spans="1:12" x14ac:dyDescent="0.25">
      <c r="A324">
        <v>365</v>
      </c>
      <c r="B324">
        <v>365</v>
      </c>
      <c r="C324">
        <v>365</v>
      </c>
      <c r="D324">
        <v>365</v>
      </c>
      <c r="E324" t="s">
        <v>1361</v>
      </c>
      <c r="F324">
        <v>3.8E-3</v>
      </c>
      <c r="G324">
        <v>1.4E-2</v>
      </c>
      <c r="H324">
        <v>0.1</v>
      </c>
      <c r="I324">
        <v>6.2E-2</v>
      </c>
      <c r="J324">
        <v>4.5999999999999999E-2</v>
      </c>
      <c r="K324">
        <v>6.2E-2</v>
      </c>
      <c r="L324">
        <v>0.2</v>
      </c>
    </row>
    <row r="325" spans="1:12" x14ac:dyDescent="0.25">
      <c r="A325" t="s">
        <v>1362</v>
      </c>
      <c r="B325" t="s">
        <v>482</v>
      </c>
      <c r="C325" t="e">
        <v>#N/A</v>
      </c>
      <c r="D325" t="s">
        <v>482</v>
      </c>
      <c r="E325" t="s">
        <v>1363</v>
      </c>
      <c r="F325" t="s">
        <v>77</v>
      </c>
      <c r="G325" t="s">
        <v>77</v>
      </c>
      <c r="H325" t="s">
        <v>77</v>
      </c>
      <c r="I325" t="s">
        <v>77</v>
      </c>
      <c r="J325" t="s">
        <v>77</v>
      </c>
      <c r="K325" t="s">
        <v>77</v>
      </c>
      <c r="L325" t="e">
        <v>#N/A</v>
      </c>
    </row>
    <row r="326" spans="1:12" x14ac:dyDescent="0.25">
      <c r="A326">
        <v>366</v>
      </c>
      <c r="B326" t="s">
        <v>484</v>
      </c>
      <c r="C326" t="e">
        <v>#N/A</v>
      </c>
      <c r="D326" t="s">
        <v>484</v>
      </c>
      <c r="E326" t="s">
        <v>485</v>
      </c>
      <c r="F326">
        <v>4.0000000000000001E-3</v>
      </c>
      <c r="G326">
        <v>0.02</v>
      </c>
      <c r="H326">
        <v>0.1</v>
      </c>
      <c r="I326">
        <v>8.7999999999999995E-2</v>
      </c>
      <c r="J326">
        <v>4.8000000000000001E-2</v>
      </c>
      <c r="K326">
        <v>8.7999999999999995E-2</v>
      </c>
      <c r="L326">
        <v>0.2</v>
      </c>
    </row>
    <row r="327" spans="1:12" x14ac:dyDescent="0.25">
      <c r="A327">
        <v>367</v>
      </c>
      <c r="B327" t="s">
        <v>1364</v>
      </c>
      <c r="C327" t="e">
        <v>#N/A</v>
      </c>
      <c r="D327" t="s">
        <v>1364</v>
      </c>
      <c r="E327" t="s">
        <v>1365</v>
      </c>
      <c r="F327">
        <v>4.0000000000000001E-3</v>
      </c>
      <c r="G327">
        <v>1.4E-2</v>
      </c>
      <c r="H327">
        <v>0.1</v>
      </c>
      <c r="I327">
        <v>6.2E-2</v>
      </c>
      <c r="J327">
        <v>4.8000000000000001E-2</v>
      </c>
      <c r="K327">
        <v>6.2E-2</v>
      </c>
      <c r="L327">
        <v>0.2</v>
      </c>
    </row>
    <row r="328" spans="1:12" x14ac:dyDescent="0.25">
      <c r="A328">
        <v>639</v>
      </c>
      <c r="B328" t="s">
        <v>1366</v>
      </c>
      <c r="C328" t="e">
        <v>#N/A</v>
      </c>
      <c r="D328" t="s">
        <v>1366</v>
      </c>
      <c r="E328" t="s">
        <v>1367</v>
      </c>
      <c r="F328">
        <v>4.0000000000000001E-3</v>
      </c>
      <c r="G328" t="s">
        <v>77</v>
      </c>
      <c r="H328">
        <v>0.1</v>
      </c>
      <c r="I328" t="s">
        <v>77</v>
      </c>
      <c r="J328">
        <v>4.8000000000000001E-2</v>
      </c>
      <c r="K328" t="s">
        <v>77</v>
      </c>
      <c r="L328" t="s">
        <v>77</v>
      </c>
    </row>
    <row r="329" spans="1:12" x14ac:dyDescent="0.25">
      <c r="A329">
        <v>368</v>
      </c>
      <c r="B329">
        <v>368</v>
      </c>
      <c r="C329">
        <v>368</v>
      </c>
      <c r="D329">
        <v>368</v>
      </c>
      <c r="E329" t="s">
        <v>1368</v>
      </c>
      <c r="F329" t="s">
        <v>77</v>
      </c>
      <c r="G329">
        <v>1.4E-2</v>
      </c>
      <c r="H329" t="s">
        <v>77</v>
      </c>
      <c r="I329">
        <v>6.2E-2</v>
      </c>
      <c r="J329" t="s">
        <v>77</v>
      </c>
      <c r="K329">
        <v>6.2E-2</v>
      </c>
      <c r="L329">
        <v>0.2</v>
      </c>
    </row>
    <row r="330" spans="1:12" x14ac:dyDescent="0.25">
      <c r="A330">
        <v>369</v>
      </c>
      <c r="B330" t="s">
        <v>1369</v>
      </c>
      <c r="C330" t="e">
        <v>#N/A</v>
      </c>
      <c r="D330" t="s">
        <v>1369</v>
      </c>
      <c r="E330" t="s">
        <v>1370</v>
      </c>
      <c r="F330">
        <v>3.8E-3</v>
      </c>
      <c r="G330">
        <v>0.01</v>
      </c>
      <c r="H330">
        <v>0.1</v>
      </c>
      <c r="I330">
        <v>4.3999999999999997E-2</v>
      </c>
      <c r="J330">
        <v>4.5999999999999999E-2</v>
      </c>
      <c r="K330">
        <v>4.3999999999999997E-2</v>
      </c>
      <c r="L330">
        <v>0.2</v>
      </c>
    </row>
    <row r="331" spans="1:12" x14ac:dyDescent="0.25">
      <c r="A331">
        <v>370</v>
      </c>
      <c r="B331" t="s">
        <v>1371</v>
      </c>
      <c r="C331" t="e">
        <v>#N/A</v>
      </c>
      <c r="D331" t="s">
        <v>1371</v>
      </c>
      <c r="E331" t="s">
        <v>1372</v>
      </c>
      <c r="F331">
        <v>3.8E-3</v>
      </c>
      <c r="G331">
        <v>0.01</v>
      </c>
      <c r="H331">
        <v>0.1</v>
      </c>
      <c r="I331">
        <v>4.3999999999999997E-2</v>
      </c>
      <c r="J331">
        <v>4.5999999999999999E-2</v>
      </c>
      <c r="K331">
        <v>4.3999999999999997E-2</v>
      </c>
      <c r="L331">
        <v>0.2</v>
      </c>
    </row>
    <row r="332" spans="1:12" x14ac:dyDescent="0.25">
      <c r="A332">
        <v>640</v>
      </c>
      <c r="B332" t="s">
        <v>1373</v>
      </c>
      <c r="C332" t="e">
        <v>#N/A</v>
      </c>
      <c r="D332" t="s">
        <v>1373</v>
      </c>
      <c r="E332" t="s">
        <v>1374</v>
      </c>
      <c r="F332" t="s">
        <v>77</v>
      </c>
      <c r="G332">
        <v>0.01</v>
      </c>
      <c r="H332" t="s">
        <v>77</v>
      </c>
      <c r="I332">
        <v>4.3999999999999997E-2</v>
      </c>
      <c r="J332" t="s">
        <v>77</v>
      </c>
      <c r="K332">
        <v>4.3999999999999997E-2</v>
      </c>
      <c r="L332" t="s">
        <v>77</v>
      </c>
    </row>
    <row r="333" spans="1:12" x14ac:dyDescent="0.25">
      <c r="A333">
        <v>371</v>
      </c>
      <c r="B333" t="s">
        <v>1375</v>
      </c>
      <c r="C333" t="e">
        <v>#N/A</v>
      </c>
      <c r="D333" t="s">
        <v>1375</v>
      </c>
      <c r="E333" t="s">
        <v>1376</v>
      </c>
      <c r="F333">
        <v>3.8E-3</v>
      </c>
      <c r="G333">
        <v>0.01</v>
      </c>
      <c r="H333">
        <v>0.1</v>
      </c>
      <c r="I333">
        <v>4.3999999999999997E-2</v>
      </c>
      <c r="J333">
        <v>4.5999999999999999E-2</v>
      </c>
      <c r="K333">
        <v>4.3999999999999997E-2</v>
      </c>
      <c r="L333">
        <v>0.2</v>
      </c>
    </row>
    <row r="334" spans="1:12" x14ac:dyDescent="0.25">
      <c r="A334">
        <v>641</v>
      </c>
      <c r="B334" t="s">
        <v>1377</v>
      </c>
      <c r="C334" t="e">
        <v>#N/A</v>
      </c>
      <c r="D334" t="s">
        <v>1377</v>
      </c>
      <c r="E334" t="s">
        <v>1378</v>
      </c>
      <c r="F334" t="s">
        <v>77</v>
      </c>
      <c r="G334">
        <v>0.01</v>
      </c>
      <c r="H334" t="s">
        <v>77</v>
      </c>
      <c r="I334">
        <v>4.3999999999999997E-2</v>
      </c>
      <c r="J334" t="s">
        <v>77</v>
      </c>
      <c r="K334">
        <v>4.3999999999999997E-2</v>
      </c>
      <c r="L334" t="s">
        <v>77</v>
      </c>
    </row>
    <row r="335" spans="1:12" x14ac:dyDescent="0.25">
      <c r="A335">
        <v>372</v>
      </c>
      <c r="B335" t="s">
        <v>1379</v>
      </c>
      <c r="C335" t="e">
        <v>#N/A</v>
      </c>
      <c r="D335" t="s">
        <v>1379</v>
      </c>
      <c r="E335" t="s">
        <v>1380</v>
      </c>
      <c r="F335">
        <v>3.8E-3</v>
      </c>
      <c r="G335">
        <v>0.01</v>
      </c>
      <c r="H335">
        <v>0.1</v>
      </c>
      <c r="I335">
        <v>4.3999999999999997E-2</v>
      </c>
      <c r="J335">
        <v>4.5999999999999999E-2</v>
      </c>
      <c r="K335">
        <v>4.3999999999999997E-2</v>
      </c>
      <c r="L335">
        <v>0.2</v>
      </c>
    </row>
    <row r="336" spans="1:12" x14ac:dyDescent="0.25">
      <c r="A336">
        <v>642</v>
      </c>
      <c r="B336" t="s">
        <v>1381</v>
      </c>
      <c r="C336" t="e">
        <v>#N/A</v>
      </c>
      <c r="D336" t="s">
        <v>1381</v>
      </c>
      <c r="E336" t="s">
        <v>1382</v>
      </c>
      <c r="F336" t="s">
        <v>77</v>
      </c>
      <c r="G336">
        <v>0.01</v>
      </c>
      <c r="H336" t="s">
        <v>77</v>
      </c>
      <c r="I336">
        <v>4.3999999999999997E-2</v>
      </c>
      <c r="J336" t="s">
        <v>77</v>
      </c>
      <c r="K336">
        <v>4.3999999999999997E-2</v>
      </c>
      <c r="L336" t="s">
        <v>77</v>
      </c>
    </row>
    <row r="337" spans="1:12" x14ac:dyDescent="0.25">
      <c r="A337">
        <v>643</v>
      </c>
      <c r="B337" t="s">
        <v>1383</v>
      </c>
      <c r="C337" t="e">
        <v>#N/A</v>
      </c>
      <c r="D337" t="s">
        <v>1383</v>
      </c>
      <c r="E337" t="s">
        <v>1384</v>
      </c>
      <c r="F337" t="s">
        <v>77</v>
      </c>
      <c r="G337">
        <v>0.01</v>
      </c>
      <c r="H337" t="s">
        <v>77</v>
      </c>
      <c r="I337">
        <v>4.3999999999999997E-2</v>
      </c>
      <c r="J337" t="s">
        <v>77</v>
      </c>
      <c r="K337">
        <v>4.3999999999999997E-2</v>
      </c>
      <c r="L337" t="s">
        <v>77</v>
      </c>
    </row>
    <row r="338" spans="1:12" x14ac:dyDescent="0.25">
      <c r="A338">
        <v>644</v>
      </c>
      <c r="B338" t="s">
        <v>1385</v>
      </c>
      <c r="C338" t="e">
        <v>#N/A</v>
      </c>
      <c r="D338" t="s">
        <v>1385</v>
      </c>
      <c r="E338" t="s">
        <v>1386</v>
      </c>
      <c r="F338" t="s">
        <v>77</v>
      </c>
      <c r="G338">
        <v>0.01</v>
      </c>
      <c r="H338" t="s">
        <v>77</v>
      </c>
      <c r="I338">
        <v>4.3999999999999997E-2</v>
      </c>
      <c r="J338" t="s">
        <v>77</v>
      </c>
      <c r="K338">
        <v>4.3999999999999997E-2</v>
      </c>
      <c r="L338" t="s">
        <v>77</v>
      </c>
    </row>
    <row r="339" spans="1:12" x14ac:dyDescent="0.25">
      <c r="A339">
        <v>373</v>
      </c>
      <c r="B339" t="s">
        <v>1387</v>
      </c>
      <c r="C339" t="e">
        <v>#N/A</v>
      </c>
      <c r="D339" t="s">
        <v>1387</v>
      </c>
      <c r="E339" t="s">
        <v>1388</v>
      </c>
      <c r="F339">
        <v>3.8E-3</v>
      </c>
      <c r="G339">
        <v>0.01</v>
      </c>
      <c r="H339">
        <v>0.1</v>
      </c>
      <c r="I339">
        <v>4.3999999999999997E-2</v>
      </c>
      <c r="J339">
        <v>4.5999999999999999E-2</v>
      </c>
      <c r="K339">
        <v>4.3999999999999997E-2</v>
      </c>
      <c r="L339">
        <v>0.2</v>
      </c>
    </row>
    <row r="340" spans="1:12" x14ac:dyDescent="0.25">
      <c r="A340">
        <v>376</v>
      </c>
      <c r="B340" t="s">
        <v>1389</v>
      </c>
      <c r="C340" t="e">
        <v>#N/A</v>
      </c>
      <c r="D340" t="s">
        <v>1389</v>
      </c>
      <c r="E340" t="s">
        <v>1390</v>
      </c>
      <c r="F340" t="s">
        <v>77</v>
      </c>
      <c r="G340" t="s">
        <v>77</v>
      </c>
      <c r="H340" t="s">
        <v>77</v>
      </c>
      <c r="I340" t="s">
        <v>77</v>
      </c>
      <c r="J340" t="s">
        <v>77</v>
      </c>
      <c r="K340" t="s">
        <v>77</v>
      </c>
      <c r="L340" t="s">
        <v>77</v>
      </c>
    </row>
    <row r="341" spans="1:12" x14ac:dyDescent="0.25">
      <c r="A341">
        <v>377</v>
      </c>
      <c r="B341" t="s">
        <v>486</v>
      </c>
      <c r="C341" t="s">
        <v>486</v>
      </c>
      <c r="D341" t="s">
        <v>486</v>
      </c>
      <c r="E341" t="s">
        <v>487</v>
      </c>
      <c r="F341" t="s">
        <v>77</v>
      </c>
      <c r="G341" t="s">
        <v>77</v>
      </c>
      <c r="H341" t="s">
        <v>77</v>
      </c>
      <c r="I341" t="s">
        <v>77</v>
      </c>
      <c r="J341" t="s">
        <v>77</v>
      </c>
      <c r="K341" t="s">
        <v>77</v>
      </c>
      <c r="L341">
        <v>86</v>
      </c>
    </row>
    <row r="342" spans="1:12" x14ac:dyDescent="0.25">
      <c r="A342">
        <v>378</v>
      </c>
      <c r="B342" t="s">
        <v>1391</v>
      </c>
      <c r="C342" t="e">
        <v>#N/A</v>
      </c>
      <c r="D342" t="s">
        <v>1391</v>
      </c>
      <c r="E342" t="s">
        <v>1392</v>
      </c>
      <c r="F342" t="s">
        <v>77</v>
      </c>
      <c r="G342" t="s">
        <v>77</v>
      </c>
      <c r="H342" t="s">
        <v>77</v>
      </c>
      <c r="I342" t="s">
        <v>77</v>
      </c>
      <c r="J342" t="s">
        <v>77</v>
      </c>
      <c r="K342" t="s">
        <v>77</v>
      </c>
      <c r="L342" t="s">
        <v>77</v>
      </c>
    </row>
    <row r="343" spans="1:12" x14ac:dyDescent="0.25">
      <c r="A343">
        <v>379</v>
      </c>
      <c r="B343" t="s">
        <v>1393</v>
      </c>
      <c r="C343" t="e">
        <v>#N/A</v>
      </c>
      <c r="D343" t="s">
        <v>1393</v>
      </c>
      <c r="E343" t="s">
        <v>1394</v>
      </c>
      <c r="F343" t="s">
        <v>77</v>
      </c>
      <c r="G343" t="s">
        <v>77</v>
      </c>
      <c r="H343" t="s">
        <v>77</v>
      </c>
      <c r="I343" t="s">
        <v>77</v>
      </c>
      <c r="J343" t="s">
        <v>77</v>
      </c>
      <c r="K343" t="s">
        <v>77</v>
      </c>
      <c r="L343" t="s">
        <v>77</v>
      </c>
    </row>
    <row r="344" spans="1:12" x14ac:dyDescent="0.25">
      <c r="A344">
        <v>380</v>
      </c>
      <c r="B344" t="s">
        <v>1395</v>
      </c>
      <c r="C344" t="e">
        <v>#N/A</v>
      </c>
      <c r="D344" t="s">
        <v>1395</v>
      </c>
      <c r="E344" t="s">
        <v>1396</v>
      </c>
      <c r="F344" t="s">
        <v>77</v>
      </c>
      <c r="G344" t="s">
        <v>77</v>
      </c>
      <c r="H344" t="s">
        <v>77</v>
      </c>
      <c r="I344" t="s">
        <v>77</v>
      </c>
      <c r="J344" t="s">
        <v>77</v>
      </c>
      <c r="K344" t="s">
        <v>77</v>
      </c>
      <c r="L344" t="s">
        <v>77</v>
      </c>
    </row>
    <row r="345" spans="1:12" x14ac:dyDescent="0.25">
      <c r="A345">
        <v>381</v>
      </c>
      <c r="B345" t="s">
        <v>491</v>
      </c>
      <c r="C345" t="s">
        <v>491</v>
      </c>
      <c r="D345" t="s">
        <v>491</v>
      </c>
      <c r="E345" t="s">
        <v>492</v>
      </c>
      <c r="F345">
        <v>2.5000000000000001E-2</v>
      </c>
      <c r="G345">
        <v>9</v>
      </c>
      <c r="H345">
        <v>0.65</v>
      </c>
      <c r="I345">
        <v>40</v>
      </c>
      <c r="J345">
        <v>0.3</v>
      </c>
      <c r="K345">
        <v>40</v>
      </c>
      <c r="L345" t="s">
        <v>77</v>
      </c>
    </row>
    <row r="346" spans="1:12" x14ac:dyDescent="0.25">
      <c r="A346">
        <v>382</v>
      </c>
      <c r="B346" t="s">
        <v>1397</v>
      </c>
      <c r="C346" t="e">
        <v>#N/A</v>
      </c>
      <c r="D346" t="s">
        <v>1397</v>
      </c>
      <c r="E346" t="s">
        <v>1398</v>
      </c>
      <c r="F346" t="s">
        <v>77</v>
      </c>
      <c r="G346" t="s">
        <v>77</v>
      </c>
      <c r="H346" t="s">
        <v>77</v>
      </c>
      <c r="I346" t="s">
        <v>77</v>
      </c>
      <c r="J346" t="s">
        <v>77</v>
      </c>
      <c r="K346" t="s">
        <v>77</v>
      </c>
      <c r="L346" t="s">
        <v>77</v>
      </c>
    </row>
    <row r="347" spans="1:12" x14ac:dyDescent="0.25">
      <c r="A347">
        <v>383</v>
      </c>
      <c r="B347" t="s">
        <v>1399</v>
      </c>
      <c r="C347" t="e">
        <v>#N/A</v>
      </c>
      <c r="D347" t="s">
        <v>1399</v>
      </c>
      <c r="E347" t="s">
        <v>1400</v>
      </c>
      <c r="F347" t="s">
        <v>77</v>
      </c>
      <c r="G347" t="s">
        <v>77</v>
      </c>
      <c r="H347" t="s">
        <v>77</v>
      </c>
      <c r="I347" t="s">
        <v>77</v>
      </c>
      <c r="J347" t="s">
        <v>77</v>
      </c>
      <c r="K347" t="s">
        <v>77</v>
      </c>
      <c r="L347" t="s">
        <v>77</v>
      </c>
    </row>
    <row r="348" spans="1:12" x14ac:dyDescent="0.25">
      <c r="A348">
        <v>384</v>
      </c>
      <c r="B348" t="s">
        <v>1401</v>
      </c>
      <c r="C348" t="e">
        <v>#N/A</v>
      </c>
      <c r="D348" t="s">
        <v>1401</v>
      </c>
      <c r="E348" t="s">
        <v>1402</v>
      </c>
      <c r="F348" t="s">
        <v>77</v>
      </c>
      <c r="G348" t="s">
        <v>77</v>
      </c>
      <c r="H348" t="s">
        <v>77</v>
      </c>
      <c r="I348" t="s">
        <v>77</v>
      </c>
      <c r="J348" t="s">
        <v>77</v>
      </c>
      <c r="K348" t="s">
        <v>77</v>
      </c>
      <c r="L348" t="s">
        <v>77</v>
      </c>
    </row>
    <row r="349" spans="1:12" x14ac:dyDescent="0.25">
      <c r="A349">
        <v>385</v>
      </c>
      <c r="B349" t="s">
        <v>1403</v>
      </c>
      <c r="C349" t="e">
        <v>#N/A</v>
      </c>
      <c r="D349" t="s">
        <v>1403</v>
      </c>
      <c r="E349" t="s">
        <v>1404</v>
      </c>
      <c r="F349" t="s">
        <v>77</v>
      </c>
      <c r="G349" t="s">
        <v>77</v>
      </c>
      <c r="H349" t="s">
        <v>77</v>
      </c>
      <c r="I349" t="s">
        <v>77</v>
      </c>
      <c r="J349" t="s">
        <v>77</v>
      </c>
      <c r="K349" t="s">
        <v>77</v>
      </c>
      <c r="L349" t="s">
        <v>77</v>
      </c>
    </row>
    <row r="350" spans="1:12" x14ac:dyDescent="0.25">
      <c r="A350">
        <v>386</v>
      </c>
      <c r="B350" t="s">
        <v>1405</v>
      </c>
      <c r="C350" t="e">
        <v>#N/A</v>
      </c>
      <c r="D350" t="s">
        <v>1405</v>
      </c>
      <c r="E350" t="s">
        <v>1406</v>
      </c>
      <c r="F350" t="s">
        <v>77</v>
      </c>
      <c r="G350" t="s">
        <v>77</v>
      </c>
      <c r="H350" t="s">
        <v>77</v>
      </c>
      <c r="I350" t="s">
        <v>77</v>
      </c>
      <c r="J350" t="s">
        <v>77</v>
      </c>
      <c r="K350" t="s">
        <v>77</v>
      </c>
      <c r="L350" t="s">
        <v>77</v>
      </c>
    </row>
    <row r="351" spans="1:12" x14ac:dyDescent="0.25">
      <c r="A351">
        <v>387</v>
      </c>
      <c r="B351" t="s">
        <v>1407</v>
      </c>
      <c r="C351" t="e">
        <v>#N/A</v>
      </c>
      <c r="D351" t="s">
        <v>1407</v>
      </c>
      <c r="E351" t="s">
        <v>1408</v>
      </c>
      <c r="F351" t="s">
        <v>77</v>
      </c>
      <c r="G351" t="s">
        <v>77</v>
      </c>
      <c r="H351" t="s">
        <v>77</v>
      </c>
      <c r="I351" t="s">
        <v>77</v>
      </c>
      <c r="J351" t="s">
        <v>77</v>
      </c>
      <c r="K351" t="s">
        <v>77</v>
      </c>
      <c r="L351" t="s">
        <v>77</v>
      </c>
    </row>
    <row r="352" spans="1:12" x14ac:dyDescent="0.25">
      <c r="A352">
        <v>388</v>
      </c>
      <c r="B352" t="s">
        <v>1409</v>
      </c>
      <c r="C352" t="e">
        <v>#N/A</v>
      </c>
      <c r="D352" t="s">
        <v>1409</v>
      </c>
      <c r="E352" t="s">
        <v>1410</v>
      </c>
      <c r="F352" t="s">
        <v>77</v>
      </c>
      <c r="G352" t="s">
        <v>77</v>
      </c>
      <c r="H352" t="s">
        <v>77</v>
      </c>
      <c r="I352" t="s">
        <v>77</v>
      </c>
      <c r="J352" t="s">
        <v>77</v>
      </c>
      <c r="K352" t="s">
        <v>77</v>
      </c>
      <c r="L352" t="s">
        <v>77</v>
      </c>
    </row>
    <row r="353" spans="1:12" x14ac:dyDescent="0.25">
      <c r="A353">
        <v>389</v>
      </c>
      <c r="B353" t="s">
        <v>496</v>
      </c>
      <c r="C353" t="s">
        <v>496</v>
      </c>
      <c r="D353" t="s">
        <v>496</v>
      </c>
      <c r="E353" t="s">
        <v>497</v>
      </c>
      <c r="F353" t="s">
        <v>77</v>
      </c>
      <c r="G353">
        <v>20</v>
      </c>
      <c r="H353" t="s">
        <v>77</v>
      </c>
      <c r="I353">
        <v>88</v>
      </c>
      <c r="J353" t="s">
        <v>77</v>
      </c>
      <c r="K353">
        <v>88</v>
      </c>
      <c r="L353" t="s">
        <v>77</v>
      </c>
    </row>
    <row r="354" spans="1:12" x14ac:dyDescent="0.25">
      <c r="A354">
        <v>177</v>
      </c>
      <c r="B354" t="s">
        <v>498</v>
      </c>
      <c r="C354" t="s">
        <v>498</v>
      </c>
      <c r="D354" t="s">
        <v>498</v>
      </c>
      <c r="E354" t="s">
        <v>499</v>
      </c>
      <c r="F354">
        <v>3.2000000000000003E-4</v>
      </c>
      <c r="G354" t="s">
        <v>77</v>
      </c>
      <c r="H354">
        <v>8.3999999999999995E-3</v>
      </c>
      <c r="I354" t="s">
        <v>77</v>
      </c>
      <c r="J354">
        <v>3.8999999999999998E-3</v>
      </c>
      <c r="K354" t="s">
        <v>77</v>
      </c>
      <c r="L354" t="s">
        <v>77</v>
      </c>
    </row>
    <row r="355" spans="1:12" x14ac:dyDescent="0.25">
      <c r="A355">
        <v>178</v>
      </c>
      <c r="B355" t="s">
        <v>1411</v>
      </c>
      <c r="C355" t="e">
        <v>#N/A</v>
      </c>
      <c r="D355" t="s">
        <v>1411</v>
      </c>
      <c r="E355" t="s">
        <v>1412</v>
      </c>
      <c r="F355" t="s">
        <v>77</v>
      </c>
      <c r="G355" t="s">
        <v>77</v>
      </c>
      <c r="H355" t="s">
        <v>77</v>
      </c>
      <c r="I355" t="s">
        <v>77</v>
      </c>
      <c r="J355" t="s">
        <v>77</v>
      </c>
      <c r="K355" t="s">
        <v>77</v>
      </c>
      <c r="L355" t="s">
        <v>77</v>
      </c>
    </row>
    <row r="356" spans="1:12" x14ac:dyDescent="0.25">
      <c r="A356">
        <v>179</v>
      </c>
      <c r="B356" t="s">
        <v>500</v>
      </c>
      <c r="C356" t="s">
        <v>500</v>
      </c>
      <c r="D356" t="s">
        <v>500</v>
      </c>
      <c r="E356" t="s">
        <v>501</v>
      </c>
      <c r="F356">
        <v>5.8999999999999998E-5</v>
      </c>
      <c r="G356" t="s">
        <v>77</v>
      </c>
      <c r="H356">
        <v>6.2E-4</v>
      </c>
      <c r="I356" t="s">
        <v>77</v>
      </c>
      <c r="J356">
        <v>1.1999999999999999E-3</v>
      </c>
      <c r="K356" t="s">
        <v>77</v>
      </c>
      <c r="L356" t="s">
        <v>77</v>
      </c>
    </row>
    <row r="357" spans="1:12" x14ac:dyDescent="0.25">
      <c r="A357">
        <v>180</v>
      </c>
      <c r="B357" t="s">
        <v>502</v>
      </c>
      <c r="C357" t="s">
        <v>502</v>
      </c>
      <c r="D357" t="s">
        <v>502</v>
      </c>
      <c r="E357" t="s">
        <v>503</v>
      </c>
      <c r="F357">
        <v>1.2999999999999999E-4</v>
      </c>
      <c r="G357" t="s">
        <v>77</v>
      </c>
      <c r="H357">
        <v>1.2999999999999999E-3</v>
      </c>
      <c r="I357" t="s">
        <v>77</v>
      </c>
      <c r="J357">
        <v>2.5999999999999999E-3</v>
      </c>
      <c r="K357" t="s">
        <v>77</v>
      </c>
      <c r="L357" t="s">
        <v>77</v>
      </c>
    </row>
    <row r="358" spans="1:12" x14ac:dyDescent="0.25">
      <c r="A358">
        <v>390</v>
      </c>
      <c r="B358" t="s">
        <v>504</v>
      </c>
      <c r="C358" t="s">
        <v>504</v>
      </c>
      <c r="D358" t="s">
        <v>504</v>
      </c>
      <c r="E358" t="s">
        <v>505</v>
      </c>
      <c r="F358">
        <v>0.38</v>
      </c>
      <c r="G358" t="s">
        <v>77</v>
      </c>
      <c r="H358">
        <v>10</v>
      </c>
      <c r="I358" t="s">
        <v>77</v>
      </c>
      <c r="J358">
        <v>4.5999999999999996</v>
      </c>
      <c r="K358" t="s">
        <v>77</v>
      </c>
      <c r="L358" t="s">
        <v>77</v>
      </c>
    </row>
    <row r="359" spans="1:12" x14ac:dyDescent="0.25">
      <c r="A359">
        <v>391</v>
      </c>
      <c r="B359" t="s">
        <v>506</v>
      </c>
      <c r="C359" t="s">
        <v>506</v>
      </c>
      <c r="D359" t="s">
        <v>506</v>
      </c>
      <c r="E359" t="s">
        <v>507</v>
      </c>
      <c r="F359">
        <v>0.16</v>
      </c>
      <c r="G359" t="s">
        <v>77</v>
      </c>
      <c r="H359">
        <v>4.0999999999999996</v>
      </c>
      <c r="I359" t="s">
        <v>77</v>
      </c>
      <c r="J359">
        <v>1.9</v>
      </c>
      <c r="K359" t="s">
        <v>77</v>
      </c>
      <c r="L359" t="s">
        <v>77</v>
      </c>
    </row>
    <row r="360" spans="1:12" x14ac:dyDescent="0.25">
      <c r="A360">
        <v>181</v>
      </c>
      <c r="B360" t="s">
        <v>508</v>
      </c>
      <c r="C360" t="s">
        <v>508</v>
      </c>
      <c r="D360" t="s">
        <v>508</v>
      </c>
      <c r="E360" t="s">
        <v>1413</v>
      </c>
      <c r="F360">
        <v>5.0000000000000001E-4</v>
      </c>
      <c r="G360" t="s">
        <v>77</v>
      </c>
      <c r="H360">
        <v>1.2999999999999999E-2</v>
      </c>
      <c r="I360" t="s">
        <v>77</v>
      </c>
      <c r="J360">
        <v>6.0000000000000001E-3</v>
      </c>
      <c r="K360" t="s">
        <v>77</v>
      </c>
      <c r="L360" t="s">
        <v>77</v>
      </c>
    </row>
    <row r="361" spans="1:12" x14ac:dyDescent="0.25">
      <c r="A361">
        <v>182</v>
      </c>
      <c r="B361" t="s">
        <v>510</v>
      </c>
      <c r="C361" t="s">
        <v>510</v>
      </c>
      <c r="D361" t="s">
        <v>510</v>
      </c>
      <c r="E361" t="s">
        <v>511</v>
      </c>
      <c r="F361">
        <v>1.6000000000000001E-4</v>
      </c>
      <c r="G361" t="s">
        <v>77</v>
      </c>
      <c r="H361">
        <v>4.1000000000000003E-3</v>
      </c>
      <c r="I361" t="s">
        <v>77</v>
      </c>
      <c r="J361">
        <v>1.9E-3</v>
      </c>
      <c r="K361" t="s">
        <v>77</v>
      </c>
      <c r="L361" t="s">
        <v>77</v>
      </c>
    </row>
    <row r="362" spans="1:12" x14ac:dyDescent="0.25">
      <c r="A362">
        <v>392</v>
      </c>
      <c r="B362" t="s">
        <v>1414</v>
      </c>
      <c r="C362" t="e">
        <v>#N/A</v>
      </c>
      <c r="D362" t="s">
        <v>1414</v>
      </c>
      <c r="E362" t="s">
        <v>1415</v>
      </c>
      <c r="F362" t="s">
        <v>77</v>
      </c>
      <c r="G362" t="s">
        <v>77</v>
      </c>
      <c r="H362" t="s">
        <v>77</v>
      </c>
      <c r="I362" t="s">
        <v>77</v>
      </c>
      <c r="J362" t="s">
        <v>77</v>
      </c>
      <c r="K362" t="s">
        <v>77</v>
      </c>
      <c r="L362" t="s">
        <v>77</v>
      </c>
    </row>
    <row r="363" spans="1:12" x14ac:dyDescent="0.25">
      <c r="A363">
        <v>393</v>
      </c>
      <c r="B363" t="s">
        <v>1416</v>
      </c>
      <c r="C363" t="e">
        <v>#N/A</v>
      </c>
      <c r="D363" t="s">
        <v>1416</v>
      </c>
      <c r="E363" t="s">
        <v>1417</v>
      </c>
      <c r="F363" t="s">
        <v>77</v>
      </c>
      <c r="G363" t="s">
        <v>77</v>
      </c>
      <c r="H363" t="s">
        <v>77</v>
      </c>
      <c r="I363" t="s">
        <v>77</v>
      </c>
      <c r="J363" t="s">
        <v>77</v>
      </c>
      <c r="K363" t="s">
        <v>77</v>
      </c>
      <c r="L363" t="s">
        <v>77</v>
      </c>
    </row>
    <row r="364" spans="1:12" x14ac:dyDescent="0.25">
      <c r="A364">
        <v>394</v>
      </c>
      <c r="B364" t="s">
        <v>1418</v>
      </c>
      <c r="C364" t="e">
        <v>#N/A</v>
      </c>
      <c r="D364" t="s">
        <v>1418</v>
      </c>
      <c r="E364" t="s">
        <v>1419</v>
      </c>
      <c r="F364" t="s">
        <v>77</v>
      </c>
      <c r="G364" t="s">
        <v>77</v>
      </c>
      <c r="H364" t="s">
        <v>77</v>
      </c>
      <c r="I364" t="s">
        <v>77</v>
      </c>
      <c r="J364" t="s">
        <v>77</v>
      </c>
      <c r="K364" t="s">
        <v>77</v>
      </c>
      <c r="L364" t="s">
        <v>77</v>
      </c>
    </row>
    <row r="365" spans="1:12" x14ac:dyDescent="0.25">
      <c r="A365">
        <v>395</v>
      </c>
      <c r="B365" t="s">
        <v>512</v>
      </c>
      <c r="C365" t="s">
        <v>512</v>
      </c>
      <c r="D365" t="s">
        <v>512</v>
      </c>
      <c r="E365" t="s">
        <v>513</v>
      </c>
      <c r="F365">
        <v>5.2999999999999998E-4</v>
      </c>
      <c r="G365" t="s">
        <v>77</v>
      </c>
      <c r="H365">
        <v>1.4E-2</v>
      </c>
      <c r="I365" t="s">
        <v>77</v>
      </c>
      <c r="J365">
        <v>6.3E-3</v>
      </c>
      <c r="K365" t="s">
        <v>77</v>
      </c>
      <c r="L365" t="s">
        <v>77</v>
      </c>
    </row>
    <row r="366" spans="1:12" x14ac:dyDescent="0.25">
      <c r="A366">
        <v>396</v>
      </c>
      <c r="B366" t="s">
        <v>1420</v>
      </c>
      <c r="C366" t="e">
        <v>#N/A</v>
      </c>
      <c r="D366" t="s">
        <v>1420</v>
      </c>
      <c r="E366" t="s">
        <v>1421</v>
      </c>
      <c r="F366" t="s">
        <v>77</v>
      </c>
      <c r="G366" t="s">
        <v>77</v>
      </c>
      <c r="H366" t="s">
        <v>77</v>
      </c>
      <c r="I366" t="s">
        <v>77</v>
      </c>
      <c r="J366" t="s">
        <v>77</v>
      </c>
      <c r="K366" t="s">
        <v>77</v>
      </c>
      <c r="L366" t="s">
        <v>77</v>
      </c>
    </row>
    <row r="367" spans="1:12" x14ac:dyDescent="0.25">
      <c r="A367">
        <v>397</v>
      </c>
      <c r="B367" t="s">
        <v>514</v>
      </c>
      <c r="C367" t="s">
        <v>514</v>
      </c>
      <c r="D367" t="s">
        <v>514</v>
      </c>
      <c r="E367" t="s">
        <v>515</v>
      </c>
      <c r="F367">
        <v>3.6999999999999999E-4</v>
      </c>
      <c r="G367" t="s">
        <v>77</v>
      </c>
      <c r="H367">
        <v>9.5999999999999992E-3</v>
      </c>
      <c r="I367" t="s">
        <v>77</v>
      </c>
      <c r="J367">
        <v>4.4000000000000003E-3</v>
      </c>
      <c r="K367" t="s">
        <v>77</v>
      </c>
      <c r="L367" t="s">
        <v>77</v>
      </c>
    </row>
    <row r="368" spans="1:12" x14ac:dyDescent="0.25">
      <c r="A368">
        <v>398</v>
      </c>
      <c r="B368" t="s">
        <v>516</v>
      </c>
      <c r="C368" t="s">
        <v>516</v>
      </c>
      <c r="D368" t="s">
        <v>516</v>
      </c>
      <c r="E368" t="s">
        <v>517</v>
      </c>
      <c r="F368">
        <v>1.6999999999999999E-3</v>
      </c>
      <c r="G368" t="s">
        <v>77</v>
      </c>
      <c r="H368">
        <v>4.2999999999999997E-2</v>
      </c>
      <c r="I368" t="s">
        <v>77</v>
      </c>
      <c r="J368">
        <v>0.02</v>
      </c>
      <c r="K368" t="s">
        <v>77</v>
      </c>
      <c r="L368" t="s">
        <v>77</v>
      </c>
    </row>
    <row r="369" spans="1:12" x14ac:dyDescent="0.25">
      <c r="A369">
        <v>399</v>
      </c>
      <c r="B369" t="s">
        <v>1422</v>
      </c>
      <c r="C369" t="e">
        <v>#N/A</v>
      </c>
      <c r="D369" t="s">
        <v>1422</v>
      </c>
      <c r="E369" t="s">
        <v>1423</v>
      </c>
      <c r="F369" t="s">
        <v>77</v>
      </c>
      <c r="G369" t="s">
        <v>77</v>
      </c>
      <c r="H369" t="s">
        <v>77</v>
      </c>
      <c r="I369" t="s">
        <v>77</v>
      </c>
      <c r="J369" t="s">
        <v>77</v>
      </c>
      <c r="K369" t="s">
        <v>77</v>
      </c>
      <c r="L369" t="s">
        <v>77</v>
      </c>
    </row>
    <row r="370" spans="1:12" x14ac:dyDescent="0.25">
      <c r="A370">
        <v>400</v>
      </c>
      <c r="B370" t="s">
        <v>1424</v>
      </c>
      <c r="C370" t="e">
        <v>#N/A</v>
      </c>
      <c r="D370" t="s">
        <v>1424</v>
      </c>
      <c r="E370" t="s">
        <v>1425</v>
      </c>
      <c r="F370" t="s">
        <v>77</v>
      </c>
      <c r="G370" t="s">
        <v>77</v>
      </c>
      <c r="H370" t="s">
        <v>77</v>
      </c>
      <c r="I370" t="s">
        <v>77</v>
      </c>
      <c r="J370" t="s">
        <v>77</v>
      </c>
      <c r="K370" t="s">
        <v>77</v>
      </c>
      <c r="L370" t="s">
        <v>77</v>
      </c>
    </row>
    <row r="371" spans="1:12" x14ac:dyDescent="0.25">
      <c r="A371">
        <v>589</v>
      </c>
      <c r="B371" t="s">
        <v>518</v>
      </c>
      <c r="C371" t="s">
        <v>518</v>
      </c>
      <c r="D371" t="s">
        <v>518</v>
      </c>
      <c r="E371" t="s">
        <v>519</v>
      </c>
      <c r="F371" t="s">
        <v>77</v>
      </c>
      <c r="G371" t="s">
        <v>77</v>
      </c>
      <c r="H371" t="s">
        <v>77</v>
      </c>
      <c r="I371" t="s">
        <v>77</v>
      </c>
      <c r="J371" t="s">
        <v>77</v>
      </c>
      <c r="K371" t="s">
        <v>77</v>
      </c>
      <c r="L371">
        <v>120</v>
      </c>
    </row>
    <row r="372" spans="1:12" x14ac:dyDescent="0.25">
      <c r="A372">
        <v>446</v>
      </c>
      <c r="B372" t="s">
        <v>520</v>
      </c>
      <c r="C372" t="s">
        <v>520</v>
      </c>
      <c r="D372" t="s">
        <v>520</v>
      </c>
      <c r="E372" t="s">
        <v>521</v>
      </c>
      <c r="F372" t="s">
        <v>77</v>
      </c>
      <c r="G372" t="s">
        <v>77</v>
      </c>
      <c r="H372" t="s">
        <v>77</v>
      </c>
      <c r="I372" t="s">
        <v>77</v>
      </c>
      <c r="J372" t="s">
        <v>77</v>
      </c>
      <c r="K372" t="s">
        <v>77</v>
      </c>
      <c r="L372">
        <v>0.02</v>
      </c>
    </row>
    <row r="373" spans="1:12" x14ac:dyDescent="0.25">
      <c r="A373">
        <v>124</v>
      </c>
      <c r="B373" t="s">
        <v>522</v>
      </c>
      <c r="C373" t="s">
        <v>522</v>
      </c>
      <c r="D373" t="s">
        <v>522</v>
      </c>
      <c r="E373" t="s">
        <v>523</v>
      </c>
      <c r="F373">
        <v>0.2</v>
      </c>
      <c r="G373" t="s">
        <v>77</v>
      </c>
      <c r="H373">
        <v>5.0999999999999996</v>
      </c>
      <c r="I373" t="s">
        <v>77</v>
      </c>
      <c r="J373">
        <v>2.4</v>
      </c>
      <c r="K373" t="s">
        <v>77</v>
      </c>
      <c r="L373" t="s">
        <v>77</v>
      </c>
    </row>
    <row r="374" spans="1:12" x14ac:dyDescent="0.25">
      <c r="A374">
        <v>485</v>
      </c>
      <c r="B374" t="s">
        <v>1426</v>
      </c>
      <c r="C374" t="e">
        <v>#N/A</v>
      </c>
      <c r="D374" t="s">
        <v>1426</v>
      </c>
      <c r="E374" t="s">
        <v>1427</v>
      </c>
      <c r="F374" t="s">
        <v>77</v>
      </c>
      <c r="G374" t="s">
        <v>77</v>
      </c>
      <c r="H374" t="s">
        <v>77</v>
      </c>
      <c r="I374" t="s">
        <v>77</v>
      </c>
      <c r="J374" t="s">
        <v>77</v>
      </c>
      <c r="K374" t="s">
        <v>77</v>
      </c>
      <c r="L374">
        <v>6</v>
      </c>
    </row>
    <row r="375" spans="1:12" x14ac:dyDescent="0.25">
      <c r="A375">
        <v>486</v>
      </c>
      <c r="B375" t="s">
        <v>1428</v>
      </c>
      <c r="C375" t="e">
        <v>#N/A</v>
      </c>
      <c r="D375" t="s">
        <v>1428</v>
      </c>
      <c r="E375" t="s">
        <v>1429</v>
      </c>
      <c r="F375" t="s">
        <v>77</v>
      </c>
      <c r="G375" t="s">
        <v>77</v>
      </c>
      <c r="H375" t="s">
        <v>77</v>
      </c>
      <c r="I375" t="s">
        <v>77</v>
      </c>
      <c r="J375" t="s">
        <v>77</v>
      </c>
      <c r="K375" t="s">
        <v>77</v>
      </c>
      <c r="L375" t="s">
        <v>77</v>
      </c>
    </row>
    <row r="376" spans="1:12" x14ac:dyDescent="0.25">
      <c r="A376">
        <v>487</v>
      </c>
      <c r="B376" t="s">
        <v>1430</v>
      </c>
      <c r="C376" t="e">
        <v>#N/A</v>
      </c>
      <c r="D376" t="s">
        <v>1430</v>
      </c>
      <c r="E376" t="s">
        <v>1431</v>
      </c>
      <c r="F376" t="s">
        <v>77</v>
      </c>
      <c r="G376" t="s">
        <v>77</v>
      </c>
      <c r="H376" t="s">
        <v>77</v>
      </c>
      <c r="I376" t="s">
        <v>77</v>
      </c>
      <c r="J376" t="s">
        <v>77</v>
      </c>
      <c r="K376" t="s">
        <v>77</v>
      </c>
      <c r="L376" t="s">
        <v>77</v>
      </c>
    </row>
    <row r="377" spans="1:12" x14ac:dyDescent="0.25">
      <c r="A377">
        <v>489</v>
      </c>
      <c r="B377">
        <v>489</v>
      </c>
      <c r="C377" t="e">
        <v>#N/A</v>
      </c>
      <c r="D377">
        <v>489</v>
      </c>
      <c r="E377" t="s">
        <v>1432</v>
      </c>
      <c r="F377" t="s">
        <v>77</v>
      </c>
      <c r="G377" t="s">
        <v>77</v>
      </c>
      <c r="H377" t="s">
        <v>77</v>
      </c>
      <c r="I377" t="s">
        <v>77</v>
      </c>
      <c r="J377" t="s">
        <v>77</v>
      </c>
      <c r="K377" t="s">
        <v>77</v>
      </c>
      <c r="L377" t="s">
        <v>77</v>
      </c>
    </row>
    <row r="378" spans="1:12" x14ac:dyDescent="0.25">
      <c r="A378">
        <v>490</v>
      </c>
      <c r="B378" t="s">
        <v>560</v>
      </c>
      <c r="C378" t="e">
        <v>#N/A</v>
      </c>
      <c r="D378" t="s">
        <v>560</v>
      </c>
      <c r="E378" t="s">
        <v>561</v>
      </c>
      <c r="F378" t="s">
        <v>77</v>
      </c>
      <c r="G378" t="s">
        <v>77</v>
      </c>
      <c r="H378" t="s">
        <v>77</v>
      </c>
      <c r="I378" t="s">
        <v>77</v>
      </c>
      <c r="J378" t="s">
        <v>77</v>
      </c>
      <c r="K378" t="s">
        <v>77</v>
      </c>
      <c r="L378" t="s">
        <v>77</v>
      </c>
    </row>
    <row r="379" spans="1:12" x14ac:dyDescent="0.25">
      <c r="A379">
        <v>491</v>
      </c>
      <c r="B379" t="s">
        <v>558</v>
      </c>
      <c r="C379" t="e">
        <v>#N/A</v>
      </c>
      <c r="D379" t="s">
        <v>558</v>
      </c>
      <c r="E379" t="s">
        <v>559</v>
      </c>
      <c r="F379" t="s">
        <v>77</v>
      </c>
      <c r="G379" t="s">
        <v>77</v>
      </c>
      <c r="H379" t="s">
        <v>77</v>
      </c>
      <c r="I379" t="s">
        <v>77</v>
      </c>
      <c r="J379" t="s">
        <v>77</v>
      </c>
      <c r="K379" t="s">
        <v>77</v>
      </c>
      <c r="L379" t="s">
        <v>77</v>
      </c>
    </row>
    <row r="380" spans="1:12" x14ac:dyDescent="0.25">
      <c r="A380">
        <v>492</v>
      </c>
      <c r="B380" t="s">
        <v>1433</v>
      </c>
      <c r="C380" t="e">
        <v>#N/A</v>
      </c>
      <c r="D380" t="s">
        <v>1433</v>
      </c>
      <c r="E380" t="s">
        <v>1434</v>
      </c>
      <c r="F380" t="s">
        <v>77</v>
      </c>
      <c r="G380" t="s">
        <v>77</v>
      </c>
      <c r="H380" t="s">
        <v>77</v>
      </c>
      <c r="I380" t="s">
        <v>77</v>
      </c>
      <c r="J380" t="s">
        <v>77</v>
      </c>
      <c r="K380" t="s">
        <v>77</v>
      </c>
      <c r="L380" t="s">
        <v>77</v>
      </c>
    </row>
    <row r="381" spans="1:12" x14ac:dyDescent="0.25">
      <c r="A381">
        <v>493</v>
      </c>
      <c r="B381" t="s">
        <v>1435</v>
      </c>
      <c r="C381" t="e">
        <v>#N/A</v>
      </c>
      <c r="D381" t="s">
        <v>1435</v>
      </c>
      <c r="E381" t="s">
        <v>1436</v>
      </c>
      <c r="F381" t="s">
        <v>77</v>
      </c>
      <c r="G381" t="s">
        <v>77</v>
      </c>
      <c r="H381" t="s">
        <v>77</v>
      </c>
      <c r="I381" t="s">
        <v>77</v>
      </c>
      <c r="J381" t="s">
        <v>77</v>
      </c>
      <c r="K381" t="s">
        <v>77</v>
      </c>
      <c r="L381" t="s">
        <v>77</v>
      </c>
    </row>
    <row r="382" spans="1:12" x14ac:dyDescent="0.25">
      <c r="A382">
        <v>494</v>
      </c>
      <c r="B382" t="s">
        <v>1437</v>
      </c>
      <c r="C382" t="e">
        <v>#N/A</v>
      </c>
      <c r="D382" t="s">
        <v>1437</v>
      </c>
      <c r="E382" t="s">
        <v>1438</v>
      </c>
      <c r="F382" t="s">
        <v>77</v>
      </c>
      <c r="G382" t="s">
        <v>77</v>
      </c>
      <c r="H382" t="s">
        <v>77</v>
      </c>
      <c r="I382" t="s">
        <v>77</v>
      </c>
      <c r="J382" t="s">
        <v>77</v>
      </c>
      <c r="K382" t="s">
        <v>77</v>
      </c>
      <c r="L382" t="s">
        <v>77</v>
      </c>
    </row>
    <row r="383" spans="1:12" x14ac:dyDescent="0.25">
      <c r="A383">
        <v>495</v>
      </c>
      <c r="B383" t="s">
        <v>1439</v>
      </c>
      <c r="C383" t="e">
        <v>#N/A</v>
      </c>
      <c r="D383" t="s">
        <v>1439</v>
      </c>
      <c r="E383" t="s">
        <v>1440</v>
      </c>
      <c r="F383" t="s">
        <v>77</v>
      </c>
      <c r="G383" t="s">
        <v>77</v>
      </c>
      <c r="H383" t="s">
        <v>77</v>
      </c>
      <c r="I383" t="s">
        <v>77</v>
      </c>
      <c r="J383" t="s">
        <v>77</v>
      </c>
      <c r="K383" t="s">
        <v>77</v>
      </c>
      <c r="L383" t="s">
        <v>77</v>
      </c>
    </row>
    <row r="384" spans="1:12" x14ac:dyDescent="0.25">
      <c r="A384">
        <v>496</v>
      </c>
      <c r="B384" t="s">
        <v>1441</v>
      </c>
      <c r="C384" t="e">
        <v>#N/A</v>
      </c>
      <c r="D384" t="s">
        <v>1441</v>
      </c>
      <c r="E384" t="s">
        <v>1442</v>
      </c>
      <c r="F384" t="s">
        <v>77</v>
      </c>
      <c r="G384" t="s">
        <v>77</v>
      </c>
      <c r="H384" t="s">
        <v>77</v>
      </c>
      <c r="I384" t="s">
        <v>77</v>
      </c>
      <c r="J384" t="s">
        <v>77</v>
      </c>
      <c r="K384" t="s">
        <v>77</v>
      </c>
      <c r="L384" t="s">
        <v>77</v>
      </c>
    </row>
    <row r="385" spans="1:12" x14ac:dyDescent="0.25">
      <c r="A385">
        <v>497</v>
      </c>
      <c r="B385" t="s">
        <v>562</v>
      </c>
      <c r="C385" t="s">
        <v>562</v>
      </c>
      <c r="D385" t="s">
        <v>562</v>
      </c>
      <c r="E385" t="s">
        <v>563</v>
      </c>
      <c r="F385" t="s">
        <v>77</v>
      </c>
      <c r="G385">
        <v>200</v>
      </c>
      <c r="H385" t="s">
        <v>77</v>
      </c>
      <c r="I385">
        <v>880</v>
      </c>
      <c r="J385" t="s">
        <v>77</v>
      </c>
      <c r="K385">
        <v>880</v>
      </c>
      <c r="L385">
        <v>5800</v>
      </c>
    </row>
    <row r="386" spans="1:12" x14ac:dyDescent="0.25">
      <c r="A386">
        <v>498</v>
      </c>
      <c r="B386" t="s">
        <v>1443</v>
      </c>
      <c r="C386" t="e">
        <v>#N/A</v>
      </c>
      <c r="D386" t="s">
        <v>1443</v>
      </c>
      <c r="E386" t="s">
        <v>1444</v>
      </c>
      <c r="F386" t="s">
        <v>77</v>
      </c>
      <c r="G386" t="s">
        <v>77</v>
      </c>
      <c r="H386" t="s">
        <v>77</v>
      </c>
      <c r="I386" t="s">
        <v>77</v>
      </c>
      <c r="J386" t="s">
        <v>77</v>
      </c>
      <c r="K386" t="s">
        <v>77</v>
      </c>
      <c r="L386" t="s">
        <v>77</v>
      </c>
    </row>
    <row r="387" spans="1:12" x14ac:dyDescent="0.25">
      <c r="A387">
        <v>499</v>
      </c>
      <c r="B387" t="s">
        <v>1445</v>
      </c>
      <c r="C387" t="e">
        <v>#N/A</v>
      </c>
      <c r="D387" t="s">
        <v>1445</v>
      </c>
      <c r="E387" t="s">
        <v>1446</v>
      </c>
      <c r="F387" t="s">
        <v>77</v>
      </c>
      <c r="G387" t="s">
        <v>77</v>
      </c>
      <c r="H387" t="s">
        <v>77</v>
      </c>
      <c r="I387" t="s">
        <v>77</v>
      </c>
      <c r="J387" t="s">
        <v>77</v>
      </c>
      <c r="K387" t="s">
        <v>77</v>
      </c>
      <c r="L387" t="s">
        <v>77</v>
      </c>
    </row>
    <row r="388" spans="1:12" x14ac:dyDescent="0.25">
      <c r="A388">
        <v>500</v>
      </c>
      <c r="B388" t="s">
        <v>1447</v>
      </c>
      <c r="C388" t="e">
        <v>#N/A</v>
      </c>
      <c r="D388" t="s">
        <v>1447</v>
      </c>
      <c r="E388" t="s">
        <v>1448</v>
      </c>
      <c r="F388" t="s">
        <v>77</v>
      </c>
      <c r="G388" t="s">
        <v>77</v>
      </c>
      <c r="H388" t="s">
        <v>77</v>
      </c>
      <c r="I388" t="s">
        <v>77</v>
      </c>
      <c r="J388" t="s">
        <v>77</v>
      </c>
      <c r="K388" t="s">
        <v>77</v>
      </c>
      <c r="L388" t="s">
        <v>77</v>
      </c>
    </row>
    <row r="389" spans="1:12" x14ac:dyDescent="0.25">
      <c r="A389">
        <v>501</v>
      </c>
      <c r="B389" t="s">
        <v>1449</v>
      </c>
      <c r="C389" t="e">
        <v>#N/A</v>
      </c>
      <c r="D389" t="s">
        <v>1449</v>
      </c>
      <c r="E389" t="s">
        <v>1450</v>
      </c>
      <c r="F389" t="s">
        <v>77</v>
      </c>
      <c r="G389" t="s">
        <v>77</v>
      </c>
      <c r="H389" t="s">
        <v>77</v>
      </c>
      <c r="I389" t="s">
        <v>77</v>
      </c>
      <c r="J389" t="s">
        <v>77</v>
      </c>
      <c r="K389" t="s">
        <v>77</v>
      </c>
      <c r="L389" t="s">
        <v>77</v>
      </c>
    </row>
    <row r="390" spans="1:12" x14ac:dyDescent="0.25">
      <c r="A390">
        <v>502</v>
      </c>
      <c r="B390" t="s">
        <v>1451</v>
      </c>
      <c r="C390" t="e">
        <v>#N/A</v>
      </c>
      <c r="D390" t="s">
        <v>1451</v>
      </c>
      <c r="E390" t="s">
        <v>1452</v>
      </c>
      <c r="F390" t="s">
        <v>77</v>
      </c>
      <c r="G390" t="s">
        <v>77</v>
      </c>
      <c r="H390" t="s">
        <v>77</v>
      </c>
      <c r="I390" t="s">
        <v>77</v>
      </c>
      <c r="J390" t="s">
        <v>77</v>
      </c>
      <c r="K390" t="s">
        <v>77</v>
      </c>
      <c r="L390" t="s">
        <v>77</v>
      </c>
    </row>
    <row r="391" spans="1:12" x14ac:dyDescent="0.25">
      <c r="A391">
        <v>503</v>
      </c>
      <c r="B391" t="s">
        <v>564</v>
      </c>
      <c r="C391" t="s">
        <v>564</v>
      </c>
      <c r="D391" t="s">
        <v>564</v>
      </c>
      <c r="E391" t="s">
        <v>565</v>
      </c>
      <c r="F391" t="s">
        <v>77</v>
      </c>
      <c r="G391">
        <v>0.3</v>
      </c>
      <c r="H391" t="s">
        <v>77</v>
      </c>
      <c r="I391">
        <v>1.3</v>
      </c>
      <c r="J391" t="s">
        <v>77</v>
      </c>
      <c r="K391">
        <v>1.3</v>
      </c>
      <c r="L391">
        <v>4</v>
      </c>
    </row>
    <row r="392" spans="1:12" x14ac:dyDescent="0.25">
      <c r="A392">
        <v>506</v>
      </c>
      <c r="B392" t="s">
        <v>566</v>
      </c>
      <c r="C392" t="s">
        <v>566</v>
      </c>
      <c r="D392" t="s">
        <v>566</v>
      </c>
      <c r="E392" t="s">
        <v>567</v>
      </c>
      <c r="F392" t="s">
        <v>77</v>
      </c>
      <c r="G392">
        <v>0.8</v>
      </c>
      <c r="H392" t="s">
        <v>77</v>
      </c>
      <c r="I392">
        <v>3.5</v>
      </c>
      <c r="J392" t="s">
        <v>77</v>
      </c>
      <c r="K392">
        <v>3.5</v>
      </c>
      <c r="L392" t="s">
        <v>77</v>
      </c>
    </row>
    <row r="393" spans="1:12" x14ac:dyDescent="0.25">
      <c r="A393">
        <v>507</v>
      </c>
      <c r="B393" t="s">
        <v>568</v>
      </c>
      <c r="C393" t="s">
        <v>568</v>
      </c>
      <c r="D393" t="s">
        <v>568</v>
      </c>
      <c r="E393" t="s">
        <v>569</v>
      </c>
      <c r="F393" t="s">
        <v>77</v>
      </c>
      <c r="G393">
        <v>10</v>
      </c>
      <c r="H393" t="s">
        <v>77</v>
      </c>
      <c r="I393">
        <v>44</v>
      </c>
      <c r="J393" t="s">
        <v>77</v>
      </c>
      <c r="K393">
        <v>44</v>
      </c>
      <c r="L393" t="s">
        <v>77</v>
      </c>
    </row>
    <row r="394" spans="1:12" x14ac:dyDescent="0.25">
      <c r="A394">
        <v>504</v>
      </c>
      <c r="B394">
        <v>504</v>
      </c>
      <c r="C394" t="e">
        <v>#N/A</v>
      </c>
      <c r="D394">
        <v>504</v>
      </c>
      <c r="E394" t="s">
        <v>1453</v>
      </c>
      <c r="F394" t="s">
        <v>77</v>
      </c>
      <c r="G394" t="s">
        <v>77</v>
      </c>
      <c r="H394" t="s">
        <v>77</v>
      </c>
      <c r="I394" t="s">
        <v>77</v>
      </c>
      <c r="J394" t="s">
        <v>77</v>
      </c>
      <c r="K394" t="s">
        <v>77</v>
      </c>
      <c r="L394" t="s">
        <v>77</v>
      </c>
    </row>
    <row r="395" spans="1:12" x14ac:dyDescent="0.25">
      <c r="A395">
        <v>508</v>
      </c>
      <c r="B395" t="s">
        <v>1454</v>
      </c>
      <c r="C395" t="e">
        <v>#N/A</v>
      </c>
      <c r="D395" t="s">
        <v>1454</v>
      </c>
      <c r="E395" t="s">
        <v>1455</v>
      </c>
      <c r="F395" t="s">
        <v>77</v>
      </c>
      <c r="G395" t="s">
        <v>77</v>
      </c>
      <c r="H395" t="s">
        <v>77</v>
      </c>
      <c r="I395" t="s">
        <v>77</v>
      </c>
      <c r="J395" t="s">
        <v>77</v>
      </c>
      <c r="K395" t="s">
        <v>77</v>
      </c>
      <c r="L395" t="s">
        <v>77</v>
      </c>
    </row>
    <row r="396" spans="1:12" x14ac:dyDescent="0.25">
      <c r="A396">
        <v>509</v>
      </c>
      <c r="B396" t="s">
        <v>1456</v>
      </c>
      <c r="C396" t="e">
        <v>#N/A</v>
      </c>
      <c r="D396" t="s">
        <v>1456</v>
      </c>
      <c r="E396" t="s">
        <v>1457</v>
      </c>
      <c r="F396" t="s">
        <v>77</v>
      </c>
      <c r="G396" t="s">
        <v>77</v>
      </c>
      <c r="H396" t="s">
        <v>77</v>
      </c>
      <c r="I396" t="s">
        <v>77</v>
      </c>
      <c r="J396" t="s">
        <v>77</v>
      </c>
      <c r="K396" t="s">
        <v>77</v>
      </c>
      <c r="L396" t="s">
        <v>77</v>
      </c>
    </row>
    <row r="397" spans="1:12" x14ac:dyDescent="0.25">
      <c r="A397">
        <v>510</v>
      </c>
      <c r="B397" t="s">
        <v>1458</v>
      </c>
      <c r="C397" t="e">
        <v>#N/A</v>
      </c>
      <c r="D397" t="s">
        <v>1458</v>
      </c>
      <c r="E397" t="s">
        <v>1459</v>
      </c>
      <c r="F397" t="s">
        <v>77</v>
      </c>
      <c r="G397" t="s">
        <v>77</v>
      </c>
      <c r="H397" t="s">
        <v>77</v>
      </c>
      <c r="I397" t="s">
        <v>77</v>
      </c>
      <c r="J397" t="s">
        <v>77</v>
      </c>
      <c r="K397" t="s">
        <v>77</v>
      </c>
      <c r="L397" t="s">
        <v>77</v>
      </c>
    </row>
    <row r="398" spans="1:12" x14ac:dyDescent="0.25">
      <c r="A398">
        <v>511</v>
      </c>
      <c r="B398" t="s">
        <v>1460</v>
      </c>
      <c r="C398" t="e">
        <v>#N/A</v>
      </c>
      <c r="D398" t="s">
        <v>1460</v>
      </c>
      <c r="E398" t="s">
        <v>1461</v>
      </c>
      <c r="F398" t="s">
        <v>77</v>
      </c>
      <c r="G398" t="s">
        <v>77</v>
      </c>
      <c r="H398" t="s">
        <v>77</v>
      </c>
      <c r="I398" t="s">
        <v>77</v>
      </c>
      <c r="J398" t="s">
        <v>77</v>
      </c>
      <c r="K398" t="s">
        <v>77</v>
      </c>
      <c r="L398" t="s">
        <v>77</v>
      </c>
    </row>
    <row r="399" spans="1:12" x14ac:dyDescent="0.25">
      <c r="A399">
        <v>636</v>
      </c>
      <c r="B399" t="s">
        <v>570</v>
      </c>
      <c r="C399" t="s">
        <v>570</v>
      </c>
      <c r="D399" t="s">
        <v>570</v>
      </c>
      <c r="E399" t="s">
        <v>571</v>
      </c>
      <c r="F399" t="s">
        <v>77</v>
      </c>
      <c r="G399">
        <v>9</v>
      </c>
      <c r="H399" t="s">
        <v>77</v>
      </c>
      <c r="I399">
        <v>40</v>
      </c>
      <c r="J399" t="s">
        <v>77</v>
      </c>
      <c r="K399">
        <v>40</v>
      </c>
      <c r="L399">
        <v>20</v>
      </c>
    </row>
    <row r="400" spans="1:12" x14ac:dyDescent="0.25">
      <c r="A400">
        <v>518</v>
      </c>
      <c r="B400">
        <v>518</v>
      </c>
      <c r="C400" t="e">
        <v>#N/A</v>
      </c>
      <c r="D400">
        <v>518</v>
      </c>
      <c r="E400" t="s">
        <v>1462</v>
      </c>
      <c r="F400" t="s">
        <v>77</v>
      </c>
      <c r="G400" t="s">
        <v>77</v>
      </c>
      <c r="H400" t="s">
        <v>77</v>
      </c>
      <c r="I400" t="s">
        <v>77</v>
      </c>
      <c r="J400" t="s">
        <v>77</v>
      </c>
      <c r="K400" t="s">
        <v>77</v>
      </c>
      <c r="L400" t="s">
        <v>77</v>
      </c>
    </row>
    <row r="401" spans="1:12" x14ac:dyDescent="0.25">
      <c r="A401">
        <v>525</v>
      </c>
      <c r="B401" t="s">
        <v>572</v>
      </c>
      <c r="C401" t="s">
        <v>572</v>
      </c>
      <c r="D401" t="s">
        <v>572</v>
      </c>
      <c r="E401" t="s">
        <v>573</v>
      </c>
      <c r="F401" t="s">
        <v>77</v>
      </c>
      <c r="G401">
        <v>20</v>
      </c>
      <c r="H401" t="s">
        <v>77</v>
      </c>
      <c r="I401">
        <v>88</v>
      </c>
      <c r="J401" t="s">
        <v>77</v>
      </c>
      <c r="K401">
        <v>88</v>
      </c>
      <c r="L401" t="s">
        <v>77</v>
      </c>
    </row>
    <row r="402" spans="1:12" x14ac:dyDescent="0.25">
      <c r="A402">
        <v>447</v>
      </c>
      <c r="B402">
        <v>447</v>
      </c>
      <c r="C402">
        <v>447</v>
      </c>
      <c r="D402">
        <v>447</v>
      </c>
      <c r="E402" t="s">
        <v>1463</v>
      </c>
      <c r="F402" t="s">
        <v>77</v>
      </c>
      <c r="G402" t="s">
        <v>77</v>
      </c>
      <c r="H402" t="s">
        <v>77</v>
      </c>
      <c r="I402" t="s">
        <v>77</v>
      </c>
      <c r="J402" t="s">
        <v>77</v>
      </c>
      <c r="K402" t="s">
        <v>77</v>
      </c>
      <c r="L402">
        <v>6</v>
      </c>
    </row>
    <row r="403" spans="1:12" x14ac:dyDescent="0.25">
      <c r="A403">
        <v>448</v>
      </c>
      <c r="B403" t="s">
        <v>1464</v>
      </c>
      <c r="C403" t="e">
        <v>#N/A</v>
      </c>
      <c r="D403" t="s">
        <v>1464</v>
      </c>
      <c r="E403" t="s">
        <v>1465</v>
      </c>
      <c r="F403" t="s">
        <v>77</v>
      </c>
      <c r="G403" t="s">
        <v>77</v>
      </c>
      <c r="H403" t="s">
        <v>77</v>
      </c>
      <c r="I403" t="s">
        <v>77</v>
      </c>
      <c r="J403" t="s">
        <v>77</v>
      </c>
      <c r="K403" t="s">
        <v>77</v>
      </c>
      <c r="L403" t="s">
        <v>77</v>
      </c>
    </row>
    <row r="404" spans="1:12" x14ac:dyDescent="0.25">
      <c r="A404">
        <v>449</v>
      </c>
      <c r="B404" t="s">
        <v>1466</v>
      </c>
      <c r="C404" t="e">
        <v>#N/A</v>
      </c>
      <c r="D404" t="s">
        <v>1466</v>
      </c>
      <c r="E404" t="s">
        <v>1467</v>
      </c>
      <c r="F404" t="s">
        <v>77</v>
      </c>
      <c r="G404" t="s">
        <v>77</v>
      </c>
      <c r="H404" t="s">
        <v>77</v>
      </c>
      <c r="I404" t="s">
        <v>77</v>
      </c>
      <c r="J404" t="s">
        <v>77</v>
      </c>
      <c r="K404" t="s">
        <v>77</v>
      </c>
      <c r="L404">
        <v>6</v>
      </c>
    </row>
    <row r="405" spans="1:12" x14ac:dyDescent="0.25">
      <c r="A405">
        <v>450</v>
      </c>
      <c r="B405" t="s">
        <v>1468</v>
      </c>
      <c r="C405" t="e">
        <v>#N/A</v>
      </c>
      <c r="D405" t="s">
        <v>1468</v>
      </c>
      <c r="E405" t="s">
        <v>1469</v>
      </c>
      <c r="F405" t="s">
        <v>77</v>
      </c>
      <c r="G405" t="s">
        <v>77</v>
      </c>
      <c r="H405" t="s">
        <v>77</v>
      </c>
      <c r="I405" t="s">
        <v>77</v>
      </c>
      <c r="J405" t="s">
        <v>77</v>
      </c>
      <c r="K405" t="s">
        <v>77</v>
      </c>
      <c r="L405" t="s">
        <v>77</v>
      </c>
    </row>
    <row r="406" spans="1:12" x14ac:dyDescent="0.25">
      <c r="A406">
        <v>451</v>
      </c>
      <c r="B406" t="s">
        <v>1470</v>
      </c>
      <c r="C406" t="e">
        <v>#N/A</v>
      </c>
      <c r="D406" t="s">
        <v>1470</v>
      </c>
      <c r="E406" t="s">
        <v>1471</v>
      </c>
      <c r="F406" t="s">
        <v>77</v>
      </c>
      <c r="G406" t="s">
        <v>77</v>
      </c>
      <c r="H406" t="s">
        <v>77</v>
      </c>
      <c r="I406" t="s">
        <v>77</v>
      </c>
      <c r="J406" t="s">
        <v>77</v>
      </c>
      <c r="K406" t="s">
        <v>77</v>
      </c>
      <c r="L406" t="s">
        <v>77</v>
      </c>
    </row>
    <row r="407" spans="1:12" x14ac:dyDescent="0.25">
      <c r="A407">
        <v>452</v>
      </c>
      <c r="B407" t="s">
        <v>1472</v>
      </c>
      <c r="C407" t="e">
        <v>#N/A</v>
      </c>
      <c r="D407" t="s">
        <v>1472</v>
      </c>
      <c r="E407" t="s">
        <v>1473</v>
      </c>
      <c r="F407" t="s">
        <v>77</v>
      </c>
      <c r="G407" t="s">
        <v>77</v>
      </c>
      <c r="H407" t="s">
        <v>77</v>
      </c>
      <c r="I407" t="s">
        <v>77</v>
      </c>
      <c r="J407" t="s">
        <v>77</v>
      </c>
      <c r="K407" t="s">
        <v>77</v>
      </c>
      <c r="L407" t="s">
        <v>77</v>
      </c>
    </row>
    <row r="408" spans="1:12" x14ac:dyDescent="0.25">
      <c r="A408">
        <v>453</v>
      </c>
      <c r="B408" t="s">
        <v>1474</v>
      </c>
      <c r="C408" t="e">
        <v>#N/A</v>
      </c>
      <c r="D408" t="s">
        <v>1474</v>
      </c>
      <c r="E408" t="s">
        <v>1475</v>
      </c>
      <c r="F408" t="s">
        <v>77</v>
      </c>
      <c r="G408" t="s">
        <v>77</v>
      </c>
      <c r="H408" t="s">
        <v>77</v>
      </c>
      <c r="I408" t="s">
        <v>77</v>
      </c>
      <c r="J408" t="s">
        <v>77</v>
      </c>
      <c r="K408" t="s">
        <v>77</v>
      </c>
      <c r="L408" t="s">
        <v>77</v>
      </c>
    </row>
    <row r="409" spans="1:12" x14ac:dyDescent="0.25">
      <c r="A409">
        <v>454</v>
      </c>
      <c r="B409" t="s">
        <v>1476</v>
      </c>
      <c r="C409" t="e">
        <v>#N/A</v>
      </c>
      <c r="D409" t="s">
        <v>1476</v>
      </c>
      <c r="E409" t="s">
        <v>1477</v>
      </c>
      <c r="F409" t="s">
        <v>77</v>
      </c>
      <c r="G409" t="s">
        <v>77</v>
      </c>
      <c r="H409" t="s">
        <v>77</v>
      </c>
      <c r="I409" t="s">
        <v>77</v>
      </c>
      <c r="J409" t="s">
        <v>77</v>
      </c>
      <c r="K409" t="s">
        <v>77</v>
      </c>
      <c r="L409" t="s">
        <v>77</v>
      </c>
    </row>
    <row r="410" spans="1:12" x14ac:dyDescent="0.25">
      <c r="A410">
        <v>455</v>
      </c>
      <c r="B410" t="s">
        <v>1478</v>
      </c>
      <c r="C410" t="e">
        <v>#N/A</v>
      </c>
      <c r="D410" t="s">
        <v>1478</v>
      </c>
      <c r="E410" t="s">
        <v>1479</v>
      </c>
      <c r="F410" t="s">
        <v>77</v>
      </c>
      <c r="G410" t="s">
        <v>77</v>
      </c>
      <c r="H410" t="s">
        <v>77</v>
      </c>
      <c r="I410" t="s">
        <v>77</v>
      </c>
      <c r="J410" t="s">
        <v>77</v>
      </c>
      <c r="K410" t="s">
        <v>77</v>
      </c>
      <c r="L410" t="s">
        <v>77</v>
      </c>
    </row>
    <row r="411" spans="1:12" x14ac:dyDescent="0.25">
      <c r="A411">
        <v>456</v>
      </c>
      <c r="B411" t="s">
        <v>698</v>
      </c>
      <c r="C411" t="s">
        <v>698</v>
      </c>
      <c r="D411" t="s">
        <v>698</v>
      </c>
      <c r="E411" t="s">
        <v>1480</v>
      </c>
      <c r="F411">
        <v>5.2999999999999998E-4</v>
      </c>
      <c r="G411" t="s">
        <v>77</v>
      </c>
      <c r="H411">
        <v>0.02</v>
      </c>
      <c r="I411" t="s">
        <v>77</v>
      </c>
      <c r="J411">
        <v>9.1999999999999998E-3</v>
      </c>
      <c r="K411" t="s">
        <v>77</v>
      </c>
      <c r="L411" t="s">
        <v>77</v>
      </c>
    </row>
    <row r="412" spans="1:12" x14ac:dyDescent="0.25">
      <c r="A412">
        <v>645</v>
      </c>
      <c r="B412">
        <v>645</v>
      </c>
      <c r="C412">
        <v>645</v>
      </c>
      <c r="D412">
        <v>645</v>
      </c>
      <c r="E412" t="s">
        <v>702</v>
      </c>
      <c r="F412">
        <v>1.0000000000000001E-9</v>
      </c>
      <c r="G412">
        <v>1.3E-7</v>
      </c>
      <c r="H412">
        <v>8.9999999999999999E-8</v>
      </c>
      <c r="I412">
        <v>2.5999999999999998E-5</v>
      </c>
      <c r="J412">
        <v>4.1999999999999999E-8</v>
      </c>
      <c r="K412">
        <v>2.5999999999999998E-5</v>
      </c>
      <c r="L412" t="s">
        <v>77</v>
      </c>
    </row>
    <row r="413" spans="1:12" x14ac:dyDescent="0.25">
      <c r="A413">
        <v>457</v>
      </c>
      <c r="B413" t="s">
        <v>1481</v>
      </c>
      <c r="C413" t="e">
        <v>#N/A</v>
      </c>
      <c r="D413" t="s">
        <v>1481</v>
      </c>
      <c r="E413" t="s">
        <v>1482</v>
      </c>
      <c r="F413" t="s">
        <v>77</v>
      </c>
      <c r="G413" t="s">
        <v>77</v>
      </c>
      <c r="H413" t="s">
        <v>77</v>
      </c>
      <c r="I413" t="s">
        <v>77</v>
      </c>
      <c r="J413" t="s">
        <v>77</v>
      </c>
      <c r="K413" t="s">
        <v>77</v>
      </c>
      <c r="L413" t="s">
        <v>77</v>
      </c>
    </row>
    <row r="414" spans="1:12" x14ac:dyDescent="0.25">
      <c r="A414">
        <v>458</v>
      </c>
      <c r="B414" t="s">
        <v>1483</v>
      </c>
      <c r="C414" t="e">
        <v>#N/A</v>
      </c>
      <c r="D414" t="s">
        <v>1483</v>
      </c>
      <c r="E414" t="s">
        <v>1484</v>
      </c>
      <c r="F414" t="s">
        <v>77</v>
      </c>
      <c r="G414" t="s">
        <v>77</v>
      </c>
      <c r="H414" t="s">
        <v>77</v>
      </c>
      <c r="I414" t="s">
        <v>77</v>
      </c>
      <c r="J414" t="s">
        <v>77</v>
      </c>
      <c r="K414" t="s">
        <v>77</v>
      </c>
      <c r="L414" t="s">
        <v>77</v>
      </c>
    </row>
    <row r="415" spans="1:12" x14ac:dyDescent="0.25">
      <c r="A415">
        <v>459</v>
      </c>
      <c r="B415" t="s">
        <v>1485</v>
      </c>
      <c r="C415" t="e">
        <v>#N/A</v>
      </c>
      <c r="D415" t="s">
        <v>1485</v>
      </c>
      <c r="E415" t="s">
        <v>1486</v>
      </c>
      <c r="F415" t="s">
        <v>77</v>
      </c>
      <c r="G415" t="s">
        <v>77</v>
      </c>
      <c r="H415" t="s">
        <v>77</v>
      </c>
      <c r="I415" t="s">
        <v>77</v>
      </c>
      <c r="J415" t="s">
        <v>77</v>
      </c>
      <c r="K415" t="s">
        <v>77</v>
      </c>
      <c r="L415" t="s">
        <v>77</v>
      </c>
    </row>
    <row r="416" spans="1:12" x14ac:dyDescent="0.25">
      <c r="A416">
        <v>460</v>
      </c>
      <c r="B416" t="s">
        <v>1487</v>
      </c>
      <c r="C416" t="e">
        <v>#N/A</v>
      </c>
      <c r="D416" t="s">
        <v>1487</v>
      </c>
      <c r="E416" t="s">
        <v>1488</v>
      </c>
      <c r="F416" t="s">
        <v>77</v>
      </c>
      <c r="G416" t="s">
        <v>77</v>
      </c>
      <c r="H416" t="s">
        <v>77</v>
      </c>
      <c r="I416" t="s">
        <v>77</v>
      </c>
      <c r="J416" t="s">
        <v>77</v>
      </c>
      <c r="K416" t="s">
        <v>77</v>
      </c>
      <c r="L416" t="s">
        <v>77</v>
      </c>
    </row>
    <row r="417" spans="1:12" x14ac:dyDescent="0.25">
      <c r="A417">
        <v>461</v>
      </c>
      <c r="B417" t="s">
        <v>1489</v>
      </c>
      <c r="C417" t="e">
        <v>#N/A</v>
      </c>
      <c r="D417" t="s">
        <v>1489</v>
      </c>
      <c r="E417" t="s">
        <v>1490</v>
      </c>
      <c r="F417" t="s">
        <v>77</v>
      </c>
      <c r="G417" t="s">
        <v>77</v>
      </c>
      <c r="H417" t="s">
        <v>77</v>
      </c>
      <c r="I417" t="s">
        <v>77</v>
      </c>
      <c r="J417" t="s">
        <v>77</v>
      </c>
      <c r="K417" t="s">
        <v>77</v>
      </c>
      <c r="L417" t="s">
        <v>77</v>
      </c>
    </row>
    <row r="418" spans="1:12" x14ac:dyDescent="0.25">
      <c r="A418">
        <v>462</v>
      </c>
      <c r="B418" t="s">
        <v>1491</v>
      </c>
      <c r="C418" t="e">
        <v>#N/A</v>
      </c>
      <c r="D418" t="s">
        <v>1491</v>
      </c>
      <c r="E418" t="s">
        <v>1492</v>
      </c>
      <c r="F418" t="s">
        <v>77</v>
      </c>
      <c r="G418" t="s">
        <v>77</v>
      </c>
      <c r="H418" t="s">
        <v>77</v>
      </c>
      <c r="I418" t="s">
        <v>77</v>
      </c>
      <c r="J418" t="s">
        <v>77</v>
      </c>
      <c r="K418" t="s">
        <v>77</v>
      </c>
      <c r="L418" t="s">
        <v>77</v>
      </c>
    </row>
    <row r="419" spans="1:12" x14ac:dyDescent="0.25">
      <c r="A419">
        <v>463</v>
      </c>
      <c r="B419" t="s">
        <v>673</v>
      </c>
      <c r="C419" t="s">
        <v>673</v>
      </c>
      <c r="D419" t="s">
        <v>673</v>
      </c>
      <c r="E419" t="s">
        <v>674</v>
      </c>
      <c r="F419">
        <v>1.0000000000000001E-5</v>
      </c>
      <c r="G419">
        <v>1.2999999999999999E-3</v>
      </c>
      <c r="H419">
        <v>8.9999999999999998E-4</v>
      </c>
      <c r="I419">
        <v>0.26</v>
      </c>
      <c r="J419">
        <v>4.2000000000000002E-4</v>
      </c>
      <c r="K419">
        <v>0.26</v>
      </c>
      <c r="L419" t="s">
        <v>77</v>
      </c>
    </row>
    <row r="420" spans="1:12" x14ac:dyDescent="0.25">
      <c r="A420">
        <v>464</v>
      </c>
      <c r="B420" t="s">
        <v>676</v>
      </c>
      <c r="C420" t="s">
        <v>676</v>
      </c>
      <c r="D420" t="s">
        <v>676</v>
      </c>
      <c r="E420" t="s">
        <v>677</v>
      </c>
      <c r="F420">
        <v>3.4000000000000001E-6</v>
      </c>
      <c r="G420">
        <v>4.2000000000000002E-4</v>
      </c>
      <c r="H420">
        <v>2.9999999999999997E-4</v>
      </c>
      <c r="I420">
        <v>8.5000000000000006E-2</v>
      </c>
      <c r="J420">
        <v>1.3999999999999999E-4</v>
      </c>
      <c r="K420">
        <v>8.5000000000000006E-2</v>
      </c>
      <c r="L420" t="s">
        <v>77</v>
      </c>
    </row>
    <row r="421" spans="1:12" x14ac:dyDescent="0.25">
      <c r="A421">
        <v>465</v>
      </c>
      <c r="B421" t="s">
        <v>1493</v>
      </c>
      <c r="C421" t="e">
        <v>#N/A</v>
      </c>
      <c r="D421" t="s">
        <v>1493</v>
      </c>
      <c r="E421" t="s">
        <v>1494</v>
      </c>
      <c r="F421" t="s">
        <v>77</v>
      </c>
      <c r="G421" t="s">
        <v>77</v>
      </c>
      <c r="H421" t="s">
        <v>77</v>
      </c>
      <c r="I421" t="s">
        <v>77</v>
      </c>
      <c r="J421" t="s">
        <v>77</v>
      </c>
      <c r="K421" t="s">
        <v>77</v>
      </c>
      <c r="L421" t="s">
        <v>77</v>
      </c>
    </row>
    <row r="422" spans="1:12" x14ac:dyDescent="0.25">
      <c r="A422">
        <v>466</v>
      </c>
      <c r="B422" t="s">
        <v>678</v>
      </c>
      <c r="C422" t="s">
        <v>678</v>
      </c>
      <c r="D422" t="s">
        <v>678</v>
      </c>
      <c r="E422" t="s">
        <v>679</v>
      </c>
      <c r="F422">
        <v>3.4E-5</v>
      </c>
      <c r="G422">
        <v>4.1999999999999997E-3</v>
      </c>
      <c r="H422">
        <v>3.0000000000000001E-3</v>
      </c>
      <c r="I422">
        <v>0.85</v>
      </c>
      <c r="J422">
        <v>1.4E-3</v>
      </c>
      <c r="K422">
        <v>0.85</v>
      </c>
      <c r="L422" t="s">
        <v>77</v>
      </c>
    </row>
    <row r="423" spans="1:12" x14ac:dyDescent="0.25">
      <c r="A423">
        <v>467</v>
      </c>
      <c r="B423" t="s">
        <v>680</v>
      </c>
      <c r="C423" t="s">
        <v>680</v>
      </c>
      <c r="D423" t="s">
        <v>680</v>
      </c>
      <c r="E423" t="s">
        <v>681</v>
      </c>
      <c r="F423">
        <v>3.4E-5</v>
      </c>
      <c r="G423">
        <v>4.1999999999999997E-3</v>
      </c>
      <c r="H423">
        <v>3.0000000000000001E-3</v>
      </c>
      <c r="I423">
        <v>0.85</v>
      </c>
      <c r="J423">
        <v>1.4E-3</v>
      </c>
      <c r="K423">
        <v>0.85</v>
      </c>
      <c r="L423" t="s">
        <v>77</v>
      </c>
    </row>
    <row r="424" spans="1:12" x14ac:dyDescent="0.25">
      <c r="A424">
        <v>468</v>
      </c>
      <c r="B424" t="s">
        <v>682</v>
      </c>
      <c r="C424" t="s">
        <v>682</v>
      </c>
      <c r="D424" t="s">
        <v>682</v>
      </c>
      <c r="E424" t="s">
        <v>683</v>
      </c>
      <c r="F424">
        <v>3.4E-5</v>
      </c>
      <c r="G424">
        <v>4.1999999999999997E-3</v>
      </c>
      <c r="H424">
        <v>3.0000000000000001E-3</v>
      </c>
      <c r="I424">
        <v>0.85</v>
      </c>
      <c r="J424">
        <v>1.4E-3</v>
      </c>
      <c r="K424">
        <v>0.85</v>
      </c>
      <c r="L424" t="s">
        <v>77</v>
      </c>
    </row>
    <row r="425" spans="1:12" x14ac:dyDescent="0.25">
      <c r="A425">
        <v>469</v>
      </c>
      <c r="B425" t="s">
        <v>684</v>
      </c>
      <c r="C425" t="s">
        <v>684</v>
      </c>
      <c r="D425" t="s">
        <v>684</v>
      </c>
      <c r="E425" t="s">
        <v>685</v>
      </c>
      <c r="F425">
        <v>3.4E-5</v>
      </c>
      <c r="G425">
        <v>4.1999999999999997E-3</v>
      </c>
      <c r="H425">
        <v>3.0000000000000001E-3</v>
      </c>
      <c r="I425">
        <v>0.85</v>
      </c>
      <c r="J425">
        <v>1.4E-3</v>
      </c>
      <c r="K425">
        <v>0.85</v>
      </c>
      <c r="L425" t="s">
        <v>77</v>
      </c>
    </row>
    <row r="426" spans="1:12" x14ac:dyDescent="0.25">
      <c r="A426">
        <v>470</v>
      </c>
      <c r="B426" t="s">
        <v>686</v>
      </c>
      <c r="C426" t="s">
        <v>686</v>
      </c>
      <c r="D426" t="s">
        <v>686</v>
      </c>
      <c r="E426" t="s">
        <v>687</v>
      </c>
      <c r="F426">
        <v>1E-8</v>
      </c>
      <c r="G426">
        <v>1.3E-6</v>
      </c>
      <c r="H426">
        <v>8.9999999999999996E-7</v>
      </c>
      <c r="I426">
        <v>2.5999999999999998E-4</v>
      </c>
      <c r="J426">
        <v>4.2E-7</v>
      </c>
      <c r="K426">
        <v>2.5999999999999998E-4</v>
      </c>
      <c r="L426" t="s">
        <v>77</v>
      </c>
    </row>
    <row r="427" spans="1:12" x14ac:dyDescent="0.25">
      <c r="A427">
        <v>471</v>
      </c>
      <c r="B427" t="s">
        <v>1495</v>
      </c>
      <c r="C427" t="e">
        <v>#N/A</v>
      </c>
      <c r="D427" t="s">
        <v>1495</v>
      </c>
      <c r="E427" t="s">
        <v>1496</v>
      </c>
      <c r="F427" t="s">
        <v>77</v>
      </c>
      <c r="G427" t="s">
        <v>77</v>
      </c>
      <c r="H427" t="s">
        <v>77</v>
      </c>
      <c r="I427" t="s">
        <v>77</v>
      </c>
      <c r="J427" t="s">
        <v>77</v>
      </c>
      <c r="K427" t="s">
        <v>77</v>
      </c>
      <c r="L427" t="s">
        <v>77</v>
      </c>
    </row>
    <row r="428" spans="1:12" x14ac:dyDescent="0.25">
      <c r="A428">
        <v>472</v>
      </c>
      <c r="B428" t="s">
        <v>1497</v>
      </c>
      <c r="C428" t="e">
        <v>#N/A</v>
      </c>
      <c r="D428" t="s">
        <v>1497</v>
      </c>
      <c r="E428" t="s">
        <v>1498</v>
      </c>
      <c r="F428" t="s">
        <v>77</v>
      </c>
      <c r="G428" t="s">
        <v>77</v>
      </c>
      <c r="H428" t="s">
        <v>77</v>
      </c>
      <c r="I428" t="s">
        <v>77</v>
      </c>
      <c r="J428" t="s">
        <v>77</v>
      </c>
      <c r="K428" t="s">
        <v>77</v>
      </c>
      <c r="L428" t="s">
        <v>77</v>
      </c>
    </row>
    <row r="429" spans="1:12" x14ac:dyDescent="0.25">
      <c r="A429">
        <v>473</v>
      </c>
      <c r="B429" t="s">
        <v>1499</v>
      </c>
      <c r="C429" t="e">
        <v>#N/A</v>
      </c>
      <c r="D429" t="s">
        <v>1499</v>
      </c>
      <c r="E429" t="s">
        <v>1500</v>
      </c>
      <c r="F429" t="s">
        <v>77</v>
      </c>
      <c r="G429" t="s">
        <v>77</v>
      </c>
      <c r="H429" t="s">
        <v>77</v>
      </c>
      <c r="I429" t="s">
        <v>77</v>
      </c>
      <c r="J429" t="s">
        <v>77</v>
      </c>
      <c r="K429" t="s">
        <v>77</v>
      </c>
      <c r="L429" t="s">
        <v>77</v>
      </c>
    </row>
    <row r="430" spans="1:12" x14ac:dyDescent="0.25">
      <c r="A430">
        <v>474</v>
      </c>
      <c r="B430" t="s">
        <v>688</v>
      </c>
      <c r="C430" t="s">
        <v>688</v>
      </c>
      <c r="D430" t="s">
        <v>688</v>
      </c>
      <c r="E430" t="s">
        <v>689</v>
      </c>
      <c r="F430">
        <v>3.4E-5</v>
      </c>
      <c r="G430">
        <v>4.1999999999999997E-3</v>
      </c>
      <c r="H430">
        <v>3.0000000000000001E-3</v>
      </c>
      <c r="I430">
        <v>0.85</v>
      </c>
      <c r="J430">
        <v>1.4E-3</v>
      </c>
      <c r="K430">
        <v>0.85</v>
      </c>
      <c r="L430" t="s">
        <v>77</v>
      </c>
    </row>
    <row r="431" spans="1:12" x14ac:dyDescent="0.25">
      <c r="A431">
        <v>475</v>
      </c>
      <c r="B431" t="s">
        <v>690</v>
      </c>
      <c r="C431" t="s">
        <v>690</v>
      </c>
      <c r="D431" t="s">
        <v>690</v>
      </c>
      <c r="E431" t="s">
        <v>691</v>
      </c>
      <c r="F431">
        <v>3.4E-5</v>
      </c>
      <c r="G431">
        <v>4.1999999999999997E-3</v>
      </c>
      <c r="H431">
        <v>3.0000000000000001E-3</v>
      </c>
      <c r="I431">
        <v>0.85</v>
      </c>
      <c r="J431">
        <v>1.4E-3</v>
      </c>
      <c r="K431">
        <v>0.85</v>
      </c>
      <c r="L431" t="s">
        <v>77</v>
      </c>
    </row>
    <row r="432" spans="1:12" x14ac:dyDescent="0.25">
      <c r="A432">
        <v>476</v>
      </c>
      <c r="B432" t="s">
        <v>692</v>
      </c>
      <c r="C432" t="s">
        <v>692</v>
      </c>
      <c r="D432" t="s">
        <v>692</v>
      </c>
      <c r="E432" t="s">
        <v>693</v>
      </c>
      <c r="F432">
        <v>3.4E-5</v>
      </c>
      <c r="G432">
        <v>4.1999999999999997E-3</v>
      </c>
      <c r="H432">
        <v>3.0000000000000001E-3</v>
      </c>
      <c r="I432">
        <v>0.85</v>
      </c>
      <c r="J432">
        <v>1.4E-3</v>
      </c>
      <c r="K432">
        <v>0.85</v>
      </c>
      <c r="L432" t="s">
        <v>77</v>
      </c>
    </row>
    <row r="433" spans="1:12" x14ac:dyDescent="0.25">
      <c r="A433">
        <v>477</v>
      </c>
      <c r="B433" t="s">
        <v>694</v>
      </c>
      <c r="C433" t="s">
        <v>694</v>
      </c>
      <c r="D433" t="s">
        <v>694</v>
      </c>
      <c r="E433" t="s">
        <v>695</v>
      </c>
      <c r="F433">
        <v>3.4E-8</v>
      </c>
      <c r="G433">
        <v>4.1999999999999996E-6</v>
      </c>
      <c r="H433">
        <v>3.0000000000000001E-6</v>
      </c>
      <c r="I433">
        <v>8.4999999999999995E-4</v>
      </c>
      <c r="J433">
        <v>1.3999999999999999E-6</v>
      </c>
      <c r="K433">
        <v>8.4999999999999995E-4</v>
      </c>
      <c r="L433" t="s">
        <v>77</v>
      </c>
    </row>
    <row r="434" spans="1:12" x14ac:dyDescent="0.25">
      <c r="A434">
        <v>478</v>
      </c>
      <c r="B434" t="s">
        <v>1501</v>
      </c>
      <c r="C434" t="e">
        <v>#N/A</v>
      </c>
      <c r="D434" t="s">
        <v>1501</v>
      </c>
      <c r="E434" t="s">
        <v>1502</v>
      </c>
      <c r="F434" t="s">
        <v>77</v>
      </c>
      <c r="G434" t="s">
        <v>77</v>
      </c>
      <c r="H434" t="s">
        <v>77</v>
      </c>
      <c r="I434" t="s">
        <v>77</v>
      </c>
      <c r="J434" t="s">
        <v>77</v>
      </c>
      <c r="K434" t="s">
        <v>77</v>
      </c>
      <c r="L434" t="s">
        <v>77</v>
      </c>
    </row>
    <row r="435" spans="1:12" x14ac:dyDescent="0.25">
      <c r="A435">
        <v>479</v>
      </c>
      <c r="B435" t="s">
        <v>1503</v>
      </c>
      <c r="C435" t="e">
        <v>#N/A</v>
      </c>
      <c r="D435" t="s">
        <v>1503</v>
      </c>
      <c r="E435" t="s">
        <v>1504</v>
      </c>
      <c r="F435" t="s">
        <v>77</v>
      </c>
      <c r="G435" t="s">
        <v>77</v>
      </c>
      <c r="H435" t="s">
        <v>77</v>
      </c>
      <c r="I435" t="s">
        <v>77</v>
      </c>
      <c r="J435" t="s">
        <v>77</v>
      </c>
      <c r="K435" t="s">
        <v>77</v>
      </c>
      <c r="L435" t="s">
        <v>77</v>
      </c>
    </row>
    <row r="436" spans="1:12" x14ac:dyDescent="0.25">
      <c r="A436">
        <v>480</v>
      </c>
      <c r="B436" t="s">
        <v>1505</v>
      </c>
      <c r="C436" t="e">
        <v>#N/A</v>
      </c>
      <c r="D436" t="s">
        <v>1505</v>
      </c>
      <c r="E436" t="s">
        <v>1506</v>
      </c>
      <c r="F436" t="s">
        <v>77</v>
      </c>
      <c r="G436" t="s">
        <v>77</v>
      </c>
      <c r="H436" t="s">
        <v>77</v>
      </c>
      <c r="I436" t="s">
        <v>77</v>
      </c>
      <c r="J436" t="s">
        <v>77</v>
      </c>
      <c r="K436" t="s">
        <v>77</v>
      </c>
      <c r="L436" t="s">
        <v>77</v>
      </c>
    </row>
    <row r="437" spans="1:12" x14ac:dyDescent="0.25">
      <c r="A437">
        <v>481</v>
      </c>
      <c r="B437" t="s">
        <v>696</v>
      </c>
      <c r="C437" t="s">
        <v>696</v>
      </c>
      <c r="D437" t="s">
        <v>696</v>
      </c>
      <c r="E437" t="s">
        <v>697</v>
      </c>
      <c r="F437">
        <v>3.4E-5</v>
      </c>
      <c r="G437">
        <v>4.1999999999999997E-3</v>
      </c>
      <c r="H437">
        <v>3.0000000000000001E-3</v>
      </c>
      <c r="I437">
        <v>0.85</v>
      </c>
      <c r="J437">
        <v>1.4E-3</v>
      </c>
      <c r="K437">
        <v>0.85</v>
      </c>
      <c r="L437" t="s">
        <v>77</v>
      </c>
    </row>
    <row r="438" spans="1:12" x14ac:dyDescent="0.25">
      <c r="A438">
        <v>482</v>
      </c>
      <c r="B438" t="s">
        <v>1507</v>
      </c>
      <c r="C438" t="e">
        <v>#N/A</v>
      </c>
      <c r="D438" t="s">
        <v>1507</v>
      </c>
      <c r="E438" t="s">
        <v>1508</v>
      </c>
      <c r="F438" t="s">
        <v>77</v>
      </c>
      <c r="G438" t="s">
        <v>77</v>
      </c>
      <c r="H438" t="s">
        <v>77</v>
      </c>
      <c r="I438" t="s">
        <v>77</v>
      </c>
      <c r="J438" t="s">
        <v>77</v>
      </c>
      <c r="K438" t="s">
        <v>77</v>
      </c>
      <c r="L438" t="s">
        <v>77</v>
      </c>
    </row>
    <row r="439" spans="1:12" x14ac:dyDescent="0.25">
      <c r="A439">
        <v>483</v>
      </c>
      <c r="B439" t="s">
        <v>1509</v>
      </c>
      <c r="C439" t="e">
        <v>#N/A</v>
      </c>
      <c r="D439" t="s">
        <v>1509</v>
      </c>
      <c r="E439" t="s">
        <v>1510</v>
      </c>
      <c r="F439" t="s">
        <v>77</v>
      </c>
      <c r="G439" t="s">
        <v>77</v>
      </c>
      <c r="H439" t="s">
        <v>77</v>
      </c>
      <c r="I439" t="s">
        <v>77</v>
      </c>
      <c r="J439" t="s">
        <v>77</v>
      </c>
      <c r="K439" t="s">
        <v>77</v>
      </c>
      <c r="L439" t="s">
        <v>77</v>
      </c>
    </row>
    <row r="440" spans="1:12" x14ac:dyDescent="0.25">
      <c r="A440">
        <v>484</v>
      </c>
      <c r="B440" t="s">
        <v>1511</v>
      </c>
      <c r="C440" t="e">
        <v>#N/A</v>
      </c>
      <c r="D440" t="s">
        <v>1511</v>
      </c>
      <c r="E440" t="s">
        <v>1512</v>
      </c>
      <c r="F440" t="s">
        <v>77</v>
      </c>
      <c r="G440" t="s">
        <v>77</v>
      </c>
      <c r="H440" t="s">
        <v>77</v>
      </c>
      <c r="I440" t="s">
        <v>77</v>
      </c>
      <c r="J440" t="s">
        <v>77</v>
      </c>
      <c r="K440" t="s">
        <v>77</v>
      </c>
      <c r="L440" t="s">
        <v>77</v>
      </c>
    </row>
    <row r="441" spans="1:12" x14ac:dyDescent="0.25">
      <c r="A441">
        <v>646</v>
      </c>
      <c r="B441">
        <v>646</v>
      </c>
      <c r="C441">
        <v>646</v>
      </c>
      <c r="D441">
        <v>646</v>
      </c>
      <c r="E441" t="s">
        <v>738</v>
      </c>
      <c r="F441">
        <v>1.0000000000000001E-9</v>
      </c>
      <c r="G441">
        <v>1.3E-7</v>
      </c>
      <c r="H441">
        <v>8.9999999999999999E-8</v>
      </c>
      <c r="I441">
        <v>2.5999999999999998E-5</v>
      </c>
      <c r="J441">
        <v>4.1999999999999999E-8</v>
      </c>
      <c r="K441">
        <v>2.5999999999999998E-5</v>
      </c>
      <c r="L441" t="s">
        <v>77</v>
      </c>
    </row>
    <row r="442" spans="1:12" x14ac:dyDescent="0.25">
      <c r="A442">
        <v>527</v>
      </c>
      <c r="B442" t="s">
        <v>703</v>
      </c>
      <c r="C442" t="s">
        <v>703</v>
      </c>
      <c r="D442" t="s">
        <v>703</v>
      </c>
      <c r="E442" t="s">
        <v>704</v>
      </c>
      <c r="F442">
        <v>1.0000000000000001E-9</v>
      </c>
      <c r="G442">
        <v>1.3E-7</v>
      </c>
      <c r="H442">
        <v>8.9999999999999999E-8</v>
      </c>
      <c r="I442">
        <v>2.5999999999999998E-5</v>
      </c>
      <c r="J442">
        <v>4.1999999999999999E-8</v>
      </c>
      <c r="K442">
        <v>2.5999999999999998E-5</v>
      </c>
      <c r="L442" t="s">
        <v>77</v>
      </c>
    </row>
    <row r="443" spans="1:12" x14ac:dyDescent="0.25">
      <c r="A443">
        <v>528</v>
      </c>
      <c r="B443" t="s">
        <v>706</v>
      </c>
      <c r="C443" t="s">
        <v>706</v>
      </c>
      <c r="D443" t="s">
        <v>706</v>
      </c>
      <c r="E443" t="s">
        <v>707</v>
      </c>
      <c r="F443">
        <v>1.0000000000000001E-9</v>
      </c>
      <c r="G443">
        <v>1.3E-7</v>
      </c>
      <c r="H443">
        <v>8.9999999999999999E-8</v>
      </c>
      <c r="I443">
        <v>2.5999999999999998E-5</v>
      </c>
      <c r="J443">
        <v>4.1999999999999999E-8</v>
      </c>
      <c r="K443">
        <v>2.5999999999999998E-5</v>
      </c>
      <c r="L443" t="s">
        <v>77</v>
      </c>
    </row>
    <row r="444" spans="1:12" x14ac:dyDescent="0.25">
      <c r="A444">
        <v>529</v>
      </c>
      <c r="B444" t="s">
        <v>708</v>
      </c>
      <c r="C444" t="s">
        <v>708</v>
      </c>
      <c r="D444" t="s">
        <v>708</v>
      </c>
      <c r="E444" t="s">
        <v>709</v>
      </c>
      <c r="F444">
        <v>1E-8</v>
      </c>
      <c r="G444">
        <v>1.3E-6</v>
      </c>
      <c r="H444">
        <v>8.9999999999999996E-7</v>
      </c>
      <c r="I444">
        <v>2.5999999999999998E-4</v>
      </c>
      <c r="J444">
        <v>4.2E-7</v>
      </c>
      <c r="K444">
        <v>2.5999999999999998E-4</v>
      </c>
      <c r="L444" t="s">
        <v>77</v>
      </c>
    </row>
    <row r="445" spans="1:12" x14ac:dyDescent="0.25">
      <c r="A445">
        <v>530</v>
      </c>
      <c r="B445" t="s">
        <v>710</v>
      </c>
      <c r="C445" t="s">
        <v>710</v>
      </c>
      <c r="D445" t="s">
        <v>710</v>
      </c>
      <c r="E445" t="s">
        <v>711</v>
      </c>
      <c r="F445">
        <v>1E-8</v>
      </c>
      <c r="G445">
        <v>1.3E-6</v>
      </c>
      <c r="H445">
        <v>8.9999999999999996E-7</v>
      </c>
      <c r="I445">
        <v>2.5999999999999998E-4</v>
      </c>
      <c r="J445">
        <v>4.2E-7</v>
      </c>
      <c r="K445">
        <v>2.5999999999999998E-4</v>
      </c>
      <c r="L445" t="s">
        <v>77</v>
      </c>
    </row>
    <row r="446" spans="1:12" x14ac:dyDescent="0.25">
      <c r="A446">
        <v>531</v>
      </c>
      <c r="B446" t="s">
        <v>712</v>
      </c>
      <c r="C446" t="s">
        <v>712</v>
      </c>
      <c r="D446" t="s">
        <v>712</v>
      </c>
      <c r="E446" t="s">
        <v>713</v>
      </c>
      <c r="F446">
        <v>1E-8</v>
      </c>
      <c r="G446">
        <v>1.3E-6</v>
      </c>
      <c r="H446">
        <v>8.9999999999999996E-7</v>
      </c>
      <c r="I446">
        <v>2.5999999999999998E-4</v>
      </c>
      <c r="J446">
        <v>4.2E-7</v>
      </c>
      <c r="K446">
        <v>2.5999999999999998E-4</v>
      </c>
      <c r="L446" t="s">
        <v>77</v>
      </c>
    </row>
    <row r="447" spans="1:12" x14ac:dyDescent="0.25">
      <c r="A447">
        <v>532</v>
      </c>
      <c r="B447" t="s">
        <v>714</v>
      </c>
      <c r="C447" t="s">
        <v>714</v>
      </c>
      <c r="D447" t="s">
        <v>714</v>
      </c>
      <c r="E447" t="s">
        <v>715</v>
      </c>
      <c r="F447">
        <v>9.9999999999999995E-8</v>
      </c>
      <c r="G447">
        <v>1.2999999999999999E-5</v>
      </c>
      <c r="H447">
        <v>9.0000000000000002E-6</v>
      </c>
      <c r="I447">
        <v>2.5999999999999999E-3</v>
      </c>
      <c r="J447">
        <v>4.1999999999999996E-6</v>
      </c>
      <c r="K447">
        <v>2.5999999999999999E-3</v>
      </c>
      <c r="L447" t="s">
        <v>77</v>
      </c>
    </row>
    <row r="448" spans="1:12" x14ac:dyDescent="0.25">
      <c r="A448">
        <v>533</v>
      </c>
      <c r="B448" t="s">
        <v>716</v>
      </c>
      <c r="C448" t="s">
        <v>716</v>
      </c>
      <c r="D448" t="s">
        <v>716</v>
      </c>
      <c r="E448" t="s">
        <v>717</v>
      </c>
      <c r="F448">
        <v>3.4000000000000001E-6</v>
      </c>
      <c r="G448">
        <v>4.2000000000000002E-4</v>
      </c>
      <c r="H448">
        <v>2.9999999999999997E-4</v>
      </c>
      <c r="I448">
        <v>8.5000000000000006E-2</v>
      </c>
      <c r="J448">
        <v>1.3999999999999999E-4</v>
      </c>
      <c r="K448">
        <v>8.5000000000000006E-2</v>
      </c>
      <c r="L448" t="s">
        <v>77</v>
      </c>
    </row>
    <row r="449" spans="1:12" x14ac:dyDescent="0.25">
      <c r="A449">
        <v>539</v>
      </c>
      <c r="B449" t="s">
        <v>718</v>
      </c>
      <c r="C449" t="s">
        <v>718</v>
      </c>
      <c r="D449" t="s">
        <v>718</v>
      </c>
      <c r="E449" t="s">
        <v>1513</v>
      </c>
      <c r="F449">
        <v>1E-8</v>
      </c>
      <c r="G449">
        <v>1.3E-6</v>
      </c>
      <c r="H449">
        <v>8.9999999999999996E-7</v>
      </c>
      <c r="I449">
        <v>2.5999999999999998E-4</v>
      </c>
      <c r="J449">
        <v>4.2E-7</v>
      </c>
      <c r="K449">
        <v>2.5999999999999998E-4</v>
      </c>
      <c r="L449" t="s">
        <v>77</v>
      </c>
    </row>
    <row r="450" spans="1:12" x14ac:dyDescent="0.25">
      <c r="A450">
        <v>540</v>
      </c>
      <c r="B450" t="s">
        <v>720</v>
      </c>
      <c r="C450" t="s">
        <v>720</v>
      </c>
      <c r="D450" t="s">
        <v>720</v>
      </c>
      <c r="E450" t="s">
        <v>721</v>
      </c>
      <c r="F450">
        <v>3.4E-8</v>
      </c>
      <c r="G450">
        <v>4.1999999999999996E-6</v>
      </c>
      <c r="H450">
        <v>3.0000000000000001E-6</v>
      </c>
      <c r="I450">
        <v>8.4999999999999995E-4</v>
      </c>
      <c r="J450">
        <v>1.3999999999999999E-6</v>
      </c>
      <c r="K450">
        <v>8.4999999999999995E-4</v>
      </c>
      <c r="L450" t="s">
        <v>77</v>
      </c>
    </row>
    <row r="451" spans="1:12" x14ac:dyDescent="0.25">
      <c r="A451">
        <v>541</v>
      </c>
      <c r="B451" t="s">
        <v>722</v>
      </c>
      <c r="C451" t="s">
        <v>722</v>
      </c>
      <c r="D451" t="s">
        <v>722</v>
      </c>
      <c r="E451" t="s">
        <v>723</v>
      </c>
      <c r="F451">
        <v>3.3999999999999998E-9</v>
      </c>
      <c r="G451">
        <v>4.2E-7</v>
      </c>
      <c r="H451">
        <v>2.9999999999999999E-7</v>
      </c>
      <c r="I451">
        <v>8.5000000000000006E-5</v>
      </c>
      <c r="J451">
        <v>1.4000000000000001E-7</v>
      </c>
      <c r="K451">
        <v>8.5000000000000006E-5</v>
      </c>
      <c r="L451" t="s">
        <v>77</v>
      </c>
    </row>
    <row r="452" spans="1:12" x14ac:dyDescent="0.25">
      <c r="A452">
        <v>542</v>
      </c>
      <c r="B452" t="s">
        <v>724</v>
      </c>
      <c r="C452" t="s">
        <v>724</v>
      </c>
      <c r="D452" t="s">
        <v>724</v>
      </c>
      <c r="E452" t="s">
        <v>725</v>
      </c>
      <c r="F452">
        <v>1E-8</v>
      </c>
      <c r="G452">
        <v>1.3E-6</v>
      </c>
      <c r="H452">
        <v>8.9999999999999996E-7</v>
      </c>
      <c r="I452">
        <v>2.5999999999999998E-4</v>
      </c>
      <c r="J452">
        <v>4.2E-7</v>
      </c>
      <c r="K452">
        <v>2.5999999999999998E-4</v>
      </c>
      <c r="L452" t="s">
        <v>77</v>
      </c>
    </row>
    <row r="453" spans="1:12" x14ac:dyDescent="0.25">
      <c r="A453">
        <v>543</v>
      </c>
      <c r="B453" t="s">
        <v>726</v>
      </c>
      <c r="C453" t="s">
        <v>726</v>
      </c>
      <c r="D453" t="s">
        <v>726</v>
      </c>
      <c r="E453" t="s">
        <v>727</v>
      </c>
      <c r="F453">
        <v>1E-8</v>
      </c>
      <c r="G453">
        <v>1.3E-6</v>
      </c>
      <c r="H453">
        <v>8.9999999999999996E-7</v>
      </c>
      <c r="I453">
        <v>2.5999999999999998E-4</v>
      </c>
      <c r="J453">
        <v>4.2E-7</v>
      </c>
      <c r="K453">
        <v>2.5999999999999998E-4</v>
      </c>
      <c r="L453" t="s">
        <v>77</v>
      </c>
    </row>
    <row r="454" spans="1:12" x14ac:dyDescent="0.25">
      <c r="A454">
        <v>544</v>
      </c>
      <c r="B454" t="s">
        <v>728</v>
      </c>
      <c r="C454" t="s">
        <v>728</v>
      </c>
      <c r="D454" t="s">
        <v>728</v>
      </c>
      <c r="E454" t="s">
        <v>729</v>
      </c>
      <c r="F454">
        <v>1E-8</v>
      </c>
      <c r="G454">
        <v>1.3E-6</v>
      </c>
      <c r="H454">
        <v>8.9999999999999996E-7</v>
      </c>
      <c r="I454">
        <v>2.5999999999999998E-4</v>
      </c>
      <c r="J454">
        <v>4.2E-7</v>
      </c>
      <c r="K454">
        <v>2.5999999999999998E-4</v>
      </c>
      <c r="L454" t="s">
        <v>77</v>
      </c>
    </row>
    <row r="455" spans="1:12" x14ac:dyDescent="0.25">
      <c r="A455">
        <v>545</v>
      </c>
      <c r="B455" t="s">
        <v>730</v>
      </c>
      <c r="C455" t="s">
        <v>730</v>
      </c>
      <c r="D455" t="s">
        <v>730</v>
      </c>
      <c r="E455" t="s">
        <v>1514</v>
      </c>
      <c r="F455">
        <v>1E-8</v>
      </c>
      <c r="G455">
        <v>1.3E-6</v>
      </c>
      <c r="H455">
        <v>8.9999999999999996E-7</v>
      </c>
      <c r="I455">
        <v>2.5999999999999998E-4</v>
      </c>
      <c r="J455">
        <v>4.2E-7</v>
      </c>
      <c r="K455">
        <v>2.5999999999999998E-4</v>
      </c>
      <c r="L455" t="s">
        <v>77</v>
      </c>
    </row>
    <row r="456" spans="1:12" x14ac:dyDescent="0.25">
      <c r="A456">
        <v>546</v>
      </c>
      <c r="B456" t="s">
        <v>732</v>
      </c>
      <c r="C456" t="s">
        <v>732</v>
      </c>
      <c r="D456" t="s">
        <v>732</v>
      </c>
      <c r="E456" t="s">
        <v>733</v>
      </c>
      <c r="F456">
        <v>9.9999999999999995E-8</v>
      </c>
      <c r="G456">
        <v>1.2999999999999999E-5</v>
      </c>
      <c r="H456">
        <v>9.0000000000000002E-6</v>
      </c>
      <c r="I456">
        <v>2.5999999999999999E-3</v>
      </c>
      <c r="J456">
        <v>4.1999999999999996E-6</v>
      </c>
      <c r="K456">
        <v>2.5999999999999999E-3</v>
      </c>
      <c r="L456" t="s">
        <v>77</v>
      </c>
    </row>
    <row r="457" spans="1:12" x14ac:dyDescent="0.25">
      <c r="A457">
        <v>547</v>
      </c>
      <c r="B457" t="s">
        <v>734</v>
      </c>
      <c r="C457" t="s">
        <v>734</v>
      </c>
      <c r="D457" t="s">
        <v>734</v>
      </c>
      <c r="E457" t="s">
        <v>735</v>
      </c>
      <c r="F457">
        <v>9.9999999999999995E-8</v>
      </c>
      <c r="G457">
        <v>1.2999999999999999E-5</v>
      </c>
      <c r="H457">
        <v>9.0000000000000002E-6</v>
      </c>
      <c r="I457">
        <v>2.5999999999999999E-3</v>
      </c>
      <c r="J457">
        <v>4.1999999999999996E-6</v>
      </c>
      <c r="K457">
        <v>2.5999999999999999E-3</v>
      </c>
      <c r="L457" t="s">
        <v>77</v>
      </c>
    </row>
    <row r="458" spans="1:12" x14ac:dyDescent="0.25">
      <c r="A458">
        <v>548</v>
      </c>
      <c r="B458" t="s">
        <v>736</v>
      </c>
      <c r="C458" t="s">
        <v>736</v>
      </c>
      <c r="D458" t="s">
        <v>736</v>
      </c>
      <c r="E458" t="s">
        <v>737</v>
      </c>
      <c r="F458">
        <v>3.4000000000000001E-6</v>
      </c>
      <c r="G458">
        <v>4.2000000000000002E-4</v>
      </c>
      <c r="H458">
        <v>2.9999999999999997E-4</v>
      </c>
      <c r="I458">
        <v>8.5000000000000006E-2</v>
      </c>
      <c r="J458">
        <v>1.3999999999999999E-4</v>
      </c>
      <c r="K458">
        <v>8.5000000000000006E-2</v>
      </c>
      <c r="L458" t="s">
        <v>77</v>
      </c>
    </row>
    <row r="459" spans="1:12" x14ac:dyDescent="0.25">
      <c r="A459">
        <v>401</v>
      </c>
      <c r="B459">
        <v>401</v>
      </c>
      <c r="C459">
        <v>401</v>
      </c>
      <c r="D459">
        <v>401</v>
      </c>
      <c r="E459" t="s">
        <v>1515</v>
      </c>
      <c r="F459">
        <v>4.3000000000000002E-5</v>
      </c>
      <c r="G459" t="s">
        <v>77</v>
      </c>
      <c r="H459">
        <v>1.6000000000000001E-3</v>
      </c>
      <c r="I459" t="s">
        <v>77</v>
      </c>
      <c r="J459">
        <v>3.0000000000000001E-3</v>
      </c>
      <c r="K459" t="s">
        <v>77</v>
      </c>
      <c r="L459" t="s">
        <v>77</v>
      </c>
    </row>
    <row r="460" spans="1:12" x14ac:dyDescent="0.25">
      <c r="A460">
        <v>402</v>
      </c>
      <c r="B460" t="s">
        <v>1516</v>
      </c>
      <c r="C460" t="e">
        <v>#N/A</v>
      </c>
      <c r="D460" t="s">
        <v>1516</v>
      </c>
      <c r="E460" t="s">
        <v>1517</v>
      </c>
      <c r="F460" t="s">
        <v>77</v>
      </c>
      <c r="G460" t="s">
        <v>77</v>
      </c>
      <c r="H460" t="s">
        <v>77</v>
      </c>
      <c r="I460" t="s">
        <v>77</v>
      </c>
      <c r="J460" t="s">
        <v>77</v>
      </c>
      <c r="K460" t="s">
        <v>77</v>
      </c>
      <c r="L460" t="s">
        <v>77</v>
      </c>
    </row>
    <row r="461" spans="1:12" x14ac:dyDescent="0.25">
      <c r="A461">
        <v>403</v>
      </c>
      <c r="B461" t="s">
        <v>1518</v>
      </c>
      <c r="C461" t="e">
        <v>#N/A</v>
      </c>
      <c r="D461" t="s">
        <v>1518</v>
      </c>
      <c r="E461" t="s">
        <v>1519</v>
      </c>
      <c r="F461" t="s">
        <v>77</v>
      </c>
      <c r="G461" t="s">
        <v>77</v>
      </c>
      <c r="H461" t="s">
        <v>77</v>
      </c>
      <c r="I461" t="s">
        <v>77</v>
      </c>
      <c r="J461" t="s">
        <v>77</v>
      </c>
      <c r="K461" t="s">
        <v>77</v>
      </c>
      <c r="L461" t="s">
        <v>77</v>
      </c>
    </row>
    <row r="462" spans="1:12" x14ac:dyDescent="0.25">
      <c r="A462">
        <v>404</v>
      </c>
      <c r="B462" t="s">
        <v>1520</v>
      </c>
      <c r="C462" t="e">
        <v>#N/A</v>
      </c>
      <c r="D462" t="s">
        <v>1520</v>
      </c>
      <c r="E462" t="s">
        <v>1521</v>
      </c>
      <c r="F462" t="s">
        <v>77</v>
      </c>
      <c r="G462" t="s">
        <v>77</v>
      </c>
      <c r="H462" t="s">
        <v>77</v>
      </c>
      <c r="I462" t="s">
        <v>77</v>
      </c>
      <c r="J462" t="s">
        <v>77</v>
      </c>
      <c r="K462" t="s">
        <v>77</v>
      </c>
      <c r="L462" t="s">
        <v>77</v>
      </c>
    </row>
    <row r="463" spans="1:12" x14ac:dyDescent="0.25">
      <c r="A463">
        <v>635</v>
      </c>
      <c r="B463" t="s">
        <v>741</v>
      </c>
      <c r="C463" t="s">
        <v>741</v>
      </c>
      <c r="D463" t="s">
        <v>741</v>
      </c>
      <c r="E463" t="s">
        <v>742</v>
      </c>
      <c r="F463">
        <v>1.1E-4</v>
      </c>
      <c r="G463" t="s">
        <v>77</v>
      </c>
      <c r="H463">
        <v>3.8999999999999998E-3</v>
      </c>
      <c r="I463" t="s">
        <v>77</v>
      </c>
      <c r="J463">
        <v>7.6E-3</v>
      </c>
      <c r="K463" t="s">
        <v>77</v>
      </c>
      <c r="L463" t="s">
        <v>77</v>
      </c>
    </row>
    <row r="464" spans="1:12" x14ac:dyDescent="0.25">
      <c r="A464">
        <v>405</v>
      </c>
      <c r="B464" t="s">
        <v>744</v>
      </c>
      <c r="C464" t="s">
        <v>744</v>
      </c>
      <c r="D464" t="s">
        <v>744</v>
      </c>
      <c r="E464" t="s">
        <v>745</v>
      </c>
      <c r="F464">
        <v>2.1000000000000001E-4</v>
      </c>
      <c r="G464" t="s">
        <v>77</v>
      </c>
      <c r="H464">
        <v>7.7999999999999996E-3</v>
      </c>
      <c r="I464" t="s">
        <v>77</v>
      </c>
      <c r="J464">
        <v>1.4999999999999999E-2</v>
      </c>
      <c r="K464" t="s">
        <v>77</v>
      </c>
      <c r="L464" t="s">
        <v>77</v>
      </c>
    </row>
    <row r="465" spans="1:12" x14ac:dyDescent="0.25">
      <c r="A465">
        <v>406</v>
      </c>
      <c r="B465" t="s">
        <v>746</v>
      </c>
      <c r="C465" t="s">
        <v>746</v>
      </c>
      <c r="D465" t="s">
        <v>746</v>
      </c>
      <c r="E465" t="s">
        <v>747</v>
      </c>
      <c r="F465">
        <v>4.3000000000000002E-5</v>
      </c>
      <c r="G465">
        <v>2E-3</v>
      </c>
      <c r="H465">
        <v>1.6000000000000001E-3</v>
      </c>
      <c r="I465">
        <v>8.8000000000000005E-3</v>
      </c>
      <c r="J465">
        <v>3.0000000000000001E-3</v>
      </c>
      <c r="K465">
        <v>8.8000000000000005E-3</v>
      </c>
      <c r="L465">
        <v>2E-3</v>
      </c>
    </row>
    <row r="466" spans="1:12" x14ac:dyDescent="0.25">
      <c r="A466">
        <v>407</v>
      </c>
      <c r="B466" t="s">
        <v>748</v>
      </c>
      <c r="C466" t="s">
        <v>748</v>
      </c>
      <c r="D466" t="s">
        <v>748</v>
      </c>
      <c r="E466" t="s">
        <v>749</v>
      </c>
      <c r="F466">
        <v>5.3000000000000001E-5</v>
      </c>
      <c r="G466" t="s">
        <v>77</v>
      </c>
      <c r="H466">
        <v>2E-3</v>
      </c>
      <c r="I466" t="s">
        <v>77</v>
      </c>
      <c r="J466">
        <v>3.8E-3</v>
      </c>
      <c r="K466" t="s">
        <v>77</v>
      </c>
      <c r="L466" t="s">
        <v>77</v>
      </c>
    </row>
    <row r="467" spans="1:12" x14ac:dyDescent="0.25">
      <c r="A467">
        <v>408</v>
      </c>
      <c r="B467" t="s">
        <v>750</v>
      </c>
      <c r="C467" t="s">
        <v>750</v>
      </c>
      <c r="D467" t="s">
        <v>750</v>
      </c>
      <c r="E467" t="s">
        <v>751</v>
      </c>
      <c r="F467">
        <v>2.0999999999999998E-6</v>
      </c>
      <c r="G467" t="s">
        <v>77</v>
      </c>
      <c r="H467">
        <v>7.7999999999999999E-5</v>
      </c>
      <c r="I467" t="s">
        <v>77</v>
      </c>
      <c r="J467">
        <v>1.4999999999999999E-4</v>
      </c>
      <c r="K467" t="s">
        <v>77</v>
      </c>
      <c r="L467" t="s">
        <v>77</v>
      </c>
    </row>
    <row r="468" spans="1:12" x14ac:dyDescent="0.25">
      <c r="A468">
        <v>409</v>
      </c>
      <c r="B468" t="s">
        <v>752</v>
      </c>
      <c r="C468" t="e">
        <v>#N/A</v>
      </c>
      <c r="D468" t="s">
        <v>752</v>
      </c>
      <c r="E468" t="s">
        <v>753</v>
      </c>
      <c r="F468" t="s">
        <v>77</v>
      </c>
      <c r="G468" t="s">
        <v>77</v>
      </c>
      <c r="H468" t="s">
        <v>77</v>
      </c>
      <c r="I468" t="s">
        <v>77</v>
      </c>
      <c r="J468" t="s">
        <v>77</v>
      </c>
      <c r="K468" t="s">
        <v>77</v>
      </c>
      <c r="L468" t="s">
        <v>77</v>
      </c>
    </row>
    <row r="469" spans="1:12" x14ac:dyDescent="0.25">
      <c r="A469">
        <v>410</v>
      </c>
      <c r="B469" t="s">
        <v>754</v>
      </c>
      <c r="C469" t="s">
        <v>754</v>
      </c>
      <c r="D469" t="s">
        <v>754</v>
      </c>
      <c r="E469" t="s">
        <v>755</v>
      </c>
      <c r="F469">
        <v>4.7000000000000002E-3</v>
      </c>
      <c r="G469" t="s">
        <v>77</v>
      </c>
      <c r="H469">
        <v>0.17</v>
      </c>
      <c r="I469" t="s">
        <v>77</v>
      </c>
      <c r="J469">
        <v>0.34</v>
      </c>
      <c r="K469" t="s">
        <v>77</v>
      </c>
      <c r="L469" t="s">
        <v>77</v>
      </c>
    </row>
    <row r="470" spans="1:12" x14ac:dyDescent="0.25">
      <c r="A470">
        <v>411</v>
      </c>
      <c r="B470" t="s">
        <v>756</v>
      </c>
      <c r="C470" t="s">
        <v>756</v>
      </c>
      <c r="D470" t="s">
        <v>756</v>
      </c>
      <c r="E470" t="s">
        <v>757</v>
      </c>
      <c r="F470">
        <v>1.3999999999999999E-4</v>
      </c>
      <c r="G470" t="s">
        <v>77</v>
      </c>
      <c r="H470">
        <v>5.1999999999999998E-3</v>
      </c>
      <c r="I470" t="s">
        <v>77</v>
      </c>
      <c r="J470">
        <v>0.01</v>
      </c>
      <c r="K470" t="s">
        <v>77</v>
      </c>
      <c r="L470" t="s">
        <v>77</v>
      </c>
    </row>
    <row r="471" spans="1:12" x14ac:dyDescent="0.25">
      <c r="A471">
        <v>412</v>
      </c>
      <c r="B471" t="s">
        <v>758</v>
      </c>
      <c r="C471" t="s">
        <v>758</v>
      </c>
      <c r="D471" t="s">
        <v>758</v>
      </c>
      <c r="E471" t="s">
        <v>759</v>
      </c>
      <c r="F471">
        <v>1.4E-3</v>
      </c>
      <c r="G471" t="s">
        <v>77</v>
      </c>
      <c r="H471">
        <v>5.1999999999999998E-2</v>
      </c>
      <c r="I471" t="s">
        <v>77</v>
      </c>
      <c r="J471">
        <v>0.1</v>
      </c>
      <c r="K471" t="s">
        <v>77</v>
      </c>
      <c r="L471" t="s">
        <v>77</v>
      </c>
    </row>
    <row r="472" spans="1:12" x14ac:dyDescent="0.25">
      <c r="A472">
        <v>413</v>
      </c>
      <c r="B472" t="s">
        <v>1522</v>
      </c>
      <c r="C472" t="e">
        <v>#N/A</v>
      </c>
      <c r="D472" t="s">
        <v>1522</v>
      </c>
      <c r="E472" t="s">
        <v>1523</v>
      </c>
      <c r="F472" t="s">
        <v>77</v>
      </c>
      <c r="G472" t="s">
        <v>77</v>
      </c>
      <c r="H472" t="s">
        <v>77</v>
      </c>
      <c r="I472" t="s">
        <v>77</v>
      </c>
      <c r="J472" t="s">
        <v>77</v>
      </c>
      <c r="K472" t="s">
        <v>77</v>
      </c>
      <c r="L472" t="s">
        <v>77</v>
      </c>
    </row>
    <row r="473" spans="1:12" x14ac:dyDescent="0.25">
      <c r="A473">
        <v>414</v>
      </c>
      <c r="B473" t="s">
        <v>760</v>
      </c>
      <c r="C473" t="s">
        <v>760</v>
      </c>
      <c r="D473" t="s">
        <v>760</v>
      </c>
      <c r="E473" t="s">
        <v>761</v>
      </c>
      <c r="F473">
        <v>4.2999999999999999E-4</v>
      </c>
      <c r="G473" t="s">
        <v>77</v>
      </c>
      <c r="H473">
        <v>1.6E-2</v>
      </c>
      <c r="I473" t="s">
        <v>77</v>
      </c>
      <c r="J473">
        <v>0.03</v>
      </c>
      <c r="K473" t="s">
        <v>77</v>
      </c>
      <c r="L473" t="s">
        <v>77</v>
      </c>
    </row>
    <row r="474" spans="1:12" x14ac:dyDescent="0.25">
      <c r="A474">
        <v>415</v>
      </c>
      <c r="B474" t="s">
        <v>762</v>
      </c>
      <c r="C474" t="s">
        <v>762</v>
      </c>
      <c r="D474" t="s">
        <v>762</v>
      </c>
      <c r="E474" t="s">
        <v>763</v>
      </c>
      <c r="F474">
        <v>1.1E-4</v>
      </c>
      <c r="G474" t="s">
        <v>77</v>
      </c>
      <c r="H474">
        <v>3.8999999999999998E-3</v>
      </c>
      <c r="I474" t="s">
        <v>77</v>
      </c>
      <c r="J474">
        <v>7.6E-3</v>
      </c>
      <c r="K474" t="s">
        <v>77</v>
      </c>
      <c r="L474" t="s">
        <v>77</v>
      </c>
    </row>
    <row r="475" spans="1:12" x14ac:dyDescent="0.25">
      <c r="A475">
        <v>416</v>
      </c>
      <c r="B475" t="s">
        <v>764</v>
      </c>
      <c r="C475" t="e">
        <v>#N/A</v>
      </c>
      <c r="D475" t="s">
        <v>764</v>
      </c>
      <c r="E475" t="s">
        <v>765</v>
      </c>
      <c r="F475">
        <v>9.1000000000000004E-3</v>
      </c>
      <c r="G475" t="s">
        <v>77</v>
      </c>
      <c r="H475">
        <v>0.24</v>
      </c>
      <c r="I475" t="s">
        <v>77</v>
      </c>
      <c r="J475">
        <v>0.11</v>
      </c>
      <c r="K475" t="s">
        <v>77</v>
      </c>
      <c r="L475" t="s">
        <v>77</v>
      </c>
    </row>
    <row r="476" spans="1:12" x14ac:dyDescent="0.25">
      <c r="A476">
        <v>417</v>
      </c>
      <c r="B476" t="s">
        <v>766</v>
      </c>
      <c r="C476" t="e">
        <v>#N/A</v>
      </c>
      <c r="D476" t="s">
        <v>766</v>
      </c>
      <c r="E476" t="s">
        <v>767</v>
      </c>
      <c r="F476">
        <v>9.1000000000000004E-3</v>
      </c>
      <c r="G476" t="s">
        <v>77</v>
      </c>
      <c r="H476">
        <v>0.24</v>
      </c>
      <c r="I476" t="s">
        <v>77</v>
      </c>
      <c r="J476">
        <v>0.11</v>
      </c>
      <c r="K476" t="s">
        <v>77</v>
      </c>
      <c r="L476" t="s">
        <v>77</v>
      </c>
    </row>
    <row r="477" spans="1:12" x14ac:dyDescent="0.25">
      <c r="A477">
        <v>418</v>
      </c>
      <c r="B477" t="s">
        <v>768</v>
      </c>
      <c r="C477" t="e">
        <v>#N/A</v>
      </c>
      <c r="D477" t="s">
        <v>768</v>
      </c>
      <c r="E477" t="s">
        <v>769</v>
      </c>
      <c r="F477">
        <v>9.1E-4</v>
      </c>
      <c r="G477" t="s">
        <v>77</v>
      </c>
      <c r="H477">
        <v>2.4E-2</v>
      </c>
      <c r="I477" t="s">
        <v>77</v>
      </c>
      <c r="J477">
        <v>1.0999999999999999E-2</v>
      </c>
      <c r="K477" t="s">
        <v>77</v>
      </c>
      <c r="L477" t="s">
        <v>77</v>
      </c>
    </row>
    <row r="478" spans="1:12" x14ac:dyDescent="0.25">
      <c r="A478">
        <v>419</v>
      </c>
      <c r="B478" t="s">
        <v>770</v>
      </c>
      <c r="C478" t="s">
        <v>770</v>
      </c>
      <c r="D478" t="s">
        <v>770</v>
      </c>
      <c r="E478" t="s">
        <v>771</v>
      </c>
      <c r="F478">
        <v>4.3000000000000003E-6</v>
      </c>
      <c r="G478" t="s">
        <v>77</v>
      </c>
      <c r="H478">
        <v>1.6000000000000001E-4</v>
      </c>
      <c r="I478" t="s">
        <v>77</v>
      </c>
      <c r="J478">
        <v>2.9999999999999997E-4</v>
      </c>
      <c r="K478" t="s">
        <v>77</v>
      </c>
      <c r="L478" t="s">
        <v>77</v>
      </c>
    </row>
    <row r="479" spans="1:12" x14ac:dyDescent="0.25">
      <c r="A479">
        <v>187</v>
      </c>
      <c r="B479" t="s">
        <v>1524</v>
      </c>
      <c r="C479" t="e">
        <v>#N/A</v>
      </c>
      <c r="D479" t="s">
        <v>1524</v>
      </c>
      <c r="E479" t="s">
        <v>1525</v>
      </c>
      <c r="F479" t="s">
        <v>77</v>
      </c>
      <c r="G479" t="s">
        <v>77</v>
      </c>
      <c r="H479" t="s">
        <v>77</v>
      </c>
      <c r="I479" t="s">
        <v>77</v>
      </c>
      <c r="J479" t="s">
        <v>77</v>
      </c>
      <c r="K479" t="s">
        <v>77</v>
      </c>
      <c r="L479" t="s">
        <v>77</v>
      </c>
    </row>
    <row r="480" spans="1:12" x14ac:dyDescent="0.25">
      <c r="A480">
        <v>420</v>
      </c>
      <c r="B480" t="s">
        <v>772</v>
      </c>
      <c r="C480" t="s">
        <v>772</v>
      </c>
      <c r="D480" t="s">
        <v>772</v>
      </c>
      <c r="E480" t="s">
        <v>773</v>
      </c>
      <c r="F480">
        <v>1.1E-4</v>
      </c>
      <c r="G480" t="s">
        <v>77</v>
      </c>
      <c r="H480">
        <v>3.8999999999999998E-3</v>
      </c>
      <c r="I480" t="s">
        <v>77</v>
      </c>
      <c r="J480">
        <v>7.6E-3</v>
      </c>
      <c r="K480" t="s">
        <v>77</v>
      </c>
      <c r="L480" t="s">
        <v>77</v>
      </c>
    </row>
    <row r="481" spans="1:12" x14ac:dyDescent="0.25">
      <c r="A481">
        <v>421</v>
      </c>
      <c r="B481" t="s">
        <v>774</v>
      </c>
      <c r="C481" t="s">
        <v>774</v>
      </c>
      <c r="D481" t="s">
        <v>774</v>
      </c>
      <c r="E481" t="s">
        <v>775</v>
      </c>
      <c r="F481">
        <v>4.6999999999999997E-5</v>
      </c>
      <c r="G481" t="s">
        <v>77</v>
      </c>
      <c r="H481">
        <v>1.6999999999999999E-3</v>
      </c>
      <c r="I481" t="s">
        <v>77</v>
      </c>
      <c r="J481">
        <v>3.3999999999999998E-3</v>
      </c>
      <c r="K481" t="s">
        <v>77</v>
      </c>
      <c r="L481" t="s">
        <v>77</v>
      </c>
    </row>
    <row r="482" spans="1:12" x14ac:dyDescent="0.25">
      <c r="A482">
        <v>422</v>
      </c>
      <c r="B482" t="s">
        <v>776</v>
      </c>
      <c r="C482" t="s">
        <v>776</v>
      </c>
      <c r="D482" t="s">
        <v>776</v>
      </c>
      <c r="E482" t="s">
        <v>777</v>
      </c>
      <c r="F482">
        <v>7.1000000000000005E-5</v>
      </c>
      <c r="G482" t="s">
        <v>77</v>
      </c>
      <c r="H482">
        <v>2.5999999999999999E-3</v>
      </c>
      <c r="I482" t="s">
        <v>77</v>
      </c>
      <c r="J482">
        <v>5.1000000000000004E-3</v>
      </c>
      <c r="K482" t="s">
        <v>77</v>
      </c>
      <c r="L482" t="s">
        <v>77</v>
      </c>
    </row>
    <row r="483" spans="1:12" x14ac:dyDescent="0.25">
      <c r="A483">
        <v>423</v>
      </c>
      <c r="B483" t="s">
        <v>778</v>
      </c>
      <c r="C483" t="s">
        <v>778</v>
      </c>
      <c r="D483" t="s">
        <v>778</v>
      </c>
      <c r="E483" t="s">
        <v>779</v>
      </c>
      <c r="F483">
        <v>1.3999999999999999E-6</v>
      </c>
      <c r="G483" t="s">
        <v>77</v>
      </c>
      <c r="H483">
        <v>5.1999999999999997E-5</v>
      </c>
      <c r="I483" t="s">
        <v>77</v>
      </c>
      <c r="J483">
        <v>1E-4</v>
      </c>
      <c r="K483" t="s">
        <v>77</v>
      </c>
      <c r="L483" t="s">
        <v>77</v>
      </c>
    </row>
    <row r="484" spans="1:12" x14ac:dyDescent="0.25">
      <c r="A484">
        <v>424</v>
      </c>
      <c r="B484" t="s">
        <v>786</v>
      </c>
      <c r="C484" t="s">
        <v>786</v>
      </c>
      <c r="D484" t="s">
        <v>786</v>
      </c>
      <c r="E484" t="s">
        <v>787</v>
      </c>
      <c r="F484">
        <v>5.2999999999999998E-4</v>
      </c>
      <c r="G484" t="s">
        <v>77</v>
      </c>
      <c r="H484">
        <v>0.02</v>
      </c>
      <c r="I484" t="s">
        <v>77</v>
      </c>
      <c r="J484">
        <v>3.7999999999999999E-2</v>
      </c>
      <c r="K484" t="s">
        <v>77</v>
      </c>
      <c r="L484" t="s">
        <v>77</v>
      </c>
    </row>
    <row r="485" spans="1:12" x14ac:dyDescent="0.25">
      <c r="A485">
        <v>425</v>
      </c>
      <c r="B485" t="s">
        <v>1526</v>
      </c>
      <c r="C485" t="e">
        <v>#N/A</v>
      </c>
      <c r="D485" t="s">
        <v>1526</v>
      </c>
      <c r="E485" t="s">
        <v>1527</v>
      </c>
      <c r="F485" t="s">
        <v>77</v>
      </c>
      <c r="G485" t="s">
        <v>77</v>
      </c>
      <c r="H485" t="s">
        <v>77</v>
      </c>
      <c r="I485" t="s">
        <v>77</v>
      </c>
      <c r="J485" t="s">
        <v>77</v>
      </c>
      <c r="K485" t="s">
        <v>77</v>
      </c>
      <c r="L485" t="s">
        <v>77</v>
      </c>
    </row>
    <row r="486" spans="1:12" x14ac:dyDescent="0.25">
      <c r="A486">
        <v>426</v>
      </c>
      <c r="B486" t="s">
        <v>788</v>
      </c>
      <c r="C486" t="s">
        <v>788</v>
      </c>
      <c r="D486" t="s">
        <v>788</v>
      </c>
      <c r="E486" t="s">
        <v>789</v>
      </c>
      <c r="F486">
        <v>6.0999999999999997E-4</v>
      </c>
      <c r="G486" t="s">
        <v>77</v>
      </c>
      <c r="H486">
        <v>2.1999999999999999E-2</v>
      </c>
      <c r="I486" t="s">
        <v>77</v>
      </c>
      <c r="J486">
        <v>4.2999999999999997E-2</v>
      </c>
      <c r="K486" t="s">
        <v>77</v>
      </c>
      <c r="L486" t="s">
        <v>77</v>
      </c>
    </row>
    <row r="487" spans="1:12" x14ac:dyDescent="0.25">
      <c r="A487">
        <v>427</v>
      </c>
      <c r="B487" t="s">
        <v>797</v>
      </c>
      <c r="C487" t="e">
        <v>#N/A</v>
      </c>
      <c r="D487" t="s">
        <v>797</v>
      </c>
      <c r="E487" t="s">
        <v>1528</v>
      </c>
      <c r="F487" t="s">
        <v>77</v>
      </c>
      <c r="G487" t="s">
        <v>77</v>
      </c>
      <c r="H487" t="s">
        <v>77</v>
      </c>
      <c r="I487" t="s">
        <v>77</v>
      </c>
      <c r="J487" t="s">
        <v>77</v>
      </c>
      <c r="K487" t="s">
        <v>77</v>
      </c>
      <c r="L487" t="s">
        <v>77</v>
      </c>
    </row>
    <row r="488" spans="1:12" x14ac:dyDescent="0.25">
      <c r="A488">
        <v>429</v>
      </c>
      <c r="B488" t="s">
        <v>811</v>
      </c>
      <c r="C488" t="e">
        <v>#N/A</v>
      </c>
      <c r="D488" t="s">
        <v>811</v>
      </c>
      <c r="E488" t="s">
        <v>812</v>
      </c>
      <c r="F488" t="s">
        <v>77</v>
      </c>
      <c r="G488" t="s">
        <v>77</v>
      </c>
      <c r="H488" t="s">
        <v>77</v>
      </c>
      <c r="I488" t="s">
        <v>77</v>
      </c>
      <c r="J488" t="s">
        <v>77</v>
      </c>
      <c r="K488" t="s">
        <v>77</v>
      </c>
      <c r="L488" t="s">
        <v>77</v>
      </c>
    </row>
    <row r="489" spans="1:12" x14ac:dyDescent="0.25">
      <c r="A489">
        <v>430</v>
      </c>
      <c r="B489" t="s">
        <v>1529</v>
      </c>
      <c r="C489" t="e">
        <v>#N/A</v>
      </c>
      <c r="D489" t="s">
        <v>1529</v>
      </c>
      <c r="E489" t="s">
        <v>1530</v>
      </c>
      <c r="F489" t="s">
        <v>77</v>
      </c>
      <c r="G489" t="s">
        <v>77</v>
      </c>
      <c r="H489" t="s">
        <v>77</v>
      </c>
      <c r="I489" t="s">
        <v>77</v>
      </c>
      <c r="J489" t="s">
        <v>77</v>
      </c>
      <c r="K489" t="s">
        <v>77</v>
      </c>
      <c r="L489" t="s">
        <v>77</v>
      </c>
    </row>
    <row r="490" spans="1:12" x14ac:dyDescent="0.25">
      <c r="A490">
        <v>431</v>
      </c>
      <c r="B490" t="s">
        <v>1531</v>
      </c>
      <c r="C490" t="e">
        <v>#N/A</v>
      </c>
      <c r="D490" t="s">
        <v>1531</v>
      </c>
      <c r="E490" t="s">
        <v>1532</v>
      </c>
      <c r="F490" t="s">
        <v>77</v>
      </c>
      <c r="G490" t="s">
        <v>77</v>
      </c>
      <c r="H490" t="s">
        <v>77</v>
      </c>
      <c r="I490" t="s">
        <v>77</v>
      </c>
      <c r="J490" t="s">
        <v>77</v>
      </c>
      <c r="K490" t="s">
        <v>77</v>
      </c>
      <c r="L490" t="s">
        <v>77</v>
      </c>
    </row>
    <row r="491" spans="1:12" x14ac:dyDescent="0.25">
      <c r="A491">
        <v>432</v>
      </c>
      <c r="B491">
        <v>432</v>
      </c>
      <c r="C491" t="e">
        <v>#N/A</v>
      </c>
      <c r="D491">
        <v>432</v>
      </c>
      <c r="E491" t="s">
        <v>1533</v>
      </c>
      <c r="F491" t="s">
        <v>77</v>
      </c>
      <c r="G491" t="s">
        <v>77</v>
      </c>
      <c r="H491" t="s">
        <v>77</v>
      </c>
      <c r="I491" t="s">
        <v>77</v>
      </c>
      <c r="J491" t="s">
        <v>77</v>
      </c>
      <c r="K491" t="s">
        <v>77</v>
      </c>
      <c r="L491" t="s">
        <v>77</v>
      </c>
    </row>
    <row r="492" spans="1:12" x14ac:dyDescent="0.25">
      <c r="A492">
        <v>433</v>
      </c>
      <c r="B492" t="s">
        <v>1534</v>
      </c>
      <c r="C492" t="e">
        <v>#N/A</v>
      </c>
      <c r="D492" t="s">
        <v>1534</v>
      </c>
      <c r="E492" t="s">
        <v>1535</v>
      </c>
      <c r="F492" t="s">
        <v>77</v>
      </c>
      <c r="G492" t="s">
        <v>77</v>
      </c>
      <c r="H492" t="s">
        <v>77</v>
      </c>
      <c r="I492" t="s">
        <v>77</v>
      </c>
      <c r="J492" t="s">
        <v>77</v>
      </c>
      <c r="K492" t="s">
        <v>77</v>
      </c>
      <c r="L492" t="s">
        <v>77</v>
      </c>
    </row>
    <row r="493" spans="1:12" x14ac:dyDescent="0.25">
      <c r="A493">
        <v>434</v>
      </c>
      <c r="B493" t="s">
        <v>739</v>
      </c>
      <c r="C493" t="e">
        <v>#N/A</v>
      </c>
      <c r="D493" t="s">
        <v>739</v>
      </c>
      <c r="E493" t="s">
        <v>740</v>
      </c>
      <c r="F493">
        <v>0.11</v>
      </c>
      <c r="G493" t="s">
        <v>77</v>
      </c>
      <c r="H493">
        <v>2.8</v>
      </c>
      <c r="I493" t="s">
        <v>77</v>
      </c>
      <c r="J493">
        <v>1.3</v>
      </c>
      <c r="K493" t="s">
        <v>77</v>
      </c>
      <c r="L493" t="s">
        <v>77</v>
      </c>
    </row>
    <row r="494" spans="1:12" x14ac:dyDescent="0.25">
      <c r="A494">
        <v>435</v>
      </c>
      <c r="B494" t="s">
        <v>1536</v>
      </c>
      <c r="C494" t="e">
        <v>#N/A</v>
      </c>
      <c r="D494" t="s">
        <v>1536</v>
      </c>
      <c r="E494" t="s">
        <v>1537</v>
      </c>
      <c r="F494" t="s">
        <v>77</v>
      </c>
      <c r="G494" t="s">
        <v>77</v>
      </c>
      <c r="H494" t="s">
        <v>77</v>
      </c>
      <c r="I494" t="s">
        <v>77</v>
      </c>
      <c r="J494" t="s">
        <v>77</v>
      </c>
      <c r="K494" t="s">
        <v>77</v>
      </c>
      <c r="L494" t="s">
        <v>77</v>
      </c>
    </row>
    <row r="495" spans="1:12" x14ac:dyDescent="0.25">
      <c r="A495">
        <v>436</v>
      </c>
      <c r="B495" t="s">
        <v>780</v>
      </c>
      <c r="C495" t="e">
        <v>#N/A</v>
      </c>
      <c r="D495" t="s">
        <v>780</v>
      </c>
      <c r="E495" t="s">
        <v>781</v>
      </c>
      <c r="F495">
        <v>1.4E-5</v>
      </c>
      <c r="G495" t="s">
        <v>77</v>
      </c>
      <c r="H495">
        <v>3.6999999999999999E-4</v>
      </c>
      <c r="I495" t="s">
        <v>77</v>
      </c>
      <c r="J495">
        <v>1.7000000000000001E-4</v>
      </c>
      <c r="K495" t="s">
        <v>77</v>
      </c>
      <c r="L495" t="s">
        <v>77</v>
      </c>
    </row>
    <row r="496" spans="1:12" x14ac:dyDescent="0.25">
      <c r="A496">
        <v>437</v>
      </c>
      <c r="B496" t="s">
        <v>782</v>
      </c>
      <c r="C496" t="e">
        <v>#N/A</v>
      </c>
      <c r="D496" t="s">
        <v>782</v>
      </c>
      <c r="E496" t="s">
        <v>783</v>
      </c>
      <c r="F496">
        <v>9.1000000000000003E-5</v>
      </c>
      <c r="G496" t="s">
        <v>77</v>
      </c>
      <c r="H496">
        <v>2.3999999999999998E-3</v>
      </c>
      <c r="I496" t="s">
        <v>77</v>
      </c>
      <c r="J496">
        <v>1.1000000000000001E-3</v>
      </c>
      <c r="K496" t="s">
        <v>77</v>
      </c>
      <c r="L496" t="s">
        <v>77</v>
      </c>
    </row>
    <row r="497" spans="1:12" x14ac:dyDescent="0.25">
      <c r="A497">
        <v>438</v>
      </c>
      <c r="B497" t="s">
        <v>784</v>
      </c>
      <c r="C497" t="e">
        <v>#N/A</v>
      </c>
      <c r="D497" t="s">
        <v>784</v>
      </c>
      <c r="E497" t="s">
        <v>785</v>
      </c>
      <c r="F497">
        <v>9.1E-4</v>
      </c>
      <c r="G497" t="s">
        <v>77</v>
      </c>
      <c r="H497">
        <v>2.4E-2</v>
      </c>
      <c r="I497" t="s">
        <v>77</v>
      </c>
      <c r="J497">
        <v>1.0999999999999999E-2</v>
      </c>
      <c r="K497" t="s">
        <v>77</v>
      </c>
      <c r="L497" t="s">
        <v>77</v>
      </c>
    </row>
    <row r="498" spans="1:12" x14ac:dyDescent="0.25">
      <c r="A498">
        <v>439</v>
      </c>
      <c r="B498" t="s">
        <v>790</v>
      </c>
      <c r="C498" t="e">
        <v>#N/A</v>
      </c>
      <c r="D498" t="s">
        <v>790</v>
      </c>
      <c r="E498" t="s">
        <v>791</v>
      </c>
      <c r="F498">
        <v>1.6000000000000001E-4</v>
      </c>
      <c r="G498" t="s">
        <v>77</v>
      </c>
      <c r="H498">
        <v>4.1000000000000003E-3</v>
      </c>
      <c r="I498" t="s">
        <v>77</v>
      </c>
      <c r="J498">
        <v>1.9E-3</v>
      </c>
      <c r="K498" t="s">
        <v>77</v>
      </c>
      <c r="L498" t="s">
        <v>77</v>
      </c>
    </row>
    <row r="499" spans="1:12" x14ac:dyDescent="0.25">
      <c r="A499">
        <v>440</v>
      </c>
      <c r="B499" t="s">
        <v>792</v>
      </c>
      <c r="C499" t="s">
        <v>792</v>
      </c>
      <c r="D499" t="s">
        <v>792</v>
      </c>
      <c r="E499" t="s">
        <v>793</v>
      </c>
      <c r="F499">
        <v>4.3000000000000002E-5</v>
      </c>
      <c r="G499" t="s">
        <v>77</v>
      </c>
      <c r="H499">
        <v>1.6000000000000001E-3</v>
      </c>
      <c r="I499" t="s">
        <v>77</v>
      </c>
      <c r="J499">
        <v>3.0000000000000001E-3</v>
      </c>
      <c r="K499" t="s">
        <v>77</v>
      </c>
      <c r="L499" t="s">
        <v>77</v>
      </c>
    </row>
    <row r="500" spans="1:12" x14ac:dyDescent="0.25">
      <c r="A500">
        <v>441</v>
      </c>
      <c r="B500" t="s">
        <v>801</v>
      </c>
      <c r="C500" t="e">
        <v>#N/A</v>
      </c>
      <c r="D500" t="s">
        <v>801</v>
      </c>
      <c r="E500" t="s">
        <v>802</v>
      </c>
      <c r="F500">
        <v>2.7E-2</v>
      </c>
      <c r="G500" t="s">
        <v>77</v>
      </c>
      <c r="H500">
        <v>0.7</v>
      </c>
      <c r="I500" t="s">
        <v>77</v>
      </c>
      <c r="J500">
        <v>0.32</v>
      </c>
      <c r="K500" t="s">
        <v>77</v>
      </c>
      <c r="L500" t="s">
        <v>77</v>
      </c>
    </row>
    <row r="501" spans="1:12" x14ac:dyDescent="0.25">
      <c r="A501">
        <v>442</v>
      </c>
      <c r="B501" t="s">
        <v>803</v>
      </c>
      <c r="C501" t="s">
        <v>803</v>
      </c>
      <c r="D501" t="s">
        <v>803</v>
      </c>
      <c r="E501" t="s">
        <v>804</v>
      </c>
      <c r="F501">
        <v>4.3000000000000003E-6</v>
      </c>
      <c r="G501" t="s">
        <v>77</v>
      </c>
      <c r="H501">
        <v>1.6000000000000001E-4</v>
      </c>
      <c r="I501" t="s">
        <v>77</v>
      </c>
      <c r="J501">
        <v>2.9999999999999997E-4</v>
      </c>
      <c r="K501" t="s">
        <v>77</v>
      </c>
      <c r="L501" t="s">
        <v>77</v>
      </c>
    </row>
    <row r="502" spans="1:12" x14ac:dyDescent="0.25">
      <c r="A502">
        <v>443</v>
      </c>
      <c r="B502" t="s">
        <v>805</v>
      </c>
      <c r="C502" t="e">
        <v>#N/A</v>
      </c>
      <c r="D502" t="s">
        <v>805</v>
      </c>
      <c r="E502" t="s">
        <v>806</v>
      </c>
      <c r="F502">
        <v>9.0999999999999998E-2</v>
      </c>
      <c r="G502" t="s">
        <v>77</v>
      </c>
      <c r="H502">
        <v>2.4</v>
      </c>
      <c r="I502" t="s">
        <v>77</v>
      </c>
      <c r="J502">
        <v>1.1000000000000001</v>
      </c>
      <c r="K502" t="s">
        <v>77</v>
      </c>
      <c r="L502" t="s">
        <v>77</v>
      </c>
    </row>
    <row r="503" spans="1:12" x14ac:dyDescent="0.25">
      <c r="A503">
        <v>444</v>
      </c>
      <c r="B503" t="s">
        <v>807</v>
      </c>
      <c r="C503" t="e">
        <v>#N/A</v>
      </c>
      <c r="D503" t="s">
        <v>807</v>
      </c>
      <c r="E503" t="s">
        <v>808</v>
      </c>
      <c r="F503">
        <v>9.1000000000000004E-3</v>
      </c>
      <c r="G503" t="s">
        <v>77</v>
      </c>
      <c r="H503">
        <v>0.24</v>
      </c>
      <c r="I503" t="s">
        <v>77</v>
      </c>
      <c r="J503">
        <v>0.11</v>
      </c>
      <c r="K503" t="s">
        <v>77</v>
      </c>
      <c r="L503" t="s">
        <v>77</v>
      </c>
    </row>
    <row r="504" spans="1:12" x14ac:dyDescent="0.25">
      <c r="A504">
        <v>445</v>
      </c>
      <c r="B504" t="s">
        <v>809</v>
      </c>
      <c r="C504" t="e">
        <v>#N/A</v>
      </c>
      <c r="D504" t="s">
        <v>809</v>
      </c>
      <c r="E504" t="s">
        <v>810</v>
      </c>
      <c r="F504">
        <v>9.1000000000000004E-3</v>
      </c>
      <c r="G504" t="s">
        <v>77</v>
      </c>
      <c r="H504">
        <v>0.24</v>
      </c>
      <c r="I504" t="s">
        <v>77</v>
      </c>
      <c r="J504">
        <v>0.11</v>
      </c>
      <c r="K504" t="s">
        <v>77</v>
      </c>
      <c r="L504" t="s">
        <v>77</v>
      </c>
    </row>
    <row r="505" spans="1:12" x14ac:dyDescent="0.25">
      <c r="A505">
        <v>553</v>
      </c>
      <c r="B505" t="s">
        <v>1538</v>
      </c>
      <c r="C505" t="e">
        <v>#N/A</v>
      </c>
      <c r="D505" t="s">
        <v>1538</v>
      </c>
      <c r="E505" t="s">
        <v>1539</v>
      </c>
      <c r="F505" t="s">
        <v>77</v>
      </c>
      <c r="G505" t="s">
        <v>77</v>
      </c>
      <c r="H505" t="s">
        <v>77</v>
      </c>
      <c r="I505" t="s">
        <v>77</v>
      </c>
      <c r="J505" t="s">
        <v>77</v>
      </c>
      <c r="K505" t="s">
        <v>77</v>
      </c>
      <c r="L505" t="s">
        <v>77</v>
      </c>
    </row>
    <row r="506" spans="1:12" x14ac:dyDescent="0.25">
      <c r="A506">
        <v>554</v>
      </c>
      <c r="B506" t="s">
        <v>1540</v>
      </c>
      <c r="C506" t="e">
        <v>#N/A</v>
      </c>
      <c r="D506" t="s">
        <v>1540</v>
      </c>
      <c r="E506" t="s">
        <v>1541</v>
      </c>
      <c r="F506" t="s">
        <v>77</v>
      </c>
      <c r="G506" t="s">
        <v>77</v>
      </c>
      <c r="H506" t="s">
        <v>77</v>
      </c>
      <c r="I506" t="s">
        <v>77</v>
      </c>
      <c r="J506" t="s">
        <v>77</v>
      </c>
      <c r="K506" t="s">
        <v>77</v>
      </c>
      <c r="L506" t="s">
        <v>77</v>
      </c>
    </row>
    <row r="507" spans="1:12" x14ac:dyDescent="0.25">
      <c r="A507">
        <v>70</v>
      </c>
      <c r="B507" t="s">
        <v>814</v>
      </c>
      <c r="C507" t="s">
        <v>814</v>
      </c>
      <c r="D507" t="s">
        <v>814</v>
      </c>
      <c r="E507" t="s">
        <v>815</v>
      </c>
      <c r="F507">
        <v>7.1000000000000004E-3</v>
      </c>
      <c r="G507" t="s">
        <v>77</v>
      </c>
      <c r="H507">
        <v>0.19</v>
      </c>
      <c r="I507" t="s">
        <v>77</v>
      </c>
      <c r="J507">
        <v>8.5999999999999993E-2</v>
      </c>
      <c r="K507" t="s">
        <v>77</v>
      </c>
      <c r="L507" t="s">
        <v>77</v>
      </c>
    </row>
    <row r="508" spans="1:12" x14ac:dyDescent="0.25">
      <c r="A508">
        <v>555</v>
      </c>
      <c r="B508" t="s">
        <v>1542</v>
      </c>
      <c r="C508" t="e">
        <v>#N/A</v>
      </c>
      <c r="D508" t="s">
        <v>1542</v>
      </c>
      <c r="E508" t="s">
        <v>1543</v>
      </c>
      <c r="F508" t="s">
        <v>77</v>
      </c>
      <c r="G508" t="s">
        <v>77</v>
      </c>
      <c r="H508" t="s">
        <v>77</v>
      </c>
      <c r="I508" t="s">
        <v>77</v>
      </c>
      <c r="J508" t="s">
        <v>77</v>
      </c>
      <c r="K508" t="s">
        <v>77</v>
      </c>
      <c r="L508" t="s">
        <v>77</v>
      </c>
    </row>
    <row r="509" spans="1:12" x14ac:dyDescent="0.25">
      <c r="A509">
        <v>556</v>
      </c>
      <c r="B509" t="s">
        <v>1544</v>
      </c>
      <c r="C509" t="e">
        <v>#N/A</v>
      </c>
      <c r="D509" t="s">
        <v>1544</v>
      </c>
      <c r="E509" t="s">
        <v>1545</v>
      </c>
      <c r="F509" t="s">
        <v>77</v>
      </c>
      <c r="G509" t="s">
        <v>77</v>
      </c>
      <c r="H509" t="s">
        <v>77</v>
      </c>
      <c r="I509" t="s">
        <v>77</v>
      </c>
      <c r="J509" t="s">
        <v>77</v>
      </c>
      <c r="K509" t="s">
        <v>77</v>
      </c>
      <c r="L509" t="s">
        <v>77</v>
      </c>
    </row>
    <row r="510" spans="1:12" x14ac:dyDescent="0.25">
      <c r="A510">
        <v>557</v>
      </c>
      <c r="B510" t="s">
        <v>816</v>
      </c>
      <c r="C510" t="s">
        <v>816</v>
      </c>
      <c r="D510" t="s">
        <v>816</v>
      </c>
      <c r="E510" t="s">
        <v>817</v>
      </c>
      <c r="F510">
        <v>1.4E-3</v>
      </c>
      <c r="G510" t="s">
        <v>77</v>
      </c>
      <c r="H510">
        <v>3.7999999999999999E-2</v>
      </c>
      <c r="I510" t="s">
        <v>77</v>
      </c>
      <c r="J510">
        <v>1.7000000000000001E-2</v>
      </c>
      <c r="K510" t="s">
        <v>77</v>
      </c>
      <c r="L510" t="s">
        <v>77</v>
      </c>
    </row>
    <row r="511" spans="1:12" x14ac:dyDescent="0.25">
      <c r="A511">
        <v>558</v>
      </c>
      <c r="B511" t="s">
        <v>1546</v>
      </c>
      <c r="C511" t="e">
        <v>#N/A</v>
      </c>
      <c r="D511" t="s">
        <v>1546</v>
      </c>
      <c r="E511" t="s">
        <v>1547</v>
      </c>
      <c r="F511" t="s">
        <v>77</v>
      </c>
      <c r="G511" t="s">
        <v>77</v>
      </c>
      <c r="H511" t="s">
        <v>77</v>
      </c>
      <c r="I511" t="s">
        <v>77</v>
      </c>
      <c r="J511" t="s">
        <v>77</v>
      </c>
      <c r="K511" t="s">
        <v>77</v>
      </c>
      <c r="L511" t="s">
        <v>77</v>
      </c>
    </row>
    <row r="512" spans="1:12" x14ac:dyDescent="0.25">
      <c r="A512">
        <v>559</v>
      </c>
      <c r="B512" t="s">
        <v>818</v>
      </c>
      <c r="C512" t="s">
        <v>818</v>
      </c>
      <c r="D512" t="s">
        <v>818</v>
      </c>
      <c r="E512" t="s">
        <v>819</v>
      </c>
      <c r="F512" t="s">
        <v>77</v>
      </c>
      <c r="G512">
        <v>8</v>
      </c>
      <c r="H512" t="s">
        <v>77</v>
      </c>
      <c r="I512">
        <v>35</v>
      </c>
      <c r="J512" t="s">
        <v>77</v>
      </c>
      <c r="K512">
        <v>35</v>
      </c>
      <c r="L512" t="s">
        <v>77</v>
      </c>
    </row>
    <row r="513" spans="1:12" x14ac:dyDescent="0.25">
      <c r="A513">
        <v>560</v>
      </c>
      <c r="B513" t="s">
        <v>1548</v>
      </c>
      <c r="C513" t="e">
        <v>#N/A</v>
      </c>
      <c r="D513" t="s">
        <v>1548</v>
      </c>
      <c r="E513" t="s">
        <v>1549</v>
      </c>
      <c r="F513" t="s">
        <v>77</v>
      </c>
      <c r="G513" t="s">
        <v>77</v>
      </c>
      <c r="H513" t="s">
        <v>77</v>
      </c>
      <c r="I513" t="s">
        <v>77</v>
      </c>
      <c r="J513" t="s">
        <v>77</v>
      </c>
      <c r="K513" t="s">
        <v>77</v>
      </c>
      <c r="L513" t="s">
        <v>77</v>
      </c>
    </row>
    <row r="514" spans="1:12" x14ac:dyDescent="0.25">
      <c r="A514">
        <v>561</v>
      </c>
      <c r="B514" t="s">
        <v>823</v>
      </c>
      <c r="C514" t="s">
        <v>823</v>
      </c>
      <c r="D514" t="s">
        <v>823</v>
      </c>
      <c r="E514" t="s">
        <v>824</v>
      </c>
      <c r="F514" t="s">
        <v>77</v>
      </c>
      <c r="G514">
        <v>3000</v>
      </c>
      <c r="H514" t="s">
        <v>77</v>
      </c>
      <c r="I514">
        <v>13000</v>
      </c>
      <c r="J514" t="s">
        <v>77</v>
      </c>
      <c r="K514">
        <v>13000</v>
      </c>
      <c r="L514" t="s">
        <v>77</v>
      </c>
    </row>
    <row r="515" spans="1:12" x14ac:dyDescent="0.25">
      <c r="A515">
        <v>562</v>
      </c>
      <c r="B515" t="s">
        <v>828</v>
      </c>
      <c r="C515" t="s">
        <v>828</v>
      </c>
      <c r="D515" t="s">
        <v>828</v>
      </c>
      <c r="E515" t="s">
        <v>829</v>
      </c>
      <c r="F515" t="s">
        <v>77</v>
      </c>
      <c r="G515">
        <v>0.27</v>
      </c>
      <c r="H515" t="s">
        <v>77</v>
      </c>
      <c r="I515">
        <v>1.2</v>
      </c>
      <c r="J515" t="s">
        <v>77</v>
      </c>
      <c r="K515">
        <v>1.2</v>
      </c>
      <c r="L515">
        <v>20</v>
      </c>
    </row>
    <row r="516" spans="1:12" x14ac:dyDescent="0.25">
      <c r="A516">
        <v>273</v>
      </c>
      <c r="B516" t="s">
        <v>370</v>
      </c>
      <c r="C516" t="s">
        <v>370</v>
      </c>
      <c r="D516" t="s">
        <v>370</v>
      </c>
      <c r="E516" t="s">
        <v>371</v>
      </c>
      <c r="F516" t="s">
        <v>77</v>
      </c>
      <c r="G516">
        <v>7000</v>
      </c>
      <c r="H516" t="s">
        <v>77</v>
      </c>
      <c r="I516">
        <v>31000</v>
      </c>
      <c r="J516" t="s">
        <v>77</v>
      </c>
      <c r="K516">
        <v>31000</v>
      </c>
      <c r="L516" t="s">
        <v>77</v>
      </c>
    </row>
    <row r="517" spans="1:12" x14ac:dyDescent="0.25">
      <c r="A517">
        <v>274</v>
      </c>
      <c r="B517" t="s">
        <v>1550</v>
      </c>
      <c r="C517" t="e">
        <v>#N/A</v>
      </c>
      <c r="D517" t="s">
        <v>1550</v>
      </c>
      <c r="E517" t="s">
        <v>1551</v>
      </c>
      <c r="F517" t="s">
        <v>77</v>
      </c>
      <c r="G517" t="s">
        <v>77</v>
      </c>
      <c r="H517" t="s">
        <v>77</v>
      </c>
      <c r="I517" t="s">
        <v>77</v>
      </c>
      <c r="J517" t="s">
        <v>77</v>
      </c>
      <c r="K517" t="s">
        <v>77</v>
      </c>
      <c r="L517" t="s">
        <v>77</v>
      </c>
    </row>
    <row r="518" spans="1:12" x14ac:dyDescent="0.25">
      <c r="A518">
        <v>563</v>
      </c>
      <c r="B518" t="s">
        <v>830</v>
      </c>
      <c r="C518" t="s">
        <v>830</v>
      </c>
      <c r="D518" t="s">
        <v>830</v>
      </c>
      <c r="E518" t="s">
        <v>831</v>
      </c>
      <c r="F518">
        <v>0.27</v>
      </c>
      <c r="G518">
        <v>30</v>
      </c>
      <c r="H518">
        <v>7</v>
      </c>
      <c r="I518">
        <v>130</v>
      </c>
      <c r="J518">
        <v>3.2</v>
      </c>
      <c r="K518">
        <v>130</v>
      </c>
      <c r="L518">
        <v>3100</v>
      </c>
    </row>
    <row r="519" spans="1:12" x14ac:dyDescent="0.25">
      <c r="A519">
        <v>564</v>
      </c>
      <c r="B519" t="s">
        <v>1552</v>
      </c>
      <c r="C519" t="e">
        <v>#N/A</v>
      </c>
      <c r="D519" t="s">
        <v>1552</v>
      </c>
      <c r="E519" t="s">
        <v>1553</v>
      </c>
      <c r="F519" t="s">
        <v>77</v>
      </c>
      <c r="G519" t="s">
        <v>77</v>
      </c>
      <c r="H519" t="s">
        <v>77</v>
      </c>
      <c r="I519" t="s">
        <v>77</v>
      </c>
      <c r="J519" t="s">
        <v>77</v>
      </c>
      <c r="K519" t="s">
        <v>77</v>
      </c>
      <c r="L519" t="s">
        <v>77</v>
      </c>
    </row>
    <row r="520" spans="1:12" x14ac:dyDescent="0.25">
      <c r="A520">
        <v>565</v>
      </c>
      <c r="B520" t="s">
        <v>1554</v>
      </c>
      <c r="C520" t="e">
        <v>#N/A</v>
      </c>
      <c r="D520" t="s">
        <v>1554</v>
      </c>
      <c r="E520" t="s">
        <v>1555</v>
      </c>
      <c r="F520" t="s">
        <v>77</v>
      </c>
      <c r="G520" t="s">
        <v>77</v>
      </c>
      <c r="H520" t="s">
        <v>77</v>
      </c>
      <c r="I520" t="s">
        <v>77</v>
      </c>
      <c r="J520" t="s">
        <v>77</v>
      </c>
      <c r="K520" t="s">
        <v>77</v>
      </c>
      <c r="L520" t="s">
        <v>77</v>
      </c>
    </row>
    <row r="521" spans="1:12" x14ac:dyDescent="0.25">
      <c r="A521">
        <v>566</v>
      </c>
      <c r="B521" t="s">
        <v>1556</v>
      </c>
      <c r="C521" t="e">
        <v>#N/A</v>
      </c>
      <c r="D521" t="s">
        <v>1556</v>
      </c>
      <c r="E521" t="s">
        <v>1557</v>
      </c>
      <c r="F521" t="s">
        <v>77</v>
      </c>
      <c r="G521" t="s">
        <v>77</v>
      </c>
      <c r="H521" t="s">
        <v>77</v>
      </c>
      <c r="I521" t="s">
        <v>77</v>
      </c>
      <c r="J521" t="s">
        <v>77</v>
      </c>
      <c r="K521" t="s">
        <v>77</v>
      </c>
      <c r="L521" t="s">
        <v>77</v>
      </c>
    </row>
    <row r="522" spans="1:12" x14ac:dyDescent="0.25">
      <c r="A522">
        <v>567</v>
      </c>
      <c r="B522" t="s">
        <v>1558</v>
      </c>
      <c r="C522" t="e">
        <v>#N/A</v>
      </c>
      <c r="D522" t="s">
        <v>1558</v>
      </c>
      <c r="E522" t="s">
        <v>1559</v>
      </c>
      <c r="F522" t="s">
        <v>77</v>
      </c>
      <c r="G522" t="s">
        <v>77</v>
      </c>
      <c r="H522" t="s">
        <v>77</v>
      </c>
      <c r="I522" t="s">
        <v>77</v>
      </c>
      <c r="J522" t="s">
        <v>77</v>
      </c>
      <c r="K522" t="s">
        <v>77</v>
      </c>
      <c r="L522" t="s">
        <v>77</v>
      </c>
    </row>
    <row r="523" spans="1:12" x14ac:dyDescent="0.25">
      <c r="A523">
        <v>568</v>
      </c>
      <c r="B523" t="s">
        <v>1560</v>
      </c>
      <c r="C523" t="e">
        <v>#N/A</v>
      </c>
      <c r="D523" t="s">
        <v>1560</v>
      </c>
      <c r="E523" t="s">
        <v>1561</v>
      </c>
      <c r="F523" t="s">
        <v>77</v>
      </c>
      <c r="G523" t="s">
        <v>77</v>
      </c>
      <c r="H523" t="s">
        <v>77</v>
      </c>
      <c r="I523" t="s">
        <v>77</v>
      </c>
      <c r="J523" t="s">
        <v>77</v>
      </c>
      <c r="K523" t="s">
        <v>77</v>
      </c>
      <c r="L523" t="s">
        <v>77</v>
      </c>
    </row>
    <row r="524" spans="1:12" x14ac:dyDescent="0.25">
      <c r="A524">
        <v>571</v>
      </c>
      <c r="B524">
        <v>571</v>
      </c>
      <c r="C524" t="e">
        <v>#N/A</v>
      </c>
      <c r="D524">
        <v>571</v>
      </c>
      <c r="E524" t="s">
        <v>1562</v>
      </c>
      <c r="F524" t="s">
        <v>77</v>
      </c>
      <c r="G524" t="s">
        <v>77</v>
      </c>
      <c r="H524" t="s">
        <v>77</v>
      </c>
      <c r="I524" t="s">
        <v>77</v>
      </c>
      <c r="J524" t="s">
        <v>77</v>
      </c>
      <c r="K524" t="s">
        <v>77</v>
      </c>
      <c r="L524" t="s">
        <v>77</v>
      </c>
    </row>
    <row r="525" spans="1:12" x14ac:dyDescent="0.25">
      <c r="A525">
        <v>572</v>
      </c>
      <c r="B525">
        <v>572</v>
      </c>
      <c r="C525">
        <v>572</v>
      </c>
      <c r="D525">
        <v>572</v>
      </c>
      <c r="E525" t="s">
        <v>1563</v>
      </c>
      <c r="F525" t="s">
        <v>77</v>
      </c>
      <c r="G525">
        <v>0.03</v>
      </c>
      <c r="H525" t="s">
        <v>77</v>
      </c>
      <c r="I525">
        <v>0.13</v>
      </c>
      <c r="J525" t="s">
        <v>77</v>
      </c>
      <c r="K525">
        <v>0.13</v>
      </c>
      <c r="L525" t="s">
        <v>77</v>
      </c>
    </row>
    <row r="526" spans="1:12" x14ac:dyDescent="0.25">
      <c r="A526">
        <v>573</v>
      </c>
      <c r="B526" t="s">
        <v>1564</v>
      </c>
      <c r="C526" t="e">
        <v>#N/A</v>
      </c>
      <c r="D526" t="s">
        <v>1564</v>
      </c>
      <c r="E526" t="s">
        <v>1565</v>
      </c>
      <c r="F526" t="s">
        <v>77</v>
      </c>
      <c r="G526" t="s">
        <v>77</v>
      </c>
      <c r="H526" t="s">
        <v>77</v>
      </c>
      <c r="I526" t="s">
        <v>77</v>
      </c>
      <c r="J526" t="s">
        <v>77</v>
      </c>
      <c r="K526" t="s">
        <v>77</v>
      </c>
      <c r="L526" t="s">
        <v>77</v>
      </c>
    </row>
    <row r="527" spans="1:12" x14ac:dyDescent="0.25">
      <c r="A527">
        <v>353</v>
      </c>
      <c r="B527">
        <v>353</v>
      </c>
      <c r="C527" t="e">
        <v>#N/A</v>
      </c>
      <c r="D527">
        <v>353</v>
      </c>
      <c r="E527" t="s">
        <v>1566</v>
      </c>
      <c r="F527" t="s">
        <v>77</v>
      </c>
      <c r="G527" t="s">
        <v>77</v>
      </c>
      <c r="H527" t="s">
        <v>77</v>
      </c>
      <c r="I527" t="s">
        <v>77</v>
      </c>
      <c r="J527" t="s">
        <v>77</v>
      </c>
      <c r="K527" t="s">
        <v>77</v>
      </c>
      <c r="L527" t="s">
        <v>77</v>
      </c>
    </row>
    <row r="528" spans="1:12" x14ac:dyDescent="0.25">
      <c r="A528">
        <v>574</v>
      </c>
      <c r="B528" t="s">
        <v>1567</v>
      </c>
      <c r="C528" t="e">
        <v>#N/A</v>
      </c>
      <c r="D528" t="s">
        <v>1567</v>
      </c>
      <c r="E528" t="s">
        <v>1568</v>
      </c>
      <c r="F528" t="s">
        <v>77</v>
      </c>
      <c r="G528" t="s">
        <v>77</v>
      </c>
      <c r="H528" t="s">
        <v>77</v>
      </c>
      <c r="I528" t="s">
        <v>77</v>
      </c>
      <c r="J528" t="s">
        <v>77</v>
      </c>
      <c r="K528" t="s">
        <v>77</v>
      </c>
      <c r="L528" t="s">
        <v>77</v>
      </c>
    </row>
    <row r="529" spans="1:12" x14ac:dyDescent="0.25">
      <c r="A529">
        <v>577</v>
      </c>
      <c r="B529" t="s">
        <v>834</v>
      </c>
      <c r="C529" t="s">
        <v>834</v>
      </c>
      <c r="D529" t="s">
        <v>834</v>
      </c>
      <c r="E529" t="s">
        <v>835</v>
      </c>
      <c r="F529" t="s">
        <v>77</v>
      </c>
      <c r="G529" t="s">
        <v>77</v>
      </c>
      <c r="H529" t="s">
        <v>77</v>
      </c>
      <c r="I529" t="s">
        <v>77</v>
      </c>
      <c r="J529" t="s">
        <v>77</v>
      </c>
      <c r="K529" t="s">
        <v>77</v>
      </c>
      <c r="L529">
        <v>5</v>
      </c>
    </row>
    <row r="530" spans="1:12" x14ac:dyDescent="0.25">
      <c r="A530">
        <v>575</v>
      </c>
      <c r="B530" t="s">
        <v>832</v>
      </c>
      <c r="C530" t="s">
        <v>832</v>
      </c>
      <c r="D530" t="s">
        <v>832</v>
      </c>
      <c r="E530" t="s">
        <v>833</v>
      </c>
      <c r="F530" t="s">
        <v>77</v>
      </c>
      <c r="G530" t="s">
        <v>77</v>
      </c>
      <c r="H530" t="s">
        <v>77</v>
      </c>
      <c r="I530" t="s">
        <v>77</v>
      </c>
      <c r="J530" t="s">
        <v>77</v>
      </c>
      <c r="K530" t="s">
        <v>77</v>
      </c>
      <c r="L530">
        <v>2</v>
      </c>
    </row>
    <row r="531" spans="1:12" x14ac:dyDescent="0.25">
      <c r="A531">
        <v>578</v>
      </c>
      <c r="B531" t="s">
        <v>1569</v>
      </c>
      <c r="C531" t="e">
        <v>#N/A</v>
      </c>
      <c r="D531" t="s">
        <v>1569</v>
      </c>
      <c r="E531" t="s">
        <v>1570</v>
      </c>
      <c r="F531" t="s">
        <v>77</v>
      </c>
      <c r="G531" t="s">
        <v>77</v>
      </c>
      <c r="H531" t="s">
        <v>77</v>
      </c>
      <c r="I531" t="s">
        <v>77</v>
      </c>
      <c r="J531" t="s">
        <v>77</v>
      </c>
      <c r="K531" t="s">
        <v>77</v>
      </c>
      <c r="L531" t="s">
        <v>77</v>
      </c>
    </row>
    <row r="532" spans="1:12" x14ac:dyDescent="0.25">
      <c r="A532">
        <v>579</v>
      </c>
      <c r="B532" t="s">
        <v>836</v>
      </c>
      <c r="C532" t="s">
        <v>836</v>
      </c>
      <c r="D532" t="s">
        <v>836</v>
      </c>
      <c r="E532" t="s">
        <v>1571</v>
      </c>
      <c r="F532" t="s">
        <v>77</v>
      </c>
      <c r="G532">
        <v>3</v>
      </c>
      <c r="H532" t="s">
        <v>77</v>
      </c>
      <c r="I532">
        <v>13</v>
      </c>
      <c r="J532" t="s">
        <v>77</v>
      </c>
      <c r="K532">
        <v>13</v>
      </c>
      <c r="L532" t="s">
        <v>77</v>
      </c>
    </row>
    <row r="533" spans="1:12" x14ac:dyDescent="0.25">
      <c r="A533">
        <v>580</v>
      </c>
      <c r="B533" t="s">
        <v>1572</v>
      </c>
      <c r="C533" t="e">
        <v>#N/A</v>
      </c>
      <c r="D533" t="s">
        <v>1572</v>
      </c>
      <c r="E533" t="s">
        <v>1573</v>
      </c>
      <c r="F533" t="s">
        <v>77</v>
      </c>
      <c r="G533" t="s">
        <v>77</v>
      </c>
      <c r="H533" t="s">
        <v>77</v>
      </c>
      <c r="I533" t="s">
        <v>77</v>
      </c>
      <c r="J533" t="s">
        <v>77</v>
      </c>
      <c r="K533" t="s">
        <v>77</v>
      </c>
      <c r="L533" t="s">
        <v>77</v>
      </c>
    </row>
    <row r="534" spans="1:12" x14ac:dyDescent="0.25">
      <c r="A534">
        <v>354</v>
      </c>
      <c r="B534">
        <v>354</v>
      </c>
      <c r="C534" t="e">
        <v>#N/A</v>
      </c>
      <c r="D534">
        <v>354</v>
      </c>
      <c r="E534" t="s">
        <v>1574</v>
      </c>
      <c r="F534" t="s">
        <v>77</v>
      </c>
      <c r="G534" t="s">
        <v>77</v>
      </c>
      <c r="H534" t="s">
        <v>77</v>
      </c>
      <c r="I534" t="s">
        <v>77</v>
      </c>
      <c r="J534" t="s">
        <v>77</v>
      </c>
      <c r="K534" t="s">
        <v>77</v>
      </c>
      <c r="L534" t="s">
        <v>77</v>
      </c>
    </row>
    <row r="535" spans="1:12" x14ac:dyDescent="0.25">
      <c r="A535">
        <v>582</v>
      </c>
      <c r="B535" t="s">
        <v>840</v>
      </c>
      <c r="C535" t="s">
        <v>840</v>
      </c>
      <c r="D535" t="s">
        <v>840</v>
      </c>
      <c r="E535" t="s">
        <v>841</v>
      </c>
      <c r="F535" t="s">
        <v>77</v>
      </c>
      <c r="G535" t="s">
        <v>77</v>
      </c>
      <c r="H535" t="s">
        <v>77</v>
      </c>
      <c r="I535" t="s">
        <v>77</v>
      </c>
      <c r="J535" t="s">
        <v>77</v>
      </c>
      <c r="K535" t="s">
        <v>77</v>
      </c>
      <c r="L535">
        <v>8</v>
      </c>
    </row>
    <row r="536" spans="1:12" x14ac:dyDescent="0.25">
      <c r="A536">
        <v>583</v>
      </c>
      <c r="B536" t="s">
        <v>1575</v>
      </c>
      <c r="C536" t="e">
        <v>#N/A</v>
      </c>
      <c r="D536" t="s">
        <v>1575</v>
      </c>
      <c r="E536" t="s">
        <v>1576</v>
      </c>
      <c r="F536" t="s">
        <v>77</v>
      </c>
      <c r="G536" t="s">
        <v>77</v>
      </c>
      <c r="H536" t="s">
        <v>77</v>
      </c>
      <c r="I536" t="s">
        <v>77</v>
      </c>
      <c r="J536" t="s">
        <v>77</v>
      </c>
      <c r="K536" t="s">
        <v>77</v>
      </c>
      <c r="L536" t="s">
        <v>77</v>
      </c>
    </row>
    <row r="537" spans="1:12" x14ac:dyDescent="0.25">
      <c r="A537">
        <v>584</v>
      </c>
      <c r="B537" t="s">
        <v>1577</v>
      </c>
      <c r="C537" t="e">
        <v>#N/A</v>
      </c>
      <c r="D537" t="s">
        <v>1577</v>
      </c>
      <c r="E537" t="s">
        <v>1578</v>
      </c>
      <c r="F537" t="s">
        <v>77</v>
      </c>
      <c r="G537" t="s">
        <v>77</v>
      </c>
      <c r="H537" t="s">
        <v>77</v>
      </c>
      <c r="I537" t="s">
        <v>77</v>
      </c>
      <c r="J537" t="s">
        <v>77</v>
      </c>
      <c r="K537" t="s">
        <v>77</v>
      </c>
      <c r="L537" t="s">
        <v>77</v>
      </c>
    </row>
    <row r="538" spans="1:12" x14ac:dyDescent="0.25">
      <c r="A538">
        <v>585</v>
      </c>
      <c r="B538" t="s">
        <v>842</v>
      </c>
      <c r="C538" t="s">
        <v>842</v>
      </c>
      <c r="D538" t="s">
        <v>842</v>
      </c>
      <c r="E538" t="s">
        <v>843</v>
      </c>
      <c r="F538" t="s">
        <v>77</v>
      </c>
      <c r="G538">
        <v>1000</v>
      </c>
      <c r="H538" t="s">
        <v>77</v>
      </c>
      <c r="I538">
        <v>4400</v>
      </c>
      <c r="J538" t="s">
        <v>77</v>
      </c>
      <c r="K538">
        <v>4400</v>
      </c>
      <c r="L538">
        <v>21000</v>
      </c>
    </row>
    <row r="539" spans="1:12" x14ac:dyDescent="0.25">
      <c r="A539">
        <v>586</v>
      </c>
      <c r="B539" t="s">
        <v>1579</v>
      </c>
      <c r="C539" t="e">
        <v>#N/A</v>
      </c>
      <c r="D539" t="s">
        <v>1579</v>
      </c>
      <c r="E539" t="s">
        <v>1580</v>
      </c>
      <c r="F539" t="s">
        <v>77</v>
      </c>
      <c r="G539" t="s">
        <v>77</v>
      </c>
      <c r="H539" t="s">
        <v>77</v>
      </c>
      <c r="I539" t="s">
        <v>77</v>
      </c>
      <c r="J539" t="s">
        <v>77</v>
      </c>
      <c r="K539" t="s">
        <v>77</v>
      </c>
      <c r="L539" t="s">
        <v>77</v>
      </c>
    </row>
    <row r="540" spans="1:12" x14ac:dyDescent="0.25">
      <c r="A540">
        <v>587</v>
      </c>
      <c r="B540" t="s">
        <v>1581</v>
      </c>
      <c r="C540" t="e">
        <v>#N/A</v>
      </c>
      <c r="D540" t="s">
        <v>1581</v>
      </c>
      <c r="E540" t="s">
        <v>1582</v>
      </c>
      <c r="F540" t="s">
        <v>77</v>
      </c>
      <c r="G540" t="s">
        <v>77</v>
      </c>
      <c r="H540" t="s">
        <v>77</v>
      </c>
      <c r="I540" t="s">
        <v>77</v>
      </c>
      <c r="J540" t="s">
        <v>77</v>
      </c>
      <c r="K540" t="s">
        <v>77</v>
      </c>
      <c r="L540" t="s">
        <v>77</v>
      </c>
    </row>
    <row r="541" spans="1:12" x14ac:dyDescent="0.25">
      <c r="A541">
        <v>591</v>
      </c>
      <c r="B541" t="s">
        <v>844</v>
      </c>
      <c r="C541" t="s">
        <v>844</v>
      </c>
      <c r="D541" t="s">
        <v>844</v>
      </c>
      <c r="E541" t="s">
        <v>845</v>
      </c>
      <c r="F541" t="s">
        <v>77</v>
      </c>
      <c r="G541">
        <v>1</v>
      </c>
      <c r="H541" t="s">
        <v>77</v>
      </c>
      <c r="I541">
        <v>4.4000000000000004</v>
      </c>
      <c r="J541" t="s">
        <v>77</v>
      </c>
      <c r="K541">
        <v>4.4000000000000004</v>
      </c>
      <c r="L541">
        <v>120</v>
      </c>
    </row>
    <row r="542" spans="1:12" x14ac:dyDescent="0.25">
      <c r="A542">
        <v>588</v>
      </c>
      <c r="B542" t="s">
        <v>846</v>
      </c>
      <c r="C542" t="s">
        <v>846</v>
      </c>
      <c r="D542" t="s">
        <v>846</v>
      </c>
      <c r="E542" t="s">
        <v>1583</v>
      </c>
      <c r="F542" t="s">
        <v>77</v>
      </c>
      <c r="G542" t="s">
        <v>77</v>
      </c>
      <c r="H542" t="s">
        <v>77</v>
      </c>
      <c r="I542" t="s">
        <v>77</v>
      </c>
      <c r="J542" t="s">
        <v>77</v>
      </c>
      <c r="K542" t="s">
        <v>77</v>
      </c>
      <c r="L542">
        <v>0.7</v>
      </c>
    </row>
    <row r="543" spans="1:12" x14ac:dyDescent="0.25">
      <c r="A543">
        <v>590</v>
      </c>
      <c r="B543" t="s">
        <v>1584</v>
      </c>
      <c r="C543" t="s">
        <v>1584</v>
      </c>
      <c r="D543" t="s">
        <v>1584</v>
      </c>
      <c r="E543" t="s">
        <v>1585</v>
      </c>
      <c r="F543" t="s">
        <v>77</v>
      </c>
      <c r="G543">
        <v>1</v>
      </c>
      <c r="H543" t="s">
        <v>77</v>
      </c>
      <c r="I543">
        <v>4.4000000000000004</v>
      </c>
      <c r="J543" t="s">
        <v>77</v>
      </c>
      <c r="K543">
        <v>4.4000000000000004</v>
      </c>
      <c r="L543">
        <v>120</v>
      </c>
    </row>
    <row r="544" spans="1:12" x14ac:dyDescent="0.25">
      <c r="A544">
        <v>358</v>
      </c>
      <c r="B544">
        <v>358</v>
      </c>
      <c r="C544" t="e">
        <v>#N/A</v>
      </c>
      <c r="D544">
        <v>358</v>
      </c>
      <c r="E544" t="s">
        <v>1586</v>
      </c>
      <c r="F544" t="s">
        <v>77</v>
      </c>
      <c r="G544" t="s">
        <v>77</v>
      </c>
      <c r="H544" t="s">
        <v>77</v>
      </c>
      <c r="I544" t="s">
        <v>77</v>
      </c>
      <c r="J544" t="s">
        <v>77</v>
      </c>
      <c r="K544" t="s">
        <v>77</v>
      </c>
      <c r="L544" t="s">
        <v>77</v>
      </c>
    </row>
    <row r="545" spans="1:12" x14ac:dyDescent="0.25">
      <c r="A545">
        <v>592</v>
      </c>
      <c r="B545" t="s">
        <v>1587</v>
      </c>
      <c r="C545" t="e">
        <v>#N/A</v>
      </c>
      <c r="D545" t="s">
        <v>1587</v>
      </c>
      <c r="E545" t="s">
        <v>1588</v>
      </c>
      <c r="F545" t="s">
        <v>77</v>
      </c>
      <c r="G545" t="s">
        <v>77</v>
      </c>
      <c r="H545" t="s">
        <v>77</v>
      </c>
      <c r="I545" t="s">
        <v>77</v>
      </c>
      <c r="J545" t="s">
        <v>77</v>
      </c>
      <c r="K545" t="s">
        <v>77</v>
      </c>
      <c r="L545" t="s">
        <v>77</v>
      </c>
    </row>
    <row r="546" spans="1:12" x14ac:dyDescent="0.25">
      <c r="A546">
        <v>593</v>
      </c>
      <c r="B546" t="s">
        <v>1589</v>
      </c>
      <c r="C546" t="e">
        <v>#N/A</v>
      </c>
      <c r="D546" t="s">
        <v>1589</v>
      </c>
      <c r="E546" t="s">
        <v>1590</v>
      </c>
      <c r="F546" t="s">
        <v>77</v>
      </c>
      <c r="G546" t="s">
        <v>77</v>
      </c>
      <c r="H546" t="s">
        <v>77</v>
      </c>
      <c r="I546" t="s">
        <v>77</v>
      </c>
      <c r="J546" t="s">
        <v>77</v>
      </c>
      <c r="K546" t="s">
        <v>77</v>
      </c>
      <c r="L546" t="s">
        <v>77</v>
      </c>
    </row>
    <row r="547" spans="1:12" x14ac:dyDescent="0.25">
      <c r="A547">
        <v>115</v>
      </c>
      <c r="B547" t="s">
        <v>853</v>
      </c>
      <c r="C547" t="s">
        <v>853</v>
      </c>
      <c r="D547" t="s">
        <v>853</v>
      </c>
      <c r="E547" t="s">
        <v>854</v>
      </c>
      <c r="F547">
        <v>0.14000000000000001</v>
      </c>
      <c r="G547" t="s">
        <v>77</v>
      </c>
      <c r="H547">
        <v>3.5</v>
      </c>
      <c r="I547" t="s">
        <v>77</v>
      </c>
      <c r="J547">
        <v>1.6</v>
      </c>
      <c r="K547" t="s">
        <v>77</v>
      </c>
      <c r="L547" t="s">
        <v>77</v>
      </c>
    </row>
    <row r="548" spans="1:12" x14ac:dyDescent="0.25">
      <c r="A548">
        <v>594</v>
      </c>
      <c r="B548" t="s">
        <v>855</v>
      </c>
      <c r="C548" t="s">
        <v>855</v>
      </c>
      <c r="D548" t="s">
        <v>855</v>
      </c>
      <c r="E548" t="s">
        <v>856</v>
      </c>
      <c r="F548">
        <v>1.7000000000000001E-2</v>
      </c>
      <c r="G548" t="s">
        <v>77</v>
      </c>
      <c r="H548">
        <v>0.45</v>
      </c>
      <c r="I548" t="s">
        <v>77</v>
      </c>
      <c r="J548">
        <v>0.21</v>
      </c>
      <c r="K548" t="s">
        <v>77</v>
      </c>
      <c r="L548" t="s">
        <v>77</v>
      </c>
    </row>
    <row r="549" spans="1:12" x14ac:dyDescent="0.25">
      <c r="A549">
        <v>488</v>
      </c>
      <c r="B549" t="s">
        <v>851</v>
      </c>
      <c r="C549" t="s">
        <v>851</v>
      </c>
      <c r="D549" t="s">
        <v>851</v>
      </c>
      <c r="E549" t="s">
        <v>1591</v>
      </c>
      <c r="F549">
        <v>3.8</v>
      </c>
      <c r="G549">
        <v>41</v>
      </c>
      <c r="H549">
        <v>100</v>
      </c>
      <c r="I549">
        <v>180</v>
      </c>
      <c r="J549">
        <v>46</v>
      </c>
      <c r="K549">
        <v>180</v>
      </c>
      <c r="L549">
        <v>41</v>
      </c>
    </row>
    <row r="550" spans="1:12" x14ac:dyDescent="0.25">
      <c r="A550">
        <v>128</v>
      </c>
      <c r="B550" t="s">
        <v>1592</v>
      </c>
      <c r="C550" t="e">
        <v>#N/A</v>
      </c>
      <c r="D550" t="s">
        <v>1592</v>
      </c>
      <c r="E550" t="s">
        <v>1593</v>
      </c>
      <c r="F550" t="s">
        <v>77</v>
      </c>
      <c r="G550" t="s">
        <v>77</v>
      </c>
      <c r="H550" t="s">
        <v>77</v>
      </c>
      <c r="I550" t="s">
        <v>77</v>
      </c>
      <c r="J550" t="s">
        <v>77</v>
      </c>
      <c r="K550" t="s">
        <v>77</v>
      </c>
      <c r="L550" t="s">
        <v>77</v>
      </c>
    </row>
    <row r="551" spans="1:12" x14ac:dyDescent="0.25">
      <c r="A551">
        <v>245</v>
      </c>
      <c r="B551" t="s">
        <v>857</v>
      </c>
      <c r="C551" t="s">
        <v>857</v>
      </c>
      <c r="D551" t="s">
        <v>857</v>
      </c>
      <c r="E551" t="s">
        <v>858</v>
      </c>
      <c r="F551" t="s">
        <v>77</v>
      </c>
      <c r="G551">
        <v>80000</v>
      </c>
      <c r="H551" t="s">
        <v>77</v>
      </c>
      <c r="I551">
        <v>350000</v>
      </c>
      <c r="J551" t="s">
        <v>77</v>
      </c>
      <c r="K551">
        <v>350000</v>
      </c>
      <c r="L551" t="s">
        <v>77</v>
      </c>
    </row>
    <row r="552" spans="1:12" x14ac:dyDescent="0.25">
      <c r="A552">
        <v>595</v>
      </c>
      <c r="B552" t="s">
        <v>1594</v>
      </c>
      <c r="C552" t="e">
        <v>#N/A</v>
      </c>
      <c r="D552" t="s">
        <v>1594</v>
      </c>
      <c r="E552" t="s">
        <v>1595</v>
      </c>
      <c r="F552" t="s">
        <v>77</v>
      </c>
      <c r="G552" t="s">
        <v>77</v>
      </c>
      <c r="H552" t="s">
        <v>77</v>
      </c>
      <c r="I552" t="s">
        <v>77</v>
      </c>
      <c r="J552" t="s">
        <v>77</v>
      </c>
      <c r="K552" t="s">
        <v>77</v>
      </c>
      <c r="L552" t="s">
        <v>77</v>
      </c>
    </row>
    <row r="553" spans="1:12" x14ac:dyDescent="0.25">
      <c r="A553">
        <v>596</v>
      </c>
      <c r="B553" t="s">
        <v>862</v>
      </c>
      <c r="C553" t="s">
        <v>862</v>
      </c>
      <c r="D553" t="s">
        <v>862</v>
      </c>
      <c r="E553" t="s">
        <v>863</v>
      </c>
      <c r="F553">
        <v>5.9000000000000003E-4</v>
      </c>
      <c r="G553" t="s">
        <v>77</v>
      </c>
      <c r="H553">
        <v>1.4999999999999999E-2</v>
      </c>
      <c r="I553" t="s">
        <v>77</v>
      </c>
      <c r="J553">
        <v>7.1000000000000004E-3</v>
      </c>
      <c r="K553" t="s">
        <v>77</v>
      </c>
      <c r="L553" t="s">
        <v>77</v>
      </c>
    </row>
    <row r="554" spans="1:12" x14ac:dyDescent="0.25">
      <c r="A554">
        <v>597</v>
      </c>
      <c r="B554" t="s">
        <v>1596</v>
      </c>
      <c r="C554" t="e">
        <v>#N/A</v>
      </c>
      <c r="D554" t="s">
        <v>1596</v>
      </c>
      <c r="E554" t="s">
        <v>1597</v>
      </c>
      <c r="F554" t="s">
        <v>77</v>
      </c>
      <c r="G554" t="s">
        <v>77</v>
      </c>
      <c r="H554" t="s">
        <v>77</v>
      </c>
      <c r="I554" t="s">
        <v>77</v>
      </c>
      <c r="J554" t="s">
        <v>77</v>
      </c>
      <c r="K554" t="s">
        <v>77</v>
      </c>
      <c r="L554" t="s">
        <v>77</v>
      </c>
    </row>
    <row r="555" spans="1:12" x14ac:dyDescent="0.25">
      <c r="A555">
        <v>598</v>
      </c>
      <c r="B555" t="s">
        <v>1598</v>
      </c>
      <c r="C555" t="e">
        <v>#N/A</v>
      </c>
      <c r="D555" t="s">
        <v>1598</v>
      </c>
      <c r="E555" t="s">
        <v>1599</v>
      </c>
      <c r="F555" t="s">
        <v>77</v>
      </c>
      <c r="G555" t="s">
        <v>77</v>
      </c>
      <c r="H555" t="s">
        <v>77</v>
      </c>
      <c r="I555" t="s">
        <v>77</v>
      </c>
      <c r="J555" t="s">
        <v>77</v>
      </c>
      <c r="K555" t="s">
        <v>77</v>
      </c>
      <c r="L555" t="s">
        <v>77</v>
      </c>
    </row>
    <row r="556" spans="1:12" x14ac:dyDescent="0.25">
      <c r="A556">
        <v>599</v>
      </c>
      <c r="B556" t="s">
        <v>864</v>
      </c>
      <c r="C556" t="s">
        <v>864</v>
      </c>
      <c r="D556" t="s">
        <v>864</v>
      </c>
      <c r="E556" t="s">
        <v>865</v>
      </c>
      <c r="F556" t="s">
        <v>77</v>
      </c>
      <c r="G556">
        <v>0.1</v>
      </c>
      <c r="H556" t="s">
        <v>77</v>
      </c>
      <c r="I556">
        <v>0.44</v>
      </c>
      <c r="J556" t="s">
        <v>77</v>
      </c>
      <c r="K556">
        <v>0.44</v>
      </c>
      <c r="L556">
        <v>10</v>
      </c>
    </row>
    <row r="557" spans="1:12" x14ac:dyDescent="0.25">
      <c r="A557">
        <v>600</v>
      </c>
      <c r="B557" t="s">
        <v>866</v>
      </c>
      <c r="C557" t="s">
        <v>866</v>
      </c>
      <c r="D557" t="s">
        <v>866</v>
      </c>
      <c r="E557" t="s">
        <v>867</v>
      </c>
      <c r="F557" t="s">
        <v>77</v>
      </c>
      <c r="G557">
        <v>5000</v>
      </c>
      <c r="H557" t="s">
        <v>77</v>
      </c>
      <c r="I557">
        <v>22000</v>
      </c>
      <c r="J557" t="s">
        <v>77</v>
      </c>
      <c r="K557">
        <v>22000</v>
      </c>
      <c r="L557">
        <v>7500</v>
      </c>
    </row>
    <row r="558" spans="1:12" x14ac:dyDescent="0.25">
      <c r="A558">
        <v>601</v>
      </c>
      <c r="B558" t="s">
        <v>413</v>
      </c>
      <c r="C558" t="s">
        <v>413</v>
      </c>
      <c r="D558" t="s">
        <v>413</v>
      </c>
      <c r="E558" t="s">
        <v>414</v>
      </c>
      <c r="F558">
        <v>9.0999999999999998E-2</v>
      </c>
      <c r="G558">
        <v>2.1000000000000001E-2</v>
      </c>
      <c r="H558">
        <v>2.4</v>
      </c>
      <c r="I558">
        <v>9.1999999999999998E-2</v>
      </c>
      <c r="J558">
        <v>1.1000000000000001</v>
      </c>
      <c r="K558">
        <v>9.1999999999999998E-2</v>
      </c>
      <c r="L558">
        <v>7.0999999999999994E-2</v>
      </c>
    </row>
    <row r="559" spans="1:12" x14ac:dyDescent="0.25">
      <c r="A559">
        <v>602</v>
      </c>
      <c r="B559" t="s">
        <v>1600</v>
      </c>
      <c r="C559" t="e">
        <v>#N/A</v>
      </c>
      <c r="D559" t="s">
        <v>1600</v>
      </c>
      <c r="E559" t="s">
        <v>1601</v>
      </c>
      <c r="F559">
        <v>9.0999999999999998E-2</v>
      </c>
      <c r="G559">
        <v>8.0000000000000002E-3</v>
      </c>
      <c r="H559">
        <v>2.4</v>
      </c>
      <c r="I559">
        <v>3.5000000000000003E-2</v>
      </c>
      <c r="J559">
        <v>1.1000000000000001</v>
      </c>
      <c r="K559">
        <v>3.5000000000000003E-2</v>
      </c>
      <c r="L559">
        <v>2</v>
      </c>
    </row>
    <row r="560" spans="1:12" x14ac:dyDescent="0.25">
      <c r="A560">
        <v>603</v>
      </c>
      <c r="B560" t="s">
        <v>1602</v>
      </c>
      <c r="C560" t="e">
        <v>#N/A</v>
      </c>
      <c r="D560" t="s">
        <v>1602</v>
      </c>
      <c r="E560" t="s">
        <v>1603</v>
      </c>
      <c r="F560">
        <v>9.0999999999999998E-2</v>
      </c>
      <c r="G560">
        <v>8.0000000000000002E-3</v>
      </c>
      <c r="H560">
        <v>2.4</v>
      </c>
      <c r="I560">
        <v>3.5000000000000003E-2</v>
      </c>
      <c r="J560">
        <v>1.1000000000000001</v>
      </c>
      <c r="K560">
        <v>3.5000000000000003E-2</v>
      </c>
      <c r="L560">
        <v>2</v>
      </c>
    </row>
    <row r="561" spans="1:12" x14ac:dyDescent="0.25">
      <c r="A561">
        <v>604</v>
      </c>
      <c r="B561" t="s">
        <v>1604</v>
      </c>
      <c r="C561" t="e">
        <v>#N/A</v>
      </c>
      <c r="D561" t="s">
        <v>1604</v>
      </c>
      <c r="E561" t="s">
        <v>1605</v>
      </c>
      <c r="F561" t="s">
        <v>77</v>
      </c>
      <c r="G561" t="s">
        <v>77</v>
      </c>
      <c r="H561" t="s">
        <v>77</v>
      </c>
      <c r="I561" t="s">
        <v>77</v>
      </c>
      <c r="J561" t="s">
        <v>77</v>
      </c>
      <c r="K561" t="s">
        <v>77</v>
      </c>
      <c r="L561" t="s">
        <v>77</v>
      </c>
    </row>
    <row r="562" spans="1:12" x14ac:dyDescent="0.25">
      <c r="A562">
        <v>605</v>
      </c>
      <c r="B562" t="s">
        <v>1606</v>
      </c>
      <c r="C562" t="e">
        <v>#N/A</v>
      </c>
      <c r="D562" t="s">
        <v>1606</v>
      </c>
      <c r="E562" t="s">
        <v>1607</v>
      </c>
      <c r="F562" t="s">
        <v>77</v>
      </c>
      <c r="G562" t="s">
        <v>77</v>
      </c>
      <c r="H562" t="s">
        <v>77</v>
      </c>
      <c r="I562" t="s">
        <v>77</v>
      </c>
      <c r="J562" t="s">
        <v>77</v>
      </c>
      <c r="K562" t="s">
        <v>77</v>
      </c>
      <c r="L562" t="s">
        <v>77</v>
      </c>
    </row>
    <row r="563" spans="1:12" x14ac:dyDescent="0.25">
      <c r="A563">
        <v>534</v>
      </c>
      <c r="B563" t="s">
        <v>1608</v>
      </c>
      <c r="C563" t="e">
        <v>#N/A</v>
      </c>
      <c r="D563" t="s">
        <v>1608</v>
      </c>
      <c r="E563" t="s">
        <v>1609</v>
      </c>
      <c r="F563" t="s">
        <v>77</v>
      </c>
      <c r="G563" t="s">
        <v>77</v>
      </c>
      <c r="H563" t="s">
        <v>77</v>
      </c>
      <c r="I563" t="s">
        <v>77</v>
      </c>
      <c r="J563" t="s">
        <v>77</v>
      </c>
      <c r="K563" t="s">
        <v>77</v>
      </c>
      <c r="L563" t="s">
        <v>77</v>
      </c>
    </row>
    <row r="564" spans="1:12" x14ac:dyDescent="0.25">
      <c r="A564">
        <v>535</v>
      </c>
      <c r="B564" t="s">
        <v>1610</v>
      </c>
      <c r="C564" t="e">
        <v>#N/A</v>
      </c>
      <c r="D564" t="s">
        <v>1610</v>
      </c>
      <c r="E564" t="s">
        <v>1611</v>
      </c>
      <c r="F564" t="s">
        <v>77</v>
      </c>
      <c r="G564" t="s">
        <v>77</v>
      </c>
      <c r="H564" t="s">
        <v>77</v>
      </c>
      <c r="I564" t="s">
        <v>77</v>
      </c>
      <c r="J564" t="s">
        <v>77</v>
      </c>
      <c r="K564" t="s">
        <v>77</v>
      </c>
      <c r="L564" t="s">
        <v>77</v>
      </c>
    </row>
    <row r="565" spans="1:12" x14ac:dyDescent="0.25">
      <c r="A565">
        <v>536</v>
      </c>
      <c r="B565" t="s">
        <v>1612</v>
      </c>
      <c r="C565" t="e">
        <v>#N/A</v>
      </c>
      <c r="D565" t="s">
        <v>1612</v>
      </c>
      <c r="E565" t="s">
        <v>1613</v>
      </c>
      <c r="F565" t="s">
        <v>77</v>
      </c>
      <c r="G565" t="s">
        <v>77</v>
      </c>
      <c r="H565" t="s">
        <v>77</v>
      </c>
      <c r="I565" t="s">
        <v>77</v>
      </c>
      <c r="J565" t="s">
        <v>77</v>
      </c>
      <c r="K565" t="s">
        <v>77</v>
      </c>
      <c r="L565" t="s">
        <v>77</v>
      </c>
    </row>
    <row r="566" spans="1:12" x14ac:dyDescent="0.25">
      <c r="A566">
        <v>537</v>
      </c>
      <c r="B566" t="s">
        <v>1614</v>
      </c>
      <c r="C566" t="e">
        <v>#N/A</v>
      </c>
      <c r="D566" t="s">
        <v>1614</v>
      </c>
      <c r="E566" t="s">
        <v>1615</v>
      </c>
      <c r="F566" t="s">
        <v>77</v>
      </c>
      <c r="G566" t="s">
        <v>77</v>
      </c>
      <c r="H566" t="s">
        <v>77</v>
      </c>
      <c r="I566" t="s">
        <v>77</v>
      </c>
      <c r="J566" t="s">
        <v>77</v>
      </c>
      <c r="K566" t="s">
        <v>77</v>
      </c>
      <c r="L566" t="s">
        <v>77</v>
      </c>
    </row>
    <row r="567" spans="1:12" x14ac:dyDescent="0.25">
      <c r="A567">
        <v>549</v>
      </c>
      <c r="B567" t="s">
        <v>1616</v>
      </c>
      <c r="C567" t="e">
        <v>#N/A</v>
      </c>
      <c r="D567" t="s">
        <v>1616</v>
      </c>
      <c r="E567" t="s">
        <v>1617</v>
      </c>
      <c r="F567" t="s">
        <v>77</v>
      </c>
      <c r="G567" t="s">
        <v>77</v>
      </c>
      <c r="H567" t="s">
        <v>77</v>
      </c>
      <c r="I567" t="s">
        <v>77</v>
      </c>
      <c r="J567" t="s">
        <v>77</v>
      </c>
      <c r="K567" t="s">
        <v>77</v>
      </c>
      <c r="L567" t="s">
        <v>77</v>
      </c>
    </row>
    <row r="568" spans="1:12" x14ac:dyDescent="0.25">
      <c r="A568">
        <v>550</v>
      </c>
      <c r="B568" t="s">
        <v>1618</v>
      </c>
      <c r="C568" t="e">
        <v>#N/A</v>
      </c>
      <c r="D568" t="s">
        <v>1618</v>
      </c>
      <c r="E568" t="s">
        <v>1619</v>
      </c>
      <c r="F568" t="s">
        <v>77</v>
      </c>
      <c r="G568" t="s">
        <v>77</v>
      </c>
      <c r="H568" t="s">
        <v>77</v>
      </c>
      <c r="I568" t="s">
        <v>77</v>
      </c>
      <c r="J568" t="s">
        <v>77</v>
      </c>
      <c r="K568" t="s">
        <v>77</v>
      </c>
      <c r="L568" t="s">
        <v>77</v>
      </c>
    </row>
    <row r="569" spans="1:12" x14ac:dyDescent="0.25">
      <c r="A569">
        <v>551</v>
      </c>
      <c r="B569" t="s">
        <v>1620</v>
      </c>
      <c r="C569" t="e">
        <v>#N/A</v>
      </c>
      <c r="D569" t="s">
        <v>1620</v>
      </c>
      <c r="E569" t="s">
        <v>1621</v>
      </c>
      <c r="F569" t="s">
        <v>77</v>
      </c>
      <c r="G569" t="s">
        <v>77</v>
      </c>
      <c r="H569" t="s">
        <v>77</v>
      </c>
      <c r="I569" t="s">
        <v>77</v>
      </c>
      <c r="J569" t="s">
        <v>77</v>
      </c>
      <c r="K569" t="s">
        <v>77</v>
      </c>
      <c r="L569" t="s">
        <v>77</v>
      </c>
    </row>
    <row r="570" spans="1:12" x14ac:dyDescent="0.25">
      <c r="A570">
        <v>552</v>
      </c>
      <c r="B570" t="s">
        <v>1622</v>
      </c>
      <c r="C570" t="e">
        <v>#N/A</v>
      </c>
      <c r="D570" t="s">
        <v>1622</v>
      </c>
      <c r="E570" t="s">
        <v>1623</v>
      </c>
      <c r="F570" t="s">
        <v>77</v>
      </c>
      <c r="G570" t="s">
        <v>77</v>
      </c>
      <c r="H570" t="s">
        <v>77</v>
      </c>
      <c r="I570" t="s">
        <v>77</v>
      </c>
      <c r="J570" t="s">
        <v>77</v>
      </c>
      <c r="K570" t="s">
        <v>77</v>
      </c>
      <c r="L570" t="s">
        <v>77</v>
      </c>
    </row>
    <row r="571" spans="1:12" x14ac:dyDescent="0.25">
      <c r="A571">
        <v>606</v>
      </c>
      <c r="B571" t="s">
        <v>868</v>
      </c>
      <c r="C571" t="s">
        <v>868</v>
      </c>
      <c r="D571" t="s">
        <v>868</v>
      </c>
      <c r="E571" t="s">
        <v>1624</v>
      </c>
      <c r="F571">
        <v>3.0999999999999999E-3</v>
      </c>
      <c r="G571" t="s">
        <v>77</v>
      </c>
      <c r="H571">
        <v>8.1000000000000003E-2</v>
      </c>
      <c r="I571" t="s">
        <v>77</v>
      </c>
      <c r="J571">
        <v>3.7999999999999999E-2</v>
      </c>
      <c r="K571" t="s">
        <v>77</v>
      </c>
      <c r="L571" t="s">
        <v>77</v>
      </c>
    </row>
    <row r="572" spans="1:12" x14ac:dyDescent="0.25">
      <c r="A572">
        <v>512</v>
      </c>
      <c r="B572" t="s">
        <v>1625</v>
      </c>
      <c r="C572" t="e">
        <v>#N/A</v>
      </c>
      <c r="D572" t="s">
        <v>1625</v>
      </c>
      <c r="E572" t="s">
        <v>1626</v>
      </c>
      <c r="F572" t="s">
        <v>77</v>
      </c>
      <c r="G572" t="s">
        <v>77</v>
      </c>
      <c r="H572" t="s">
        <v>77</v>
      </c>
      <c r="I572" t="s">
        <v>77</v>
      </c>
      <c r="J572" t="s">
        <v>77</v>
      </c>
      <c r="K572" t="s">
        <v>77</v>
      </c>
      <c r="L572" t="s">
        <v>77</v>
      </c>
    </row>
    <row r="573" spans="1:12" x14ac:dyDescent="0.25">
      <c r="A573">
        <v>113</v>
      </c>
      <c r="B573" t="s">
        <v>873</v>
      </c>
      <c r="C573" t="e">
        <v>#N/A</v>
      </c>
      <c r="D573" t="s">
        <v>873</v>
      </c>
      <c r="E573" t="s">
        <v>874</v>
      </c>
      <c r="F573" t="s">
        <v>77</v>
      </c>
      <c r="G573" t="s">
        <v>77</v>
      </c>
      <c r="H573" t="s">
        <v>77</v>
      </c>
      <c r="I573" t="s">
        <v>77</v>
      </c>
      <c r="J573" t="s">
        <v>77</v>
      </c>
      <c r="K573" t="s">
        <v>77</v>
      </c>
      <c r="L573" t="s">
        <v>77</v>
      </c>
    </row>
    <row r="574" spans="1:12" x14ac:dyDescent="0.25">
      <c r="A574">
        <v>326</v>
      </c>
      <c r="B574" t="s">
        <v>875</v>
      </c>
      <c r="C574" t="s">
        <v>875</v>
      </c>
      <c r="D574" t="s">
        <v>875</v>
      </c>
      <c r="E574" t="s">
        <v>1627</v>
      </c>
      <c r="F574" t="s">
        <v>77</v>
      </c>
      <c r="G574">
        <v>5000</v>
      </c>
      <c r="H574" t="s">
        <v>77</v>
      </c>
      <c r="I574">
        <v>22000</v>
      </c>
      <c r="J574" t="s">
        <v>77</v>
      </c>
      <c r="K574">
        <v>22000</v>
      </c>
      <c r="L574">
        <v>11000</v>
      </c>
    </row>
    <row r="575" spans="1:12" x14ac:dyDescent="0.25">
      <c r="A575">
        <v>607</v>
      </c>
      <c r="B575" t="s">
        <v>877</v>
      </c>
      <c r="C575" t="s">
        <v>877</v>
      </c>
      <c r="D575" t="s">
        <v>877</v>
      </c>
      <c r="E575" t="s">
        <v>1628</v>
      </c>
      <c r="F575">
        <v>6.3E-2</v>
      </c>
      <c r="G575" t="s">
        <v>77</v>
      </c>
      <c r="H575">
        <v>1.6</v>
      </c>
      <c r="I575" t="s">
        <v>77</v>
      </c>
      <c r="J575">
        <v>0.75</v>
      </c>
      <c r="K575" t="s">
        <v>77</v>
      </c>
      <c r="L575" t="s">
        <v>77</v>
      </c>
    </row>
    <row r="576" spans="1:12" x14ac:dyDescent="0.25">
      <c r="A576">
        <v>608</v>
      </c>
      <c r="B576" t="s">
        <v>879</v>
      </c>
      <c r="C576" t="s">
        <v>879</v>
      </c>
      <c r="D576" t="s">
        <v>879</v>
      </c>
      <c r="E576" t="s">
        <v>1629</v>
      </c>
      <c r="F576">
        <v>0.2</v>
      </c>
      <c r="G576">
        <v>2.1</v>
      </c>
      <c r="H576">
        <v>3.5</v>
      </c>
      <c r="I576">
        <v>9.1999999999999993</v>
      </c>
      <c r="J576">
        <v>2.9</v>
      </c>
      <c r="K576">
        <v>9.1999999999999993</v>
      </c>
      <c r="L576">
        <v>2.1</v>
      </c>
    </row>
    <row r="577" spans="1:12" x14ac:dyDescent="0.25">
      <c r="A577">
        <v>249</v>
      </c>
      <c r="B577" t="s">
        <v>1630</v>
      </c>
      <c r="C577" t="e">
        <v>#N/A</v>
      </c>
      <c r="D577" t="s">
        <v>1630</v>
      </c>
      <c r="E577" t="s">
        <v>1631</v>
      </c>
      <c r="F577" t="s">
        <v>77</v>
      </c>
      <c r="G577" t="s">
        <v>77</v>
      </c>
      <c r="H577" t="s">
        <v>77</v>
      </c>
      <c r="I577" t="s">
        <v>77</v>
      </c>
      <c r="J577" t="s">
        <v>77</v>
      </c>
      <c r="K577" t="s">
        <v>77</v>
      </c>
      <c r="L577" t="s">
        <v>77</v>
      </c>
    </row>
    <row r="578" spans="1:12" x14ac:dyDescent="0.25">
      <c r="A578">
        <v>125</v>
      </c>
      <c r="B578" t="s">
        <v>1632</v>
      </c>
      <c r="C578" t="e">
        <v>#N/A</v>
      </c>
      <c r="D578" t="s">
        <v>1632</v>
      </c>
      <c r="E578" t="s">
        <v>1633</v>
      </c>
      <c r="F578" t="s">
        <v>77</v>
      </c>
      <c r="G578" t="s">
        <v>77</v>
      </c>
      <c r="H578" t="s">
        <v>77</v>
      </c>
      <c r="I578" t="s">
        <v>77</v>
      </c>
      <c r="J578" t="s">
        <v>77</v>
      </c>
      <c r="K578" t="s">
        <v>77</v>
      </c>
      <c r="L578" t="s">
        <v>77</v>
      </c>
    </row>
    <row r="579" spans="1:12" x14ac:dyDescent="0.25">
      <c r="A579">
        <v>126</v>
      </c>
      <c r="B579" t="s">
        <v>881</v>
      </c>
      <c r="C579" t="s">
        <v>881</v>
      </c>
      <c r="D579" t="s">
        <v>881</v>
      </c>
      <c r="E579" t="s">
        <v>882</v>
      </c>
      <c r="F579">
        <v>0.05</v>
      </c>
      <c r="G579" t="s">
        <v>77</v>
      </c>
      <c r="H579">
        <v>1.3</v>
      </c>
      <c r="I579" t="s">
        <v>77</v>
      </c>
      <c r="J579">
        <v>0.6</v>
      </c>
      <c r="K579" t="s">
        <v>77</v>
      </c>
      <c r="L579" t="s">
        <v>77</v>
      </c>
    </row>
    <row r="580" spans="1:12" x14ac:dyDescent="0.25">
      <c r="A580">
        <v>609</v>
      </c>
      <c r="B580" t="s">
        <v>883</v>
      </c>
      <c r="C580" t="s">
        <v>883</v>
      </c>
      <c r="D580" t="s">
        <v>883</v>
      </c>
      <c r="E580" t="s">
        <v>884</v>
      </c>
      <c r="F580" t="s">
        <v>77</v>
      </c>
      <c r="G580">
        <v>0.3</v>
      </c>
      <c r="H580" t="s">
        <v>77</v>
      </c>
      <c r="I580">
        <v>1.3</v>
      </c>
      <c r="J580" t="s">
        <v>77</v>
      </c>
      <c r="K580">
        <v>1.3</v>
      </c>
      <c r="L580">
        <v>1.8</v>
      </c>
    </row>
    <row r="581" spans="1:12" x14ac:dyDescent="0.25">
      <c r="A581">
        <v>513</v>
      </c>
      <c r="B581" t="s">
        <v>1634</v>
      </c>
      <c r="C581" t="e">
        <v>#N/A</v>
      </c>
      <c r="D581" t="s">
        <v>1634</v>
      </c>
      <c r="E581" t="s">
        <v>1635</v>
      </c>
      <c r="F581" t="s">
        <v>77</v>
      </c>
      <c r="G581" t="s">
        <v>77</v>
      </c>
      <c r="H581" t="s">
        <v>77</v>
      </c>
      <c r="I581" t="s">
        <v>77</v>
      </c>
      <c r="J581" t="s">
        <v>77</v>
      </c>
      <c r="K581" t="s">
        <v>77</v>
      </c>
      <c r="L581" t="s">
        <v>77</v>
      </c>
    </row>
    <row r="582" spans="1:12" x14ac:dyDescent="0.25">
      <c r="A582">
        <v>610</v>
      </c>
      <c r="B582" t="s">
        <v>885</v>
      </c>
      <c r="C582" t="s">
        <v>885</v>
      </c>
      <c r="D582" t="s">
        <v>885</v>
      </c>
      <c r="E582" t="s">
        <v>886</v>
      </c>
      <c r="F582" t="s">
        <v>77</v>
      </c>
      <c r="G582">
        <v>200</v>
      </c>
      <c r="H582" t="s">
        <v>77</v>
      </c>
      <c r="I582">
        <v>880</v>
      </c>
      <c r="J582" t="s">
        <v>77</v>
      </c>
      <c r="K582">
        <v>880</v>
      </c>
      <c r="L582">
        <v>2800</v>
      </c>
    </row>
    <row r="583" spans="1:12" x14ac:dyDescent="0.25">
      <c r="A583">
        <v>275</v>
      </c>
      <c r="B583" t="s">
        <v>1636</v>
      </c>
      <c r="C583" t="e">
        <v>#N/A</v>
      </c>
      <c r="D583" t="s">
        <v>1636</v>
      </c>
      <c r="E583" t="s">
        <v>1637</v>
      </c>
      <c r="F583" t="s">
        <v>77</v>
      </c>
      <c r="G583" t="s">
        <v>77</v>
      </c>
      <c r="H583" t="s">
        <v>77</v>
      </c>
      <c r="I583" t="s">
        <v>77</v>
      </c>
      <c r="J583" t="s">
        <v>77</v>
      </c>
      <c r="K583" t="s">
        <v>77</v>
      </c>
      <c r="L583" t="s">
        <v>77</v>
      </c>
    </row>
    <row r="584" spans="1:12" x14ac:dyDescent="0.25">
      <c r="A584">
        <v>514</v>
      </c>
      <c r="B584" t="s">
        <v>1638</v>
      </c>
      <c r="C584" t="e">
        <v>#N/A</v>
      </c>
      <c r="D584" t="s">
        <v>1638</v>
      </c>
      <c r="E584" t="s">
        <v>1639</v>
      </c>
      <c r="F584" t="s">
        <v>77</v>
      </c>
      <c r="G584" t="s">
        <v>77</v>
      </c>
      <c r="H584" t="s">
        <v>77</v>
      </c>
      <c r="I584" t="s">
        <v>77</v>
      </c>
      <c r="J584" t="s">
        <v>77</v>
      </c>
      <c r="K584" t="s">
        <v>77</v>
      </c>
      <c r="L584" t="s">
        <v>77</v>
      </c>
    </row>
    <row r="585" spans="1:12" x14ac:dyDescent="0.25">
      <c r="A585">
        <v>515</v>
      </c>
      <c r="B585" t="s">
        <v>1640</v>
      </c>
      <c r="C585" t="e">
        <v>#N/A</v>
      </c>
      <c r="D585" t="s">
        <v>1640</v>
      </c>
      <c r="E585" t="s">
        <v>1641</v>
      </c>
      <c r="F585" t="s">
        <v>77</v>
      </c>
      <c r="G585" t="s">
        <v>77</v>
      </c>
      <c r="H585" t="s">
        <v>77</v>
      </c>
      <c r="I585" t="s">
        <v>77</v>
      </c>
      <c r="J585" t="s">
        <v>77</v>
      </c>
      <c r="K585" t="s">
        <v>77</v>
      </c>
      <c r="L585" t="s">
        <v>77</v>
      </c>
    </row>
    <row r="586" spans="1:12" x14ac:dyDescent="0.25">
      <c r="A586">
        <v>516</v>
      </c>
      <c r="B586" t="s">
        <v>1642</v>
      </c>
      <c r="C586" t="e">
        <v>#N/A</v>
      </c>
      <c r="D586" t="s">
        <v>1642</v>
      </c>
      <c r="E586" t="s">
        <v>1643</v>
      </c>
      <c r="F586" t="s">
        <v>77</v>
      </c>
      <c r="G586" t="s">
        <v>77</v>
      </c>
      <c r="H586" t="s">
        <v>77</v>
      </c>
      <c r="I586" t="s">
        <v>77</v>
      </c>
      <c r="J586" t="s">
        <v>77</v>
      </c>
      <c r="K586" t="s">
        <v>77</v>
      </c>
      <c r="L586" t="s">
        <v>77</v>
      </c>
    </row>
    <row r="587" spans="1:12" x14ac:dyDescent="0.25">
      <c r="A587">
        <v>517</v>
      </c>
      <c r="B587" t="s">
        <v>1644</v>
      </c>
      <c r="C587" t="e">
        <v>#N/A</v>
      </c>
      <c r="D587" t="s">
        <v>1644</v>
      </c>
      <c r="E587" t="s">
        <v>1645</v>
      </c>
      <c r="F587" t="s">
        <v>77</v>
      </c>
      <c r="G587" t="s">
        <v>77</v>
      </c>
      <c r="H587" t="s">
        <v>77</v>
      </c>
      <c r="I587" t="s">
        <v>77</v>
      </c>
      <c r="J587" t="s">
        <v>77</v>
      </c>
      <c r="K587" t="s">
        <v>77</v>
      </c>
      <c r="L587" t="s">
        <v>77</v>
      </c>
    </row>
    <row r="588" spans="1:12" x14ac:dyDescent="0.25">
      <c r="A588">
        <v>611</v>
      </c>
      <c r="B588" t="s">
        <v>1646</v>
      </c>
      <c r="C588" t="e">
        <v>#N/A</v>
      </c>
      <c r="D588" t="s">
        <v>1646</v>
      </c>
      <c r="E588" t="s">
        <v>1647</v>
      </c>
      <c r="F588" t="s">
        <v>77</v>
      </c>
      <c r="G588" t="s">
        <v>77</v>
      </c>
      <c r="H588" t="s">
        <v>77</v>
      </c>
      <c r="I588" t="s">
        <v>77</v>
      </c>
      <c r="J588" t="s">
        <v>77</v>
      </c>
      <c r="K588" t="s">
        <v>77</v>
      </c>
      <c r="L588" t="s">
        <v>77</v>
      </c>
    </row>
    <row r="589" spans="1:12" x14ac:dyDescent="0.25">
      <c r="A589">
        <v>613</v>
      </c>
      <c r="B589" t="s">
        <v>1648</v>
      </c>
      <c r="C589" t="s">
        <v>1648</v>
      </c>
      <c r="D589" t="s">
        <v>1648</v>
      </c>
      <c r="E589" t="s">
        <v>1649</v>
      </c>
      <c r="F589" t="s">
        <v>77</v>
      </c>
      <c r="G589">
        <v>60</v>
      </c>
      <c r="H589" t="s">
        <v>77</v>
      </c>
      <c r="I589">
        <v>260</v>
      </c>
      <c r="J589" t="s">
        <v>77</v>
      </c>
      <c r="K589">
        <v>260</v>
      </c>
      <c r="L589" t="s">
        <v>77</v>
      </c>
    </row>
    <row r="590" spans="1:12" x14ac:dyDescent="0.25">
      <c r="A590">
        <v>614</v>
      </c>
      <c r="B590" t="s">
        <v>1650</v>
      </c>
      <c r="C590" t="s">
        <v>1650</v>
      </c>
      <c r="D590" t="s">
        <v>1650</v>
      </c>
      <c r="E590" t="s">
        <v>1651</v>
      </c>
      <c r="F590" t="s">
        <v>77</v>
      </c>
      <c r="G590">
        <v>60</v>
      </c>
      <c r="H590" t="s">
        <v>77</v>
      </c>
      <c r="I590">
        <v>260</v>
      </c>
      <c r="J590" t="s">
        <v>77</v>
      </c>
      <c r="K590">
        <v>260</v>
      </c>
      <c r="L590" t="s">
        <v>77</v>
      </c>
    </row>
    <row r="591" spans="1:12" x14ac:dyDescent="0.25">
      <c r="A591">
        <v>615</v>
      </c>
      <c r="B591" t="s">
        <v>1652</v>
      </c>
      <c r="C591" t="s">
        <v>1652</v>
      </c>
      <c r="D591" t="s">
        <v>1652</v>
      </c>
      <c r="E591" t="s">
        <v>1653</v>
      </c>
      <c r="F591" t="s">
        <v>77</v>
      </c>
      <c r="G591">
        <v>60</v>
      </c>
      <c r="H591" t="s">
        <v>77</v>
      </c>
      <c r="I591">
        <v>260</v>
      </c>
      <c r="J591" t="s">
        <v>77</v>
      </c>
      <c r="K591">
        <v>260</v>
      </c>
      <c r="L591" t="s">
        <v>77</v>
      </c>
    </row>
    <row r="592" spans="1:12" x14ac:dyDescent="0.25">
      <c r="A592">
        <v>616</v>
      </c>
      <c r="B592" t="s">
        <v>1654</v>
      </c>
      <c r="C592" t="e">
        <v>#N/A</v>
      </c>
      <c r="D592" t="s">
        <v>1654</v>
      </c>
      <c r="E592" t="s">
        <v>1655</v>
      </c>
      <c r="F592" t="s">
        <v>77</v>
      </c>
      <c r="G592" t="s">
        <v>77</v>
      </c>
      <c r="H592" t="s">
        <v>77</v>
      </c>
      <c r="I592" t="s">
        <v>77</v>
      </c>
      <c r="J592" t="s">
        <v>77</v>
      </c>
      <c r="K592" t="s">
        <v>77</v>
      </c>
      <c r="L592" t="s">
        <v>77</v>
      </c>
    </row>
    <row r="593" spans="1:12" x14ac:dyDescent="0.25">
      <c r="A593">
        <v>617</v>
      </c>
      <c r="B593" t="s">
        <v>1656</v>
      </c>
      <c r="C593" t="e">
        <v>#N/A</v>
      </c>
      <c r="D593" t="s">
        <v>1656</v>
      </c>
      <c r="E593" t="s">
        <v>1657</v>
      </c>
      <c r="F593" t="s">
        <v>77</v>
      </c>
      <c r="G593" t="s">
        <v>77</v>
      </c>
      <c r="H593" t="s">
        <v>77</v>
      </c>
      <c r="I593" t="s">
        <v>77</v>
      </c>
      <c r="J593" t="s">
        <v>77</v>
      </c>
      <c r="K593" t="s">
        <v>77</v>
      </c>
      <c r="L593" t="s">
        <v>77</v>
      </c>
    </row>
    <row r="594" spans="1:12" x14ac:dyDescent="0.25">
      <c r="A594">
        <v>618</v>
      </c>
      <c r="B594" t="s">
        <v>1658</v>
      </c>
      <c r="C594" t="e">
        <v>#N/A</v>
      </c>
      <c r="D594" t="s">
        <v>1658</v>
      </c>
      <c r="E594" t="s">
        <v>1659</v>
      </c>
      <c r="F594" t="s">
        <v>77</v>
      </c>
      <c r="G594" t="s">
        <v>77</v>
      </c>
      <c r="H594" t="s">
        <v>77</v>
      </c>
      <c r="I594" t="s">
        <v>77</v>
      </c>
      <c r="J594" t="s">
        <v>77</v>
      </c>
      <c r="K594" t="s">
        <v>77</v>
      </c>
      <c r="L594" t="s">
        <v>77</v>
      </c>
    </row>
    <row r="595" spans="1:12" x14ac:dyDescent="0.25">
      <c r="A595">
        <v>619</v>
      </c>
      <c r="B595" t="s">
        <v>895</v>
      </c>
      <c r="C595" t="s">
        <v>895</v>
      </c>
      <c r="D595" t="s">
        <v>895</v>
      </c>
      <c r="E595" t="s">
        <v>1660</v>
      </c>
      <c r="F595">
        <v>2E-3</v>
      </c>
      <c r="G595" t="s">
        <v>77</v>
      </c>
      <c r="H595">
        <v>2.1000000000000001E-2</v>
      </c>
      <c r="I595" t="s">
        <v>77</v>
      </c>
      <c r="J595">
        <v>4.1000000000000002E-2</v>
      </c>
      <c r="K595" t="s">
        <v>77</v>
      </c>
      <c r="L595" t="s">
        <v>77</v>
      </c>
    </row>
    <row r="596" spans="1:12" x14ac:dyDescent="0.25">
      <c r="A596">
        <v>620</v>
      </c>
      <c r="B596" t="s">
        <v>897</v>
      </c>
      <c r="C596" t="s">
        <v>897</v>
      </c>
      <c r="D596" t="s">
        <v>897</v>
      </c>
      <c r="E596" t="s">
        <v>1661</v>
      </c>
      <c r="F596" t="s">
        <v>77</v>
      </c>
      <c r="G596">
        <v>0.1</v>
      </c>
      <c r="H596" t="s">
        <v>77</v>
      </c>
      <c r="I596">
        <v>0.44</v>
      </c>
      <c r="J596" t="s">
        <v>77</v>
      </c>
      <c r="K596">
        <v>0.44</v>
      </c>
      <c r="L596">
        <v>0.8</v>
      </c>
    </row>
    <row r="597" spans="1:12" x14ac:dyDescent="0.25">
      <c r="A597">
        <v>621</v>
      </c>
      <c r="B597" t="s">
        <v>1662</v>
      </c>
      <c r="C597" t="s">
        <v>1662</v>
      </c>
      <c r="D597" t="s">
        <v>1662</v>
      </c>
      <c r="E597" t="s">
        <v>1663</v>
      </c>
      <c r="F597">
        <v>1.2E-4</v>
      </c>
      <c r="G597">
        <v>7.0000000000000001E-3</v>
      </c>
      <c r="H597">
        <v>3.0999999999999999E-3</v>
      </c>
      <c r="I597">
        <v>3.1E-2</v>
      </c>
      <c r="J597">
        <v>1.4E-3</v>
      </c>
      <c r="K597">
        <v>3.1E-2</v>
      </c>
      <c r="L597">
        <v>30</v>
      </c>
    </row>
    <row r="598" spans="1:12" x14ac:dyDescent="0.25">
      <c r="A598">
        <v>622</v>
      </c>
      <c r="B598" t="s">
        <v>899</v>
      </c>
      <c r="C598" t="s">
        <v>899</v>
      </c>
      <c r="D598" t="s">
        <v>899</v>
      </c>
      <c r="E598" t="s">
        <v>900</v>
      </c>
      <c r="F598" t="s">
        <v>77</v>
      </c>
      <c r="G598">
        <v>200</v>
      </c>
      <c r="H598" t="s">
        <v>77</v>
      </c>
      <c r="I598">
        <v>880</v>
      </c>
      <c r="J598" t="s">
        <v>77</v>
      </c>
      <c r="K598">
        <v>880</v>
      </c>
      <c r="L598">
        <v>200</v>
      </c>
    </row>
    <row r="599" spans="1:12" x14ac:dyDescent="0.25">
      <c r="A599">
        <v>623</v>
      </c>
      <c r="B599" t="s">
        <v>901</v>
      </c>
      <c r="C599" t="s">
        <v>901</v>
      </c>
      <c r="D599" t="s">
        <v>901</v>
      </c>
      <c r="E599" t="s">
        <v>902</v>
      </c>
      <c r="F599" t="s">
        <v>77</v>
      </c>
      <c r="G599">
        <v>3</v>
      </c>
      <c r="H599" t="s">
        <v>77</v>
      </c>
      <c r="I599">
        <v>13</v>
      </c>
      <c r="J599" t="s">
        <v>77</v>
      </c>
      <c r="K599">
        <v>13</v>
      </c>
      <c r="L599" t="s">
        <v>77</v>
      </c>
    </row>
    <row r="600" spans="1:12" x14ac:dyDescent="0.25">
      <c r="A600">
        <v>624</v>
      </c>
      <c r="B600" t="s">
        <v>903</v>
      </c>
      <c r="C600" t="s">
        <v>903</v>
      </c>
      <c r="D600" t="s">
        <v>903</v>
      </c>
      <c r="E600" t="s">
        <v>904</v>
      </c>
      <c r="F600">
        <v>0.11</v>
      </c>
      <c r="G600">
        <v>100</v>
      </c>
      <c r="H600">
        <v>0.22</v>
      </c>
      <c r="I600">
        <v>440</v>
      </c>
      <c r="J600">
        <v>2.7</v>
      </c>
      <c r="K600">
        <v>440</v>
      </c>
      <c r="L600">
        <v>1300</v>
      </c>
    </row>
    <row r="601" spans="1:12" x14ac:dyDescent="0.25">
      <c r="A601">
        <v>625</v>
      </c>
      <c r="B601" t="s">
        <v>905</v>
      </c>
      <c r="C601" t="e">
        <v>#N/A</v>
      </c>
      <c r="D601" t="s">
        <v>905</v>
      </c>
      <c r="E601" t="s">
        <v>906</v>
      </c>
      <c r="F601" t="s">
        <v>77</v>
      </c>
      <c r="G601" t="s">
        <v>77</v>
      </c>
      <c r="H601" t="s">
        <v>77</v>
      </c>
      <c r="I601" t="s">
        <v>77</v>
      </c>
      <c r="J601" t="s">
        <v>77</v>
      </c>
      <c r="K601" t="s">
        <v>77</v>
      </c>
      <c r="L601" t="s">
        <v>77</v>
      </c>
    </row>
    <row r="602" spans="1:12" x14ac:dyDescent="0.25">
      <c r="A602">
        <v>626</v>
      </c>
      <c r="B602" t="s">
        <v>1664</v>
      </c>
      <c r="C602" t="e">
        <v>#N/A</v>
      </c>
      <c r="D602" t="s">
        <v>1664</v>
      </c>
      <c r="E602" t="s">
        <v>1665</v>
      </c>
      <c r="F602" t="s">
        <v>77</v>
      </c>
      <c r="G602" t="s">
        <v>77</v>
      </c>
      <c r="H602" t="s">
        <v>77</v>
      </c>
      <c r="I602" t="s">
        <v>77</v>
      </c>
      <c r="J602" t="s">
        <v>77</v>
      </c>
      <c r="K602" t="s">
        <v>77</v>
      </c>
      <c r="L602" t="s">
        <v>77</v>
      </c>
    </row>
    <row r="603" spans="1:12" x14ac:dyDescent="0.25">
      <c r="A603">
        <v>627</v>
      </c>
      <c r="B603" t="s">
        <v>907</v>
      </c>
      <c r="C603" t="s">
        <v>907</v>
      </c>
      <c r="D603" t="s">
        <v>907</v>
      </c>
      <c r="E603" t="s">
        <v>908</v>
      </c>
      <c r="F603" t="s">
        <v>77</v>
      </c>
      <c r="G603">
        <v>200</v>
      </c>
      <c r="H603" t="s">
        <v>77</v>
      </c>
      <c r="I603">
        <v>880</v>
      </c>
      <c r="J603" t="s">
        <v>77</v>
      </c>
      <c r="K603">
        <v>880</v>
      </c>
      <c r="L603">
        <v>200</v>
      </c>
    </row>
    <row r="604" spans="1:12" x14ac:dyDescent="0.25">
      <c r="A604">
        <v>628</v>
      </c>
      <c r="B604" t="s">
        <v>909</v>
      </c>
      <c r="C604" t="s">
        <v>909</v>
      </c>
      <c r="D604" t="s">
        <v>909</v>
      </c>
      <c r="E604" t="s">
        <v>910</v>
      </c>
      <c r="F604" t="s">
        <v>77</v>
      </c>
      <c r="G604">
        <v>220</v>
      </c>
      <c r="H604" t="s">
        <v>77</v>
      </c>
      <c r="I604">
        <v>970</v>
      </c>
      <c r="J604" t="s">
        <v>77</v>
      </c>
      <c r="K604">
        <v>970</v>
      </c>
      <c r="L604">
        <v>8700</v>
      </c>
    </row>
    <row r="605" spans="1:12" x14ac:dyDescent="0.25">
      <c r="A605">
        <v>629</v>
      </c>
      <c r="B605" t="s">
        <v>909</v>
      </c>
      <c r="C605" t="s">
        <v>909</v>
      </c>
      <c r="D605" t="s">
        <v>909</v>
      </c>
      <c r="E605" t="s">
        <v>1666</v>
      </c>
      <c r="F605" t="s">
        <v>77</v>
      </c>
      <c r="G605">
        <v>200</v>
      </c>
      <c r="H605" t="s">
        <v>77</v>
      </c>
      <c r="I605">
        <v>880</v>
      </c>
      <c r="J605" t="s">
        <v>77</v>
      </c>
      <c r="K605">
        <v>880</v>
      </c>
      <c r="L605">
        <v>8700</v>
      </c>
    </row>
    <row r="606" spans="1:12" x14ac:dyDescent="0.25">
      <c r="A606">
        <v>630</v>
      </c>
      <c r="B606" t="s">
        <v>909</v>
      </c>
      <c r="C606" t="s">
        <v>909</v>
      </c>
      <c r="D606" t="s">
        <v>909</v>
      </c>
      <c r="E606" t="s">
        <v>1667</v>
      </c>
      <c r="F606" t="s">
        <v>77</v>
      </c>
      <c r="G606">
        <v>200</v>
      </c>
      <c r="H606" t="s">
        <v>77</v>
      </c>
      <c r="I606">
        <v>880</v>
      </c>
      <c r="J606" t="s">
        <v>77</v>
      </c>
      <c r="K606">
        <v>880</v>
      </c>
      <c r="L606">
        <v>8700</v>
      </c>
    </row>
    <row r="607" spans="1:12" x14ac:dyDescent="0.25">
      <c r="A607">
        <v>631</v>
      </c>
      <c r="B607" t="s">
        <v>909</v>
      </c>
      <c r="C607" t="s">
        <v>909</v>
      </c>
      <c r="D607" t="s">
        <v>909</v>
      </c>
      <c r="E607" t="s">
        <v>1668</v>
      </c>
      <c r="F607" t="s">
        <v>77</v>
      </c>
      <c r="G607">
        <v>200</v>
      </c>
      <c r="H607" t="s">
        <v>77</v>
      </c>
      <c r="I607">
        <v>880</v>
      </c>
      <c r="J607" t="s">
        <v>77</v>
      </c>
      <c r="K607">
        <v>880</v>
      </c>
      <c r="L607">
        <v>8700</v>
      </c>
    </row>
    <row r="608" spans="1:12" x14ac:dyDescent="0.25">
      <c r="A608">
        <v>632</v>
      </c>
      <c r="B608" t="s">
        <v>1669</v>
      </c>
      <c r="C608" t="e">
        <v>#N/A</v>
      </c>
      <c r="D608" t="s">
        <v>1669</v>
      </c>
      <c r="E608" t="s">
        <v>1670</v>
      </c>
      <c r="F608" t="s">
        <v>77</v>
      </c>
      <c r="G608" t="s">
        <v>77</v>
      </c>
      <c r="H608" t="s">
        <v>77</v>
      </c>
      <c r="I608" t="s">
        <v>77</v>
      </c>
      <c r="J608" t="s">
        <v>77</v>
      </c>
      <c r="K608" t="s">
        <v>77</v>
      </c>
      <c r="L608" t="s">
        <v>77</v>
      </c>
    </row>
    <row r="609" spans="1:12" x14ac:dyDescent="0.25">
      <c r="A609">
        <v>633</v>
      </c>
      <c r="B609" t="s">
        <v>1671</v>
      </c>
      <c r="C609" t="e">
        <v>#N/A</v>
      </c>
      <c r="D609" t="s">
        <v>1671</v>
      </c>
      <c r="E609" t="s">
        <v>1672</v>
      </c>
      <c r="F609" t="s">
        <v>77</v>
      </c>
      <c r="G609" t="s">
        <v>77</v>
      </c>
      <c r="H609" t="s">
        <v>77</v>
      </c>
      <c r="I609" t="s">
        <v>77</v>
      </c>
      <c r="J609" t="s">
        <v>77</v>
      </c>
      <c r="K609" t="s">
        <v>77</v>
      </c>
      <c r="L609" t="s">
        <v>77</v>
      </c>
    </row>
  </sheetData>
  <mergeCells count="2">
    <mergeCell ref="F1:L1"/>
    <mergeCell ref="M1:S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3811-7936-4AAE-A3DE-0120A44FE69B}">
  <sheetPr codeName="Sheet8"/>
  <dimension ref="A1:F608"/>
  <sheetViews>
    <sheetView workbookViewId="0">
      <selection activeCell="A36" sqref="A36:XFD36"/>
    </sheetView>
  </sheetViews>
  <sheetFormatPr defaultRowHeight="15" x14ac:dyDescent="0.25"/>
  <cols>
    <col min="3" max="3" width="197.85546875" bestFit="1" customWidth="1"/>
  </cols>
  <sheetData>
    <row r="1" spans="1:6" ht="120" x14ac:dyDescent="0.25">
      <c r="A1" s="32" t="s">
        <v>929</v>
      </c>
      <c r="B1" s="32" t="s">
        <v>1673</v>
      </c>
      <c r="C1" s="32" t="s">
        <v>65</v>
      </c>
      <c r="D1" s="32" t="s">
        <v>1674</v>
      </c>
      <c r="E1" s="32" t="s">
        <v>1675</v>
      </c>
      <c r="F1" s="32" t="s">
        <v>1676</v>
      </c>
    </row>
    <row r="2" spans="1:6" x14ac:dyDescent="0.25">
      <c r="A2" s="5">
        <v>1</v>
      </c>
      <c r="B2" s="5" t="s">
        <v>72</v>
      </c>
      <c r="C2" s="5" t="s">
        <v>73</v>
      </c>
      <c r="D2" s="5" t="s">
        <v>924</v>
      </c>
      <c r="E2" s="5">
        <v>1</v>
      </c>
      <c r="F2" s="5">
        <v>1</v>
      </c>
    </row>
    <row r="3" spans="1:6" x14ac:dyDescent="0.25">
      <c r="A3" s="5">
        <v>2</v>
      </c>
      <c r="B3" s="5" t="s">
        <v>75</v>
      </c>
      <c r="C3" s="5" t="s">
        <v>76</v>
      </c>
      <c r="D3" s="5" t="s">
        <v>924</v>
      </c>
      <c r="E3" s="5">
        <v>1</v>
      </c>
      <c r="F3" s="5">
        <v>1</v>
      </c>
    </row>
    <row r="4" spans="1:6" x14ac:dyDescent="0.25">
      <c r="A4" s="5">
        <v>634</v>
      </c>
      <c r="B4" s="5" t="s">
        <v>78</v>
      </c>
      <c r="C4" s="5" t="s">
        <v>79</v>
      </c>
      <c r="D4" s="5" t="s">
        <v>924</v>
      </c>
      <c r="E4" s="5">
        <v>1</v>
      </c>
      <c r="F4" s="5">
        <v>1</v>
      </c>
    </row>
    <row r="5" spans="1:6" x14ac:dyDescent="0.25">
      <c r="A5" s="5">
        <v>3</v>
      </c>
      <c r="B5" s="5" t="s">
        <v>80</v>
      </c>
      <c r="C5" s="5" t="s">
        <v>81</v>
      </c>
      <c r="D5" s="5" t="s">
        <v>924</v>
      </c>
      <c r="E5" s="5">
        <v>1</v>
      </c>
      <c r="F5" s="5">
        <v>1</v>
      </c>
    </row>
    <row r="6" spans="1:6" x14ac:dyDescent="0.25">
      <c r="A6" s="5">
        <v>4</v>
      </c>
      <c r="B6" s="5" t="s">
        <v>1000</v>
      </c>
      <c r="C6" s="5" t="s">
        <v>1001</v>
      </c>
      <c r="D6" s="5" t="s">
        <v>924</v>
      </c>
      <c r="E6" s="5">
        <v>1</v>
      </c>
      <c r="F6" s="5">
        <v>1</v>
      </c>
    </row>
    <row r="7" spans="1:6" x14ac:dyDescent="0.25">
      <c r="A7" s="5">
        <v>5</v>
      </c>
      <c r="B7" s="5" t="s">
        <v>83</v>
      </c>
      <c r="C7" s="5" t="s">
        <v>84</v>
      </c>
      <c r="D7" s="5" t="s">
        <v>924</v>
      </c>
      <c r="E7" s="5">
        <v>1</v>
      </c>
      <c r="F7" s="5">
        <v>1</v>
      </c>
    </row>
    <row r="8" spans="1:6" x14ac:dyDescent="0.25">
      <c r="A8" s="5">
        <v>6</v>
      </c>
      <c r="B8" s="5" t="s">
        <v>85</v>
      </c>
      <c r="C8" s="5" t="s">
        <v>86</v>
      </c>
      <c r="D8" s="5" t="s">
        <v>925</v>
      </c>
      <c r="E8" s="5">
        <v>1.7</v>
      </c>
      <c r="F8" s="5">
        <v>4.2</v>
      </c>
    </row>
    <row r="9" spans="1:6" x14ac:dyDescent="0.25">
      <c r="A9" s="5">
        <v>7</v>
      </c>
      <c r="B9" s="5" t="s">
        <v>87</v>
      </c>
      <c r="C9" s="5" t="s">
        <v>88</v>
      </c>
      <c r="D9" s="5" t="s">
        <v>924</v>
      </c>
      <c r="E9" s="5">
        <v>1</v>
      </c>
      <c r="F9" s="5">
        <v>1</v>
      </c>
    </row>
    <row r="10" spans="1:6" x14ac:dyDescent="0.25">
      <c r="A10" s="5">
        <v>8</v>
      </c>
      <c r="B10" s="5" t="s">
        <v>90</v>
      </c>
      <c r="C10" s="5" t="s">
        <v>91</v>
      </c>
      <c r="D10" s="5" t="s">
        <v>924</v>
      </c>
      <c r="E10" s="5">
        <v>1</v>
      </c>
      <c r="F10" s="5">
        <v>1</v>
      </c>
    </row>
    <row r="11" spans="1:6" x14ac:dyDescent="0.25">
      <c r="A11" s="5">
        <v>9</v>
      </c>
      <c r="B11" s="5" t="s">
        <v>1002</v>
      </c>
      <c r="C11" s="5" t="s">
        <v>1003</v>
      </c>
      <c r="D11" s="5" t="s">
        <v>924</v>
      </c>
      <c r="E11" s="5">
        <v>1</v>
      </c>
      <c r="F11" s="5">
        <v>1</v>
      </c>
    </row>
    <row r="12" spans="1:6" x14ac:dyDescent="0.25">
      <c r="A12" s="5">
        <v>10</v>
      </c>
      <c r="B12" s="5" t="s">
        <v>1004</v>
      </c>
      <c r="C12" s="5" t="s">
        <v>1005</v>
      </c>
      <c r="D12" s="5" t="s">
        <v>924</v>
      </c>
      <c r="E12" s="5">
        <v>1</v>
      </c>
      <c r="F12" s="5">
        <v>1</v>
      </c>
    </row>
    <row r="13" spans="1:6" x14ac:dyDescent="0.25">
      <c r="A13" s="5">
        <v>11</v>
      </c>
      <c r="B13" s="5" t="s">
        <v>95</v>
      </c>
      <c r="C13" s="5" t="s">
        <v>96</v>
      </c>
      <c r="D13" s="5" t="s">
        <v>924</v>
      </c>
      <c r="E13" s="5">
        <v>1</v>
      </c>
      <c r="F13" s="5">
        <v>1</v>
      </c>
    </row>
    <row r="14" spans="1:6" x14ac:dyDescent="0.25">
      <c r="A14" s="5">
        <v>12</v>
      </c>
      <c r="B14" s="5" t="s">
        <v>97</v>
      </c>
      <c r="C14" s="5" t="s">
        <v>98</v>
      </c>
      <c r="D14" s="5" t="s">
        <v>924</v>
      </c>
      <c r="E14" s="5">
        <v>1</v>
      </c>
      <c r="F14" s="5">
        <v>1</v>
      </c>
    </row>
    <row r="15" spans="1:6" x14ac:dyDescent="0.25">
      <c r="A15" s="5">
        <v>13</v>
      </c>
      <c r="B15" s="5" t="s">
        <v>99</v>
      </c>
      <c r="C15" s="5" t="s">
        <v>100</v>
      </c>
      <c r="D15" s="5" t="s">
        <v>924</v>
      </c>
      <c r="E15" s="5">
        <v>1</v>
      </c>
      <c r="F15" s="5">
        <v>1</v>
      </c>
    </row>
    <row r="16" spans="1:6" x14ac:dyDescent="0.25">
      <c r="A16" s="5">
        <v>14</v>
      </c>
      <c r="B16" s="5" t="s">
        <v>1006</v>
      </c>
      <c r="C16" s="5" t="s">
        <v>1007</v>
      </c>
      <c r="D16" s="5" t="s">
        <v>924</v>
      </c>
      <c r="E16" s="5">
        <v>1</v>
      </c>
      <c r="F16" s="5">
        <v>1</v>
      </c>
    </row>
    <row r="17" spans="1:6" x14ac:dyDescent="0.25">
      <c r="A17" s="5">
        <v>16</v>
      </c>
      <c r="B17" s="5" t="s">
        <v>1008</v>
      </c>
      <c r="C17" s="5" t="s">
        <v>1009</v>
      </c>
      <c r="D17" s="5" t="s">
        <v>924</v>
      </c>
      <c r="E17" s="5">
        <v>1</v>
      </c>
      <c r="F17" s="5">
        <v>1</v>
      </c>
    </row>
    <row r="18" spans="1:6" x14ac:dyDescent="0.25">
      <c r="A18" s="5">
        <v>18</v>
      </c>
      <c r="B18" s="5" t="s">
        <v>1010</v>
      </c>
      <c r="C18" s="5" t="s">
        <v>1011</v>
      </c>
      <c r="D18" s="5" t="s">
        <v>924</v>
      </c>
      <c r="E18" s="5">
        <v>1</v>
      </c>
      <c r="F18" s="5">
        <v>1</v>
      </c>
    </row>
    <row r="19" spans="1:6" x14ac:dyDescent="0.25">
      <c r="A19" s="5">
        <v>19</v>
      </c>
      <c r="B19" s="5" t="s">
        <v>1012</v>
      </c>
      <c r="C19" s="5" t="s">
        <v>1013</v>
      </c>
      <c r="D19" s="5" t="s">
        <v>924</v>
      </c>
      <c r="E19" s="5">
        <v>1</v>
      </c>
      <c r="F19" s="5">
        <v>1</v>
      </c>
    </row>
    <row r="20" spans="1:6" x14ac:dyDescent="0.25">
      <c r="A20" s="5">
        <v>20</v>
      </c>
      <c r="B20" s="5" t="s">
        <v>1014</v>
      </c>
      <c r="C20" s="5" t="s">
        <v>1015</v>
      </c>
      <c r="D20" s="5" t="s">
        <v>924</v>
      </c>
      <c r="E20" s="5">
        <v>1</v>
      </c>
      <c r="F20" s="5">
        <v>1</v>
      </c>
    </row>
    <row r="21" spans="1:6" x14ac:dyDescent="0.25">
      <c r="A21" s="5">
        <v>21</v>
      </c>
      <c r="B21" s="5" t="s">
        <v>1016</v>
      </c>
      <c r="C21" s="5" t="s">
        <v>1017</v>
      </c>
      <c r="D21" s="5" t="s">
        <v>924</v>
      </c>
      <c r="E21" s="5">
        <v>1</v>
      </c>
      <c r="F21" s="5">
        <v>1</v>
      </c>
    </row>
    <row r="22" spans="1:6" x14ac:dyDescent="0.25">
      <c r="A22" s="5">
        <v>22</v>
      </c>
      <c r="B22" s="5" t="s">
        <v>1018</v>
      </c>
      <c r="C22" s="5" t="s">
        <v>1019</v>
      </c>
      <c r="D22" s="5" t="s">
        <v>924</v>
      </c>
      <c r="E22" s="5">
        <v>1</v>
      </c>
      <c r="F22" s="5">
        <v>1</v>
      </c>
    </row>
    <row r="23" spans="1:6" x14ac:dyDescent="0.25">
      <c r="A23" s="5">
        <v>23</v>
      </c>
      <c r="B23" s="5" t="s">
        <v>1020</v>
      </c>
      <c r="C23" s="5" t="s">
        <v>1021</v>
      </c>
      <c r="D23" s="5" t="s">
        <v>924</v>
      </c>
      <c r="E23" s="5">
        <v>1</v>
      </c>
      <c r="F23" s="5">
        <v>1</v>
      </c>
    </row>
    <row r="24" spans="1:6" x14ac:dyDescent="0.25">
      <c r="A24" s="5">
        <v>24</v>
      </c>
      <c r="B24" s="5" t="s">
        <v>1022</v>
      </c>
      <c r="C24" s="5" t="s">
        <v>1023</v>
      </c>
      <c r="D24" s="5" t="s">
        <v>924</v>
      </c>
      <c r="E24" s="5">
        <v>1</v>
      </c>
      <c r="F24" s="5">
        <v>1</v>
      </c>
    </row>
    <row r="25" spans="1:6" x14ac:dyDescent="0.25">
      <c r="A25" s="5">
        <v>25</v>
      </c>
      <c r="B25" s="5" t="s">
        <v>1024</v>
      </c>
      <c r="C25" s="5" t="s">
        <v>1025</v>
      </c>
      <c r="D25" s="5" t="s">
        <v>924</v>
      </c>
      <c r="E25" s="5">
        <v>1</v>
      </c>
      <c r="F25" s="5">
        <v>1</v>
      </c>
    </row>
    <row r="26" spans="1:6" x14ac:dyDescent="0.25">
      <c r="A26" s="5">
        <v>26</v>
      </c>
      <c r="B26" s="5" t="s">
        <v>102</v>
      </c>
      <c r="C26" s="5" t="s">
        <v>103</v>
      </c>
      <c r="D26" s="5" t="s">
        <v>924</v>
      </c>
      <c r="E26" s="5">
        <v>1</v>
      </c>
      <c r="F26" s="5">
        <v>1</v>
      </c>
    </row>
    <row r="27" spans="1:6" x14ac:dyDescent="0.25">
      <c r="A27" s="5">
        <v>27</v>
      </c>
      <c r="B27" s="5" t="s">
        <v>1026</v>
      </c>
      <c r="C27" s="5" t="s">
        <v>1027</v>
      </c>
      <c r="D27" s="5" t="s">
        <v>924</v>
      </c>
      <c r="E27" s="5">
        <v>1</v>
      </c>
      <c r="F27" s="5">
        <v>1</v>
      </c>
    </row>
    <row r="28" spans="1:6" x14ac:dyDescent="0.25">
      <c r="A28" s="5">
        <v>28</v>
      </c>
      <c r="B28" s="5" t="s">
        <v>1028</v>
      </c>
      <c r="C28" s="5" t="s">
        <v>1029</v>
      </c>
      <c r="D28" s="5" t="s">
        <v>924</v>
      </c>
      <c r="E28" s="5">
        <v>1</v>
      </c>
      <c r="F28" s="5">
        <v>1</v>
      </c>
    </row>
    <row r="29" spans="1:6" x14ac:dyDescent="0.25">
      <c r="A29" s="5">
        <v>29</v>
      </c>
      <c r="B29" s="5" t="s">
        <v>1030</v>
      </c>
      <c r="C29" s="5" t="s">
        <v>1031</v>
      </c>
      <c r="D29" s="5" t="s">
        <v>924</v>
      </c>
      <c r="E29" s="5">
        <v>1</v>
      </c>
      <c r="F29" s="5">
        <v>1</v>
      </c>
    </row>
    <row r="30" spans="1:6" x14ac:dyDescent="0.25">
      <c r="A30" s="5">
        <v>30</v>
      </c>
      <c r="B30" s="5" t="s">
        <v>104</v>
      </c>
      <c r="C30" s="5" t="s">
        <v>105</v>
      </c>
      <c r="D30" s="5" t="s">
        <v>924</v>
      </c>
      <c r="E30" s="5">
        <v>1</v>
      </c>
      <c r="F30" s="5">
        <v>1</v>
      </c>
    </row>
    <row r="31" spans="1:6" x14ac:dyDescent="0.25">
      <c r="A31" s="5">
        <v>31</v>
      </c>
      <c r="B31" s="5" t="s">
        <v>1032</v>
      </c>
      <c r="C31" s="5" t="s">
        <v>1033</v>
      </c>
      <c r="D31" s="5" t="s">
        <v>924</v>
      </c>
      <c r="E31" s="5">
        <v>1</v>
      </c>
      <c r="F31" s="5">
        <v>1</v>
      </c>
    </row>
    <row r="32" spans="1:6" x14ac:dyDescent="0.25">
      <c r="A32" s="5">
        <v>32</v>
      </c>
      <c r="B32" s="5" t="s">
        <v>1034</v>
      </c>
      <c r="C32" s="5" t="s">
        <v>1035</v>
      </c>
      <c r="D32" s="5" t="s">
        <v>924</v>
      </c>
      <c r="E32" s="5">
        <v>1</v>
      </c>
      <c r="F32" s="5">
        <v>1</v>
      </c>
    </row>
    <row r="33" spans="1:6" x14ac:dyDescent="0.25">
      <c r="A33" s="5">
        <v>33</v>
      </c>
      <c r="B33" s="5" t="s">
        <v>106</v>
      </c>
      <c r="C33" s="5" t="s">
        <v>107</v>
      </c>
      <c r="D33" s="5" t="s">
        <v>924</v>
      </c>
      <c r="E33" s="5">
        <v>1</v>
      </c>
      <c r="F33" s="5">
        <v>1</v>
      </c>
    </row>
    <row r="34" spans="1:6" x14ac:dyDescent="0.25">
      <c r="A34" s="5">
        <v>35</v>
      </c>
      <c r="B34" s="5" t="s">
        <v>1036</v>
      </c>
      <c r="C34" s="5" t="s">
        <v>1037</v>
      </c>
      <c r="D34" s="5" t="s">
        <v>924</v>
      </c>
      <c r="E34" s="5">
        <v>1</v>
      </c>
      <c r="F34" s="5">
        <v>1</v>
      </c>
    </row>
    <row r="35" spans="1:6" x14ac:dyDescent="0.25">
      <c r="A35" s="5">
        <v>36</v>
      </c>
      <c r="B35" s="5" t="s">
        <v>108</v>
      </c>
      <c r="C35" s="5" t="s">
        <v>109</v>
      </c>
      <c r="D35" s="5" t="s">
        <v>924</v>
      </c>
      <c r="E35" s="5">
        <v>1</v>
      </c>
      <c r="F35" s="5">
        <v>1</v>
      </c>
    </row>
    <row r="36" spans="1:6" x14ac:dyDescent="0.25">
      <c r="A36" s="5">
        <v>37</v>
      </c>
      <c r="B36" s="5" t="s">
        <v>110</v>
      </c>
      <c r="C36" s="5" t="s">
        <v>1038</v>
      </c>
      <c r="D36" s="5" t="s">
        <v>924</v>
      </c>
      <c r="E36" s="5">
        <v>1</v>
      </c>
      <c r="F36" s="5">
        <v>1</v>
      </c>
    </row>
    <row r="37" spans="1:6" x14ac:dyDescent="0.25">
      <c r="A37" s="5">
        <v>39</v>
      </c>
      <c r="B37" s="5" t="s">
        <v>112</v>
      </c>
      <c r="C37" s="5" t="s">
        <v>113</v>
      </c>
      <c r="D37" s="5" t="s">
        <v>924</v>
      </c>
      <c r="E37" s="5">
        <v>1</v>
      </c>
      <c r="F37" s="5">
        <v>1</v>
      </c>
    </row>
    <row r="38" spans="1:6" x14ac:dyDescent="0.25">
      <c r="A38" s="5">
        <v>356</v>
      </c>
      <c r="B38" s="5" t="s">
        <v>114</v>
      </c>
      <c r="C38" s="5" t="s">
        <v>115</v>
      </c>
      <c r="D38" s="5" t="s">
        <v>924</v>
      </c>
      <c r="E38" s="5">
        <v>1</v>
      </c>
      <c r="F38" s="5">
        <v>1</v>
      </c>
    </row>
    <row r="39" spans="1:6" x14ac:dyDescent="0.25">
      <c r="A39" s="5">
        <v>40</v>
      </c>
      <c r="B39" s="5" t="s">
        <v>1039</v>
      </c>
      <c r="C39" s="5" t="s">
        <v>1040</v>
      </c>
      <c r="D39" s="5" t="s">
        <v>924</v>
      </c>
      <c r="E39" s="5">
        <v>1</v>
      </c>
      <c r="F39" s="5">
        <v>1</v>
      </c>
    </row>
    <row r="40" spans="1:6" x14ac:dyDescent="0.25">
      <c r="A40" s="5">
        <v>41</v>
      </c>
      <c r="B40" s="5" t="s">
        <v>1041</v>
      </c>
      <c r="C40" s="5" t="s">
        <v>1042</v>
      </c>
      <c r="D40" s="5" t="s">
        <v>924</v>
      </c>
      <c r="E40" s="5">
        <v>1</v>
      </c>
      <c r="F40" s="5">
        <v>1</v>
      </c>
    </row>
    <row r="41" spans="1:6" x14ac:dyDescent="0.25">
      <c r="A41" s="5">
        <v>42</v>
      </c>
      <c r="B41" s="5" t="s">
        <v>1043</v>
      </c>
      <c r="C41" s="5" t="s">
        <v>1044</v>
      </c>
      <c r="D41" s="5" t="s">
        <v>924</v>
      </c>
      <c r="E41" s="5">
        <v>1</v>
      </c>
      <c r="F41" s="5">
        <v>1</v>
      </c>
    </row>
    <row r="42" spans="1:6" x14ac:dyDescent="0.25">
      <c r="A42" s="5">
        <v>43</v>
      </c>
      <c r="B42" s="5" t="s">
        <v>1045</v>
      </c>
      <c r="C42" s="5" t="s">
        <v>1046</v>
      </c>
      <c r="D42" s="5" t="s">
        <v>924</v>
      </c>
      <c r="E42" s="5">
        <v>1</v>
      </c>
      <c r="F42" s="5">
        <v>1</v>
      </c>
    </row>
    <row r="43" spans="1:6" x14ac:dyDescent="0.25">
      <c r="A43" s="5">
        <v>44</v>
      </c>
      <c r="B43" s="5" t="s">
        <v>119</v>
      </c>
      <c r="C43" s="5" t="s">
        <v>120</v>
      </c>
      <c r="D43" s="5" t="s">
        <v>924</v>
      </c>
      <c r="E43" s="5">
        <v>1</v>
      </c>
      <c r="F43" s="5">
        <v>1</v>
      </c>
    </row>
    <row r="44" spans="1:6" x14ac:dyDescent="0.25">
      <c r="A44" s="5">
        <v>45</v>
      </c>
      <c r="B44" s="5" t="s">
        <v>1047</v>
      </c>
      <c r="C44" s="5" t="s">
        <v>1048</v>
      </c>
      <c r="D44" s="5" t="s">
        <v>924</v>
      </c>
      <c r="E44" s="5">
        <v>1</v>
      </c>
      <c r="F44" s="5">
        <v>1</v>
      </c>
    </row>
    <row r="45" spans="1:6" x14ac:dyDescent="0.25">
      <c r="A45" s="5">
        <v>46</v>
      </c>
      <c r="B45" s="5" t="s">
        <v>121</v>
      </c>
      <c r="C45" s="5" t="s">
        <v>122</v>
      </c>
      <c r="D45" s="5" t="s">
        <v>924</v>
      </c>
      <c r="E45" s="5">
        <v>1</v>
      </c>
      <c r="F45" s="5">
        <v>1</v>
      </c>
    </row>
    <row r="46" spans="1:6" x14ac:dyDescent="0.25">
      <c r="A46" s="5">
        <v>47</v>
      </c>
      <c r="B46" s="5" t="s">
        <v>123</v>
      </c>
      <c r="C46" s="5" t="s">
        <v>1049</v>
      </c>
      <c r="D46" s="5" t="s">
        <v>925</v>
      </c>
      <c r="E46" s="5">
        <v>1.7</v>
      </c>
      <c r="F46" s="5">
        <v>4.2</v>
      </c>
    </row>
    <row r="47" spans="1:6" x14ac:dyDescent="0.25">
      <c r="A47" s="5">
        <v>52</v>
      </c>
      <c r="B47" s="5" t="s">
        <v>1050</v>
      </c>
      <c r="C47" s="5" t="s">
        <v>1051</v>
      </c>
      <c r="D47" s="5" t="s">
        <v>924</v>
      </c>
      <c r="E47" s="5">
        <v>1</v>
      </c>
      <c r="F47" s="5">
        <v>1</v>
      </c>
    </row>
    <row r="48" spans="1:6" x14ac:dyDescent="0.25">
      <c r="A48" s="5">
        <v>53</v>
      </c>
      <c r="B48" s="5" t="s">
        <v>1052</v>
      </c>
      <c r="C48" s="5" t="s">
        <v>1053</v>
      </c>
      <c r="D48" s="5" t="s">
        <v>924</v>
      </c>
      <c r="E48" s="5">
        <v>1</v>
      </c>
      <c r="F48" s="5">
        <v>1</v>
      </c>
    </row>
    <row r="49" spans="1:6" x14ac:dyDescent="0.25">
      <c r="A49" s="5">
        <v>54</v>
      </c>
      <c r="B49" s="5" t="s">
        <v>1054</v>
      </c>
      <c r="C49" s="5" t="s">
        <v>1055</v>
      </c>
      <c r="D49" s="5" t="s">
        <v>924</v>
      </c>
      <c r="E49" s="5">
        <v>1</v>
      </c>
      <c r="F49" s="5">
        <v>1</v>
      </c>
    </row>
    <row r="50" spans="1:6" x14ac:dyDescent="0.25">
      <c r="A50" s="5">
        <v>55</v>
      </c>
      <c r="B50" s="5" t="s">
        <v>1056</v>
      </c>
      <c r="C50" s="5" t="s">
        <v>1057</v>
      </c>
      <c r="D50" s="5" t="s">
        <v>924</v>
      </c>
      <c r="E50" s="5">
        <v>1</v>
      </c>
      <c r="F50" s="5">
        <v>1</v>
      </c>
    </row>
    <row r="51" spans="1:6" x14ac:dyDescent="0.25">
      <c r="A51" s="5">
        <v>56</v>
      </c>
      <c r="B51" s="5" t="s">
        <v>132</v>
      </c>
      <c r="C51" s="5" t="s">
        <v>133</v>
      </c>
      <c r="D51" s="5" t="s">
        <v>924</v>
      </c>
      <c r="E51" s="5">
        <v>1</v>
      </c>
      <c r="F51" s="5">
        <v>1</v>
      </c>
    </row>
    <row r="52" spans="1:6" x14ac:dyDescent="0.25">
      <c r="A52" s="5">
        <v>57</v>
      </c>
      <c r="B52" s="5" t="s">
        <v>1058</v>
      </c>
      <c r="C52" s="5" t="s">
        <v>1059</v>
      </c>
      <c r="D52" s="5" t="s">
        <v>924</v>
      </c>
      <c r="E52" s="5">
        <v>1</v>
      </c>
      <c r="F52" s="5">
        <v>1</v>
      </c>
    </row>
    <row r="53" spans="1:6" x14ac:dyDescent="0.25">
      <c r="A53" s="5">
        <v>58</v>
      </c>
      <c r="B53" s="5" t="s">
        <v>134</v>
      </c>
      <c r="C53" s="5" t="s">
        <v>135</v>
      </c>
      <c r="D53" s="5" t="s">
        <v>924</v>
      </c>
      <c r="E53" s="5">
        <v>1</v>
      </c>
      <c r="F53" s="5">
        <v>1</v>
      </c>
    </row>
    <row r="54" spans="1:6" x14ac:dyDescent="0.25">
      <c r="A54" s="5">
        <v>60</v>
      </c>
      <c r="B54" s="5" t="s">
        <v>1060</v>
      </c>
      <c r="C54" s="5" t="s">
        <v>1061</v>
      </c>
      <c r="D54" s="5" t="s">
        <v>924</v>
      </c>
      <c r="E54" s="5">
        <v>1</v>
      </c>
      <c r="F54" s="5">
        <v>1</v>
      </c>
    </row>
    <row r="55" spans="1:6" x14ac:dyDescent="0.25">
      <c r="A55" s="5">
        <v>61</v>
      </c>
      <c r="B55" s="5" t="s">
        <v>1062</v>
      </c>
      <c r="C55" s="5" t="s">
        <v>1063</v>
      </c>
      <c r="D55" s="5" t="s">
        <v>924</v>
      </c>
      <c r="E55" s="5">
        <v>1</v>
      </c>
      <c r="F55" s="5">
        <v>1</v>
      </c>
    </row>
    <row r="56" spans="1:6" x14ac:dyDescent="0.25">
      <c r="A56" s="5">
        <v>62</v>
      </c>
      <c r="B56" s="5" t="s">
        <v>136</v>
      </c>
      <c r="C56" s="5" t="s">
        <v>137</v>
      </c>
      <c r="D56" s="5" t="s">
        <v>924</v>
      </c>
      <c r="E56" s="5">
        <v>1</v>
      </c>
      <c r="F56" s="5">
        <v>1</v>
      </c>
    </row>
    <row r="57" spans="1:6" x14ac:dyDescent="0.25">
      <c r="A57" s="5">
        <v>63</v>
      </c>
      <c r="B57" s="5" t="s">
        <v>197</v>
      </c>
      <c r="C57" s="5" t="s">
        <v>1064</v>
      </c>
      <c r="D57" s="5" t="s">
        <v>924</v>
      </c>
      <c r="E57" s="5">
        <v>1</v>
      </c>
      <c r="F57" s="5">
        <v>1</v>
      </c>
    </row>
    <row r="58" spans="1:6" x14ac:dyDescent="0.25">
      <c r="A58" s="5">
        <v>64</v>
      </c>
      <c r="B58" s="5" t="s">
        <v>203</v>
      </c>
      <c r="C58" s="5" t="s">
        <v>1065</v>
      </c>
      <c r="D58" s="5" t="s">
        <v>924</v>
      </c>
      <c r="E58" s="5">
        <v>1</v>
      </c>
      <c r="F58" s="5">
        <v>1</v>
      </c>
    </row>
    <row r="59" spans="1:6" x14ac:dyDescent="0.25">
      <c r="A59" s="5">
        <v>65</v>
      </c>
      <c r="B59" s="5" t="s">
        <v>1066</v>
      </c>
      <c r="C59" s="5" t="s">
        <v>1067</v>
      </c>
      <c r="D59" s="5" t="s">
        <v>924</v>
      </c>
      <c r="E59" s="5">
        <v>1</v>
      </c>
      <c r="F59" s="5">
        <v>1</v>
      </c>
    </row>
    <row r="60" spans="1:6" x14ac:dyDescent="0.25">
      <c r="A60" s="5">
        <v>522</v>
      </c>
      <c r="B60" s="5" t="s">
        <v>291</v>
      </c>
      <c r="C60" s="5" t="s">
        <v>1068</v>
      </c>
      <c r="D60" s="5" t="s">
        <v>924</v>
      </c>
      <c r="E60" s="5">
        <v>1</v>
      </c>
      <c r="F60" s="5">
        <v>1</v>
      </c>
    </row>
    <row r="61" spans="1:6" x14ac:dyDescent="0.25">
      <c r="A61" s="5">
        <v>66</v>
      </c>
      <c r="B61" s="5" t="s">
        <v>1069</v>
      </c>
      <c r="C61" s="5" t="s">
        <v>1070</v>
      </c>
      <c r="D61" s="5" t="s">
        <v>924</v>
      </c>
      <c r="E61" s="5">
        <v>1</v>
      </c>
      <c r="F61" s="5">
        <v>1</v>
      </c>
    </row>
    <row r="62" spans="1:6" x14ac:dyDescent="0.25">
      <c r="A62" s="5">
        <v>68</v>
      </c>
      <c r="B62" s="5" t="s">
        <v>1071</v>
      </c>
      <c r="C62" s="5" t="s">
        <v>1072</v>
      </c>
      <c r="D62" s="5" t="s">
        <v>924</v>
      </c>
      <c r="E62" s="5">
        <v>1</v>
      </c>
      <c r="F62" s="5">
        <v>1</v>
      </c>
    </row>
    <row r="63" spans="1:6" x14ac:dyDescent="0.25">
      <c r="A63" s="5">
        <v>71</v>
      </c>
      <c r="B63" s="5" t="s">
        <v>144</v>
      </c>
      <c r="C63" s="5" t="s">
        <v>145</v>
      </c>
      <c r="D63" s="5" t="s">
        <v>924</v>
      </c>
      <c r="E63" s="5">
        <v>1</v>
      </c>
      <c r="F63" s="5">
        <v>1</v>
      </c>
    </row>
    <row r="64" spans="1:6" x14ac:dyDescent="0.25">
      <c r="A64" s="5">
        <v>72</v>
      </c>
      <c r="B64" s="5" t="s">
        <v>146</v>
      </c>
      <c r="C64" s="5" t="s">
        <v>147</v>
      </c>
      <c r="D64" s="5" t="s">
        <v>924</v>
      </c>
      <c r="E64" s="5">
        <v>1</v>
      </c>
      <c r="F64" s="5">
        <v>1</v>
      </c>
    </row>
    <row r="65" spans="1:6" x14ac:dyDescent="0.25">
      <c r="A65" s="5">
        <v>324</v>
      </c>
      <c r="B65" s="5" t="s">
        <v>148</v>
      </c>
      <c r="C65" s="5" t="s">
        <v>1073</v>
      </c>
      <c r="D65" s="5" t="s">
        <v>924</v>
      </c>
      <c r="E65" s="5">
        <v>1</v>
      </c>
      <c r="F65" s="5">
        <v>1</v>
      </c>
    </row>
    <row r="66" spans="1:6" x14ac:dyDescent="0.25">
      <c r="A66" s="5">
        <v>73</v>
      </c>
      <c r="B66" s="5" t="s">
        <v>150</v>
      </c>
      <c r="C66" s="5" t="s">
        <v>1074</v>
      </c>
      <c r="D66" s="5" t="s">
        <v>924</v>
      </c>
      <c r="E66" s="5">
        <v>1</v>
      </c>
      <c r="F66" s="5">
        <v>1</v>
      </c>
    </row>
    <row r="67" spans="1:6" x14ac:dyDescent="0.25">
      <c r="A67" s="5">
        <v>74</v>
      </c>
      <c r="B67" s="5" t="s">
        <v>1075</v>
      </c>
      <c r="C67" s="5" t="s">
        <v>1076</v>
      </c>
      <c r="D67" s="5" t="s">
        <v>924</v>
      </c>
      <c r="E67" s="5">
        <v>1</v>
      </c>
      <c r="F67" s="5">
        <v>1</v>
      </c>
    </row>
    <row r="68" spans="1:6" x14ac:dyDescent="0.25">
      <c r="A68" s="5">
        <v>75</v>
      </c>
      <c r="B68" s="5" t="s">
        <v>152</v>
      </c>
      <c r="C68" s="5" t="s">
        <v>153</v>
      </c>
      <c r="D68" s="5" t="s">
        <v>924</v>
      </c>
      <c r="E68" s="5">
        <v>1</v>
      </c>
      <c r="F68" s="5">
        <v>1</v>
      </c>
    </row>
    <row r="69" spans="1:6" x14ac:dyDescent="0.25">
      <c r="A69" s="5">
        <v>333</v>
      </c>
      <c r="B69" s="5" t="s">
        <v>154</v>
      </c>
      <c r="C69" s="5" t="s">
        <v>1077</v>
      </c>
      <c r="D69" s="5" t="s">
        <v>924</v>
      </c>
      <c r="E69" s="5">
        <v>1</v>
      </c>
      <c r="F69" s="5">
        <v>1</v>
      </c>
    </row>
    <row r="70" spans="1:6" x14ac:dyDescent="0.25">
      <c r="A70" s="5">
        <v>76</v>
      </c>
      <c r="B70" s="5" t="s">
        <v>157</v>
      </c>
      <c r="C70" s="5" t="s">
        <v>158</v>
      </c>
      <c r="D70" s="5" t="s">
        <v>924</v>
      </c>
      <c r="E70" s="5">
        <v>1</v>
      </c>
      <c r="F70" s="5">
        <v>1</v>
      </c>
    </row>
    <row r="71" spans="1:6" x14ac:dyDescent="0.25">
      <c r="A71" s="5">
        <v>77</v>
      </c>
      <c r="B71" s="5" t="s">
        <v>1078</v>
      </c>
      <c r="C71" s="5" t="s">
        <v>1079</v>
      </c>
      <c r="D71" s="5" t="s">
        <v>924</v>
      </c>
      <c r="E71" s="5">
        <v>1</v>
      </c>
      <c r="F71" s="5">
        <v>1</v>
      </c>
    </row>
    <row r="72" spans="1:6" x14ac:dyDescent="0.25">
      <c r="A72" s="5">
        <v>78</v>
      </c>
      <c r="B72" s="5" t="s">
        <v>1080</v>
      </c>
      <c r="C72" s="5" t="s">
        <v>1081</v>
      </c>
      <c r="D72" s="5" t="s">
        <v>924</v>
      </c>
      <c r="E72" s="5">
        <v>1</v>
      </c>
      <c r="F72" s="5">
        <v>1</v>
      </c>
    </row>
    <row r="73" spans="1:6" x14ac:dyDescent="0.25">
      <c r="A73" s="5">
        <v>79</v>
      </c>
      <c r="B73" s="5" t="s">
        <v>159</v>
      </c>
      <c r="C73" s="5" t="s">
        <v>160</v>
      </c>
      <c r="D73" s="5" t="s">
        <v>924</v>
      </c>
      <c r="E73" s="5">
        <v>1</v>
      </c>
      <c r="F73" s="5">
        <v>1</v>
      </c>
    </row>
    <row r="74" spans="1:6" x14ac:dyDescent="0.25">
      <c r="A74" s="5">
        <v>80</v>
      </c>
      <c r="B74" s="5" t="s">
        <v>161</v>
      </c>
      <c r="C74" s="5" t="s">
        <v>162</v>
      </c>
      <c r="D74" s="5" t="s">
        <v>924</v>
      </c>
      <c r="E74" s="5">
        <v>1</v>
      </c>
      <c r="F74" s="5">
        <v>1</v>
      </c>
    </row>
    <row r="75" spans="1:6" x14ac:dyDescent="0.25">
      <c r="A75" s="5">
        <v>519</v>
      </c>
      <c r="B75" s="5" t="s">
        <v>1082</v>
      </c>
      <c r="C75" s="5" t="s">
        <v>1083</v>
      </c>
      <c r="D75" s="5" t="s">
        <v>924</v>
      </c>
      <c r="E75" s="5">
        <v>1</v>
      </c>
      <c r="F75" s="5">
        <v>1</v>
      </c>
    </row>
    <row r="76" spans="1:6" x14ac:dyDescent="0.25">
      <c r="A76" s="5">
        <v>81</v>
      </c>
      <c r="B76" s="5" t="s">
        <v>1084</v>
      </c>
      <c r="C76" s="5" t="s">
        <v>1085</v>
      </c>
      <c r="D76" s="5" t="s">
        <v>924</v>
      </c>
      <c r="E76" s="5">
        <v>1</v>
      </c>
      <c r="F76" s="5">
        <v>1</v>
      </c>
    </row>
    <row r="77" spans="1:6" x14ac:dyDescent="0.25">
      <c r="A77" s="5">
        <v>82</v>
      </c>
      <c r="B77" s="5" t="s">
        <v>1086</v>
      </c>
      <c r="C77" s="5" t="s">
        <v>1087</v>
      </c>
      <c r="D77" s="5" t="s">
        <v>924</v>
      </c>
      <c r="E77" s="5">
        <v>1</v>
      </c>
      <c r="F77" s="5">
        <v>1</v>
      </c>
    </row>
    <row r="78" spans="1:6" x14ac:dyDescent="0.25">
      <c r="A78" s="5">
        <v>83</v>
      </c>
      <c r="B78" s="5" t="s">
        <v>163</v>
      </c>
      <c r="C78" s="5" t="s">
        <v>164</v>
      </c>
      <c r="D78" s="5" t="s">
        <v>924</v>
      </c>
      <c r="E78" s="5">
        <v>1</v>
      </c>
      <c r="F78" s="5">
        <v>1</v>
      </c>
    </row>
    <row r="79" spans="1:6" x14ac:dyDescent="0.25">
      <c r="A79" s="5">
        <v>85</v>
      </c>
      <c r="B79" s="5" t="s">
        <v>1088</v>
      </c>
      <c r="C79" s="5" t="s">
        <v>1089</v>
      </c>
      <c r="D79" s="5" t="s">
        <v>924</v>
      </c>
      <c r="E79" s="5">
        <v>1</v>
      </c>
      <c r="F79" s="5">
        <v>1</v>
      </c>
    </row>
    <row r="80" spans="1:6" x14ac:dyDescent="0.25">
      <c r="A80" s="5">
        <v>86</v>
      </c>
      <c r="B80" s="5" t="s">
        <v>165</v>
      </c>
      <c r="C80" s="5" t="s">
        <v>166</v>
      </c>
      <c r="D80" s="5" t="s">
        <v>924</v>
      </c>
      <c r="E80" s="5">
        <v>1</v>
      </c>
      <c r="F80" s="5">
        <v>1</v>
      </c>
    </row>
    <row r="81" spans="1:6" x14ac:dyDescent="0.25">
      <c r="A81" s="5">
        <v>87</v>
      </c>
      <c r="B81" s="5" t="s">
        <v>1090</v>
      </c>
      <c r="C81" s="5" t="s">
        <v>1091</v>
      </c>
      <c r="D81" s="5" t="s">
        <v>924</v>
      </c>
      <c r="E81" s="5">
        <v>1</v>
      </c>
      <c r="F81" s="5">
        <v>1</v>
      </c>
    </row>
    <row r="82" spans="1:6" x14ac:dyDescent="0.25">
      <c r="A82" s="5">
        <v>88</v>
      </c>
      <c r="B82" s="5" t="s">
        <v>1092</v>
      </c>
      <c r="C82" s="5" t="s">
        <v>1093</v>
      </c>
      <c r="D82" s="5" t="s">
        <v>924</v>
      </c>
      <c r="E82" s="5">
        <v>1</v>
      </c>
      <c r="F82" s="5">
        <v>1</v>
      </c>
    </row>
    <row r="83" spans="1:6" x14ac:dyDescent="0.25">
      <c r="A83" s="5">
        <v>89</v>
      </c>
      <c r="B83" s="5">
        <v>89</v>
      </c>
      <c r="C83" s="5" t="s">
        <v>1094</v>
      </c>
      <c r="D83" s="5" t="s">
        <v>924</v>
      </c>
      <c r="E83" s="5">
        <v>1</v>
      </c>
      <c r="F83" s="5">
        <v>1</v>
      </c>
    </row>
    <row r="84" spans="1:6" x14ac:dyDescent="0.25">
      <c r="A84" s="5">
        <v>90</v>
      </c>
      <c r="B84" s="5" t="s">
        <v>167</v>
      </c>
      <c r="C84" s="5" t="s">
        <v>168</v>
      </c>
      <c r="D84" s="5" t="s">
        <v>924</v>
      </c>
      <c r="E84" s="5">
        <v>1</v>
      </c>
      <c r="F84" s="5">
        <v>1</v>
      </c>
    </row>
    <row r="85" spans="1:6" x14ac:dyDescent="0.25">
      <c r="A85" s="5">
        <v>91</v>
      </c>
      <c r="B85" s="5" t="s">
        <v>169</v>
      </c>
      <c r="C85" s="5" t="s">
        <v>170</v>
      </c>
      <c r="D85" s="5" t="s">
        <v>924</v>
      </c>
      <c r="E85" s="5">
        <v>1</v>
      </c>
      <c r="F85" s="5">
        <v>1</v>
      </c>
    </row>
    <row r="86" spans="1:6" x14ac:dyDescent="0.25">
      <c r="A86" s="5">
        <v>92</v>
      </c>
      <c r="B86" s="5" t="s">
        <v>171</v>
      </c>
      <c r="C86" s="5" t="s">
        <v>172</v>
      </c>
      <c r="D86" s="5" t="s">
        <v>924</v>
      </c>
      <c r="E86" s="5">
        <v>1</v>
      </c>
      <c r="F86" s="5">
        <v>1</v>
      </c>
    </row>
    <row r="87" spans="1:6" x14ac:dyDescent="0.25">
      <c r="A87" s="5">
        <v>93</v>
      </c>
      <c r="B87" s="5" t="s">
        <v>1095</v>
      </c>
      <c r="C87" s="5" t="s">
        <v>1096</v>
      </c>
      <c r="D87" s="5" t="s">
        <v>924</v>
      </c>
      <c r="E87" s="5">
        <v>1</v>
      </c>
      <c r="F87" s="5">
        <v>1</v>
      </c>
    </row>
    <row r="88" spans="1:6" x14ac:dyDescent="0.25">
      <c r="A88" s="5">
        <v>94</v>
      </c>
      <c r="B88" s="5" t="s">
        <v>1097</v>
      </c>
      <c r="C88" s="5" t="s">
        <v>1098</v>
      </c>
      <c r="D88" s="5" t="s">
        <v>924</v>
      </c>
      <c r="E88" s="5">
        <v>1</v>
      </c>
      <c r="F88" s="5">
        <v>1</v>
      </c>
    </row>
    <row r="89" spans="1:6" x14ac:dyDescent="0.25">
      <c r="A89" s="5">
        <v>351</v>
      </c>
      <c r="B89" s="5">
        <v>351</v>
      </c>
      <c r="C89" s="5" t="s">
        <v>1099</v>
      </c>
      <c r="D89" s="5" t="s">
        <v>924</v>
      </c>
      <c r="E89" s="5">
        <v>1</v>
      </c>
      <c r="F89" s="5">
        <v>1</v>
      </c>
    </row>
    <row r="90" spans="1:6" x14ac:dyDescent="0.25">
      <c r="A90" s="5">
        <v>95</v>
      </c>
      <c r="B90" s="5" t="s">
        <v>1100</v>
      </c>
      <c r="C90" s="5" t="s">
        <v>1101</v>
      </c>
      <c r="D90" s="5" t="s">
        <v>924</v>
      </c>
      <c r="E90" s="5">
        <v>1</v>
      </c>
      <c r="F90" s="5">
        <v>1</v>
      </c>
    </row>
    <row r="91" spans="1:6" x14ac:dyDescent="0.25">
      <c r="A91" s="5">
        <v>96</v>
      </c>
      <c r="B91" s="5" t="s">
        <v>1102</v>
      </c>
      <c r="C91" s="5" t="s">
        <v>1103</v>
      </c>
      <c r="D91" s="5" t="s">
        <v>924</v>
      </c>
      <c r="E91" s="5">
        <v>1</v>
      </c>
      <c r="F91" s="5">
        <v>1</v>
      </c>
    </row>
    <row r="92" spans="1:6" x14ac:dyDescent="0.25">
      <c r="A92" s="5">
        <v>97</v>
      </c>
      <c r="B92" s="5" t="s">
        <v>176</v>
      </c>
      <c r="C92" s="5" t="s">
        <v>177</v>
      </c>
      <c r="D92" s="5" t="s">
        <v>924</v>
      </c>
      <c r="E92" s="5">
        <v>1</v>
      </c>
      <c r="F92" s="5">
        <v>1</v>
      </c>
    </row>
    <row r="93" spans="1:6" x14ac:dyDescent="0.25">
      <c r="A93" s="5">
        <v>98</v>
      </c>
      <c r="B93" s="5" t="s">
        <v>178</v>
      </c>
      <c r="C93" s="5" t="s">
        <v>179</v>
      </c>
      <c r="D93" s="5" t="s">
        <v>924</v>
      </c>
      <c r="E93" s="5">
        <v>1</v>
      </c>
      <c r="F93" s="5">
        <v>1</v>
      </c>
    </row>
    <row r="94" spans="1:6" x14ac:dyDescent="0.25">
      <c r="A94" s="5">
        <v>99</v>
      </c>
      <c r="B94" s="5" t="s">
        <v>1104</v>
      </c>
      <c r="C94" s="5" t="s">
        <v>1105</v>
      </c>
      <c r="D94" s="5" t="s">
        <v>924</v>
      </c>
      <c r="E94" s="5">
        <v>1</v>
      </c>
      <c r="F94" s="5">
        <v>1</v>
      </c>
    </row>
    <row r="95" spans="1:6" x14ac:dyDescent="0.25">
      <c r="A95" s="5">
        <v>243</v>
      </c>
      <c r="B95" s="5" t="s">
        <v>348</v>
      </c>
      <c r="C95" s="5" t="s">
        <v>1106</v>
      </c>
      <c r="D95" s="5" t="s">
        <v>924</v>
      </c>
      <c r="E95" s="5">
        <v>1</v>
      </c>
      <c r="F95" s="5">
        <v>1</v>
      </c>
    </row>
    <row r="96" spans="1:6" x14ac:dyDescent="0.25">
      <c r="A96" s="5">
        <v>100</v>
      </c>
      <c r="B96" s="5" t="s">
        <v>180</v>
      </c>
      <c r="C96" s="5" t="s">
        <v>181</v>
      </c>
      <c r="D96" s="5" t="s">
        <v>924</v>
      </c>
      <c r="E96" s="5">
        <v>1</v>
      </c>
      <c r="F96" s="5">
        <v>1</v>
      </c>
    </row>
    <row r="97" spans="1:6" x14ac:dyDescent="0.25">
      <c r="A97" s="5">
        <v>101</v>
      </c>
      <c r="B97" s="5" t="s">
        <v>182</v>
      </c>
      <c r="C97" s="5" t="s">
        <v>183</v>
      </c>
      <c r="D97" s="5" t="s">
        <v>924</v>
      </c>
      <c r="E97" s="5">
        <v>1</v>
      </c>
      <c r="F97" s="5">
        <v>1</v>
      </c>
    </row>
    <row r="98" spans="1:6" x14ac:dyDescent="0.25">
      <c r="A98" s="5">
        <v>102</v>
      </c>
      <c r="B98" s="5" t="s">
        <v>184</v>
      </c>
      <c r="C98" s="5" t="s">
        <v>185</v>
      </c>
      <c r="D98" s="5" t="s">
        <v>924</v>
      </c>
      <c r="E98" s="5">
        <v>1</v>
      </c>
      <c r="F98" s="5">
        <v>1</v>
      </c>
    </row>
    <row r="99" spans="1:6" x14ac:dyDescent="0.25">
      <c r="A99" s="5">
        <v>103</v>
      </c>
      <c r="B99" s="5" t="s">
        <v>1107</v>
      </c>
      <c r="C99" s="5" t="s">
        <v>1108</v>
      </c>
      <c r="D99" s="5" t="s">
        <v>924</v>
      </c>
      <c r="E99" s="5">
        <v>1</v>
      </c>
      <c r="F99" s="5">
        <v>1</v>
      </c>
    </row>
    <row r="100" spans="1:6" x14ac:dyDescent="0.25">
      <c r="A100" s="5">
        <v>104</v>
      </c>
      <c r="B100" s="5" t="s">
        <v>186</v>
      </c>
      <c r="C100" s="5" t="s">
        <v>187</v>
      </c>
      <c r="D100" s="5" t="s">
        <v>924</v>
      </c>
      <c r="E100" s="5">
        <v>1</v>
      </c>
      <c r="F100" s="5">
        <v>1</v>
      </c>
    </row>
    <row r="101" spans="1:6" x14ac:dyDescent="0.25">
      <c r="A101" s="5">
        <v>105</v>
      </c>
      <c r="B101" s="5" t="s">
        <v>1109</v>
      </c>
      <c r="C101" s="5" t="s">
        <v>1110</v>
      </c>
      <c r="D101" s="5" t="s">
        <v>924</v>
      </c>
      <c r="E101" s="5">
        <v>1</v>
      </c>
      <c r="F101" s="5">
        <v>1</v>
      </c>
    </row>
    <row r="102" spans="1:6" x14ac:dyDescent="0.25">
      <c r="A102" s="5">
        <v>106</v>
      </c>
      <c r="B102" s="5" t="s">
        <v>1111</v>
      </c>
      <c r="C102" s="5" t="s">
        <v>1112</v>
      </c>
      <c r="D102" s="5" t="s">
        <v>924</v>
      </c>
      <c r="E102" s="5">
        <v>1</v>
      </c>
      <c r="F102" s="5">
        <v>1</v>
      </c>
    </row>
    <row r="103" spans="1:6" x14ac:dyDescent="0.25">
      <c r="A103" s="5">
        <v>108</v>
      </c>
      <c r="B103" s="5" t="s">
        <v>188</v>
      </c>
      <c r="C103" s="5" t="s">
        <v>189</v>
      </c>
      <c r="D103" s="5" t="s">
        <v>924</v>
      </c>
      <c r="E103" s="5">
        <v>1</v>
      </c>
      <c r="F103" s="5">
        <v>1</v>
      </c>
    </row>
    <row r="104" spans="1:6" x14ac:dyDescent="0.25">
      <c r="A104" s="5">
        <v>114</v>
      </c>
      <c r="B104" s="5" t="s">
        <v>1113</v>
      </c>
      <c r="C104" s="5" t="s">
        <v>1114</v>
      </c>
      <c r="D104" s="5" t="s">
        <v>924</v>
      </c>
      <c r="E104" s="5">
        <v>1</v>
      </c>
      <c r="F104" s="5">
        <v>1</v>
      </c>
    </row>
    <row r="105" spans="1:6" x14ac:dyDescent="0.25">
      <c r="A105" s="5">
        <v>117</v>
      </c>
      <c r="B105" s="5" t="s">
        <v>193</v>
      </c>
      <c r="C105" s="5" t="s">
        <v>194</v>
      </c>
      <c r="D105" s="5" t="s">
        <v>924</v>
      </c>
      <c r="E105" s="5">
        <v>1</v>
      </c>
      <c r="F105" s="5">
        <v>1</v>
      </c>
    </row>
    <row r="106" spans="1:6" x14ac:dyDescent="0.25">
      <c r="A106" s="5">
        <v>246</v>
      </c>
      <c r="B106" s="5" t="s">
        <v>346</v>
      </c>
      <c r="C106" s="5" t="s">
        <v>1115</v>
      </c>
      <c r="D106" s="5" t="s">
        <v>924</v>
      </c>
      <c r="E106" s="5">
        <v>1</v>
      </c>
      <c r="F106" s="5">
        <v>1</v>
      </c>
    </row>
    <row r="107" spans="1:6" x14ac:dyDescent="0.25">
      <c r="A107" s="5">
        <v>230</v>
      </c>
      <c r="B107" s="5" t="s">
        <v>195</v>
      </c>
      <c r="C107" s="5" t="s">
        <v>1116</v>
      </c>
      <c r="D107" s="5" t="s">
        <v>924</v>
      </c>
      <c r="E107" s="5">
        <v>1</v>
      </c>
      <c r="F107" s="5">
        <v>1</v>
      </c>
    </row>
    <row r="108" spans="1:6" x14ac:dyDescent="0.25">
      <c r="A108" s="5">
        <v>118</v>
      </c>
      <c r="B108" s="5" t="s">
        <v>199</v>
      </c>
      <c r="C108" s="5" t="s">
        <v>200</v>
      </c>
      <c r="D108" s="5" t="s">
        <v>924</v>
      </c>
      <c r="E108" s="5">
        <v>1</v>
      </c>
      <c r="F108" s="5">
        <v>1</v>
      </c>
    </row>
    <row r="109" spans="1:6" x14ac:dyDescent="0.25">
      <c r="A109" s="5">
        <v>325</v>
      </c>
      <c r="B109" s="5" t="s">
        <v>201</v>
      </c>
      <c r="C109" s="5" t="s">
        <v>1117</v>
      </c>
      <c r="D109" s="5" t="s">
        <v>924</v>
      </c>
      <c r="E109" s="5">
        <v>1</v>
      </c>
      <c r="F109" s="5">
        <v>1</v>
      </c>
    </row>
    <row r="110" spans="1:6" x14ac:dyDescent="0.25">
      <c r="A110" s="5">
        <v>119</v>
      </c>
      <c r="B110" s="5" t="s">
        <v>1118</v>
      </c>
      <c r="C110" s="5" t="s">
        <v>1119</v>
      </c>
      <c r="D110" s="5" t="s">
        <v>924</v>
      </c>
      <c r="E110" s="5">
        <v>1</v>
      </c>
      <c r="F110" s="5">
        <v>1</v>
      </c>
    </row>
    <row r="111" spans="1:6" x14ac:dyDescent="0.25">
      <c r="A111" s="5">
        <v>120</v>
      </c>
      <c r="B111" s="5" t="s">
        <v>1120</v>
      </c>
      <c r="C111" s="5" t="s">
        <v>1121</v>
      </c>
      <c r="D111" s="5" t="s">
        <v>924</v>
      </c>
      <c r="E111" s="5">
        <v>1</v>
      </c>
      <c r="F111" s="5">
        <v>1</v>
      </c>
    </row>
    <row r="112" spans="1:6" x14ac:dyDescent="0.25">
      <c r="A112" s="5">
        <v>122</v>
      </c>
      <c r="B112" s="5" t="s">
        <v>1122</v>
      </c>
      <c r="C112" s="5" t="s">
        <v>1123</v>
      </c>
      <c r="D112" s="5" t="s">
        <v>924</v>
      </c>
      <c r="E112" s="5">
        <v>1</v>
      </c>
      <c r="F112" s="5">
        <v>1</v>
      </c>
    </row>
    <row r="113" spans="1:6" x14ac:dyDescent="0.25">
      <c r="A113" s="5">
        <v>129</v>
      </c>
      <c r="B113" s="5" t="s">
        <v>208</v>
      </c>
      <c r="C113" s="5" t="s">
        <v>209</v>
      </c>
      <c r="D113" s="5" t="s">
        <v>924</v>
      </c>
      <c r="E113" s="5">
        <v>1</v>
      </c>
      <c r="F113" s="5">
        <v>1</v>
      </c>
    </row>
    <row r="114" spans="1:6" x14ac:dyDescent="0.25">
      <c r="A114" s="5">
        <v>130</v>
      </c>
      <c r="B114" s="5" t="s">
        <v>210</v>
      </c>
      <c r="C114" s="5" t="s">
        <v>211</v>
      </c>
      <c r="D114" s="5" t="s">
        <v>924</v>
      </c>
      <c r="E114" s="5">
        <v>1</v>
      </c>
      <c r="F114" s="5">
        <v>1</v>
      </c>
    </row>
    <row r="115" spans="1:6" x14ac:dyDescent="0.25">
      <c r="A115" s="5">
        <v>131</v>
      </c>
      <c r="B115" s="5" t="s">
        <v>212</v>
      </c>
      <c r="C115" s="5" t="s">
        <v>213</v>
      </c>
      <c r="D115" s="5" t="s">
        <v>924</v>
      </c>
      <c r="E115" s="5">
        <v>1</v>
      </c>
      <c r="F115" s="5">
        <v>1</v>
      </c>
    </row>
    <row r="116" spans="1:6" x14ac:dyDescent="0.25">
      <c r="A116" s="5">
        <v>132</v>
      </c>
      <c r="B116" s="5" t="s">
        <v>1124</v>
      </c>
      <c r="C116" s="5" t="s">
        <v>1125</v>
      </c>
      <c r="D116" s="5" t="s">
        <v>924</v>
      </c>
      <c r="E116" s="5">
        <v>1</v>
      </c>
      <c r="F116" s="5">
        <v>1</v>
      </c>
    </row>
    <row r="117" spans="1:6" x14ac:dyDescent="0.25">
      <c r="A117" s="5">
        <v>133</v>
      </c>
      <c r="B117" s="5" t="s">
        <v>214</v>
      </c>
      <c r="C117" s="5" t="s">
        <v>215</v>
      </c>
      <c r="D117" s="5" t="s">
        <v>924</v>
      </c>
      <c r="E117" s="5">
        <v>1</v>
      </c>
      <c r="F117" s="5">
        <v>1</v>
      </c>
    </row>
    <row r="118" spans="1:6" x14ac:dyDescent="0.25">
      <c r="A118" s="5">
        <v>134</v>
      </c>
      <c r="B118" s="5" t="s">
        <v>1126</v>
      </c>
      <c r="C118" s="5" t="s">
        <v>1127</v>
      </c>
      <c r="D118" s="5" t="s">
        <v>924</v>
      </c>
      <c r="E118" s="5">
        <v>1</v>
      </c>
      <c r="F118" s="5">
        <v>1</v>
      </c>
    </row>
    <row r="119" spans="1:6" x14ac:dyDescent="0.25">
      <c r="A119" s="5">
        <v>135</v>
      </c>
      <c r="B119" s="5" t="s">
        <v>221</v>
      </c>
      <c r="C119" s="5" t="s">
        <v>1677</v>
      </c>
      <c r="D119" s="5" t="s">
        <v>924</v>
      </c>
      <c r="E119" s="5">
        <v>1</v>
      </c>
      <c r="F119" s="5">
        <v>1</v>
      </c>
    </row>
    <row r="120" spans="1:6" x14ac:dyDescent="0.25">
      <c r="A120" s="5">
        <v>136</v>
      </c>
      <c r="B120" s="5" t="s">
        <v>223</v>
      </c>
      <c r="C120" s="5" t="s">
        <v>224</v>
      </c>
      <c r="D120" s="5" t="s">
        <v>925</v>
      </c>
      <c r="E120" s="5">
        <v>1.7</v>
      </c>
      <c r="F120" s="5">
        <v>4.2</v>
      </c>
    </row>
    <row r="121" spans="1:6" x14ac:dyDescent="0.25">
      <c r="A121" s="5">
        <v>140</v>
      </c>
      <c r="B121" s="5" t="s">
        <v>221</v>
      </c>
      <c r="C121" s="5" t="s">
        <v>222</v>
      </c>
      <c r="D121" s="5" t="s">
        <v>925</v>
      </c>
      <c r="E121" s="5">
        <v>1.7</v>
      </c>
      <c r="F121" s="5">
        <v>4.2</v>
      </c>
    </row>
    <row r="122" spans="1:6" x14ac:dyDescent="0.25">
      <c r="A122" s="5">
        <v>144</v>
      </c>
      <c r="B122" s="5" t="s">
        <v>1128</v>
      </c>
      <c r="C122" s="5" t="s">
        <v>1129</v>
      </c>
      <c r="D122" s="5" t="s">
        <v>924</v>
      </c>
      <c r="E122" s="5">
        <v>1</v>
      </c>
      <c r="F122" s="5">
        <v>1</v>
      </c>
    </row>
    <row r="123" spans="1:6" x14ac:dyDescent="0.25">
      <c r="A123" s="5">
        <v>145</v>
      </c>
      <c r="B123" s="5" t="s">
        <v>1130</v>
      </c>
      <c r="C123" s="5" t="s">
        <v>1131</v>
      </c>
      <c r="D123" s="5" t="s">
        <v>924</v>
      </c>
      <c r="E123" s="5">
        <v>1</v>
      </c>
      <c r="F123" s="5">
        <v>1</v>
      </c>
    </row>
    <row r="124" spans="1:6" x14ac:dyDescent="0.25">
      <c r="A124" s="5">
        <v>146</v>
      </c>
      <c r="B124" s="5" t="s">
        <v>225</v>
      </c>
      <c r="C124" s="5" t="s">
        <v>1132</v>
      </c>
      <c r="D124" s="5" t="s">
        <v>924</v>
      </c>
      <c r="E124" s="5">
        <v>1</v>
      </c>
      <c r="F124" s="5">
        <v>1</v>
      </c>
    </row>
    <row r="125" spans="1:6" x14ac:dyDescent="0.25">
      <c r="A125" s="5">
        <v>148</v>
      </c>
      <c r="B125" s="5">
        <v>148</v>
      </c>
      <c r="C125" s="5" t="s">
        <v>1133</v>
      </c>
      <c r="D125" s="5" t="s">
        <v>925</v>
      </c>
      <c r="E125" s="5">
        <v>1.7</v>
      </c>
      <c r="F125" s="5">
        <v>4.2</v>
      </c>
    </row>
    <row r="126" spans="1:6" x14ac:dyDescent="0.25">
      <c r="A126" s="5">
        <v>149</v>
      </c>
      <c r="B126" s="5" t="s">
        <v>230</v>
      </c>
      <c r="C126" s="5" t="s">
        <v>231</v>
      </c>
      <c r="D126" s="5" t="s">
        <v>924</v>
      </c>
      <c r="E126" s="5">
        <v>1</v>
      </c>
      <c r="F126" s="5">
        <v>1</v>
      </c>
    </row>
    <row r="127" spans="1:6" x14ac:dyDescent="0.25">
      <c r="A127" s="5">
        <v>150</v>
      </c>
      <c r="B127" s="5">
        <v>150</v>
      </c>
      <c r="C127" s="5" t="s">
        <v>1134</v>
      </c>
      <c r="D127" s="5" t="s">
        <v>924</v>
      </c>
      <c r="E127" s="5">
        <v>1</v>
      </c>
      <c r="F127" s="5">
        <v>1</v>
      </c>
    </row>
    <row r="128" spans="1:6" x14ac:dyDescent="0.25">
      <c r="A128" s="5">
        <v>151</v>
      </c>
      <c r="B128" s="5" t="s">
        <v>232</v>
      </c>
      <c r="C128" s="5" t="s">
        <v>233</v>
      </c>
      <c r="D128" s="5" t="s">
        <v>924</v>
      </c>
      <c r="E128" s="5">
        <v>1</v>
      </c>
      <c r="F128" s="5">
        <v>1</v>
      </c>
    </row>
    <row r="129" spans="1:6" x14ac:dyDescent="0.25">
      <c r="A129" s="5">
        <v>152</v>
      </c>
      <c r="B129" s="5" t="s">
        <v>234</v>
      </c>
      <c r="C129" s="5" t="s">
        <v>235</v>
      </c>
      <c r="D129" s="5" t="s">
        <v>924</v>
      </c>
      <c r="E129" s="5">
        <v>1</v>
      </c>
      <c r="F129" s="5">
        <v>1</v>
      </c>
    </row>
    <row r="130" spans="1:6" x14ac:dyDescent="0.25">
      <c r="A130" s="5">
        <v>153</v>
      </c>
      <c r="B130" s="5" t="s">
        <v>1135</v>
      </c>
      <c r="C130" s="5" t="s">
        <v>1136</v>
      </c>
      <c r="D130" s="5" t="s">
        <v>924</v>
      </c>
      <c r="E130" s="5">
        <v>1</v>
      </c>
      <c r="F130" s="5">
        <v>1</v>
      </c>
    </row>
    <row r="131" spans="1:6" x14ac:dyDescent="0.25">
      <c r="A131" s="5">
        <v>154</v>
      </c>
      <c r="B131" s="5" t="s">
        <v>1137</v>
      </c>
      <c r="C131" s="5" t="s">
        <v>1138</v>
      </c>
      <c r="D131" s="5" t="s">
        <v>924</v>
      </c>
      <c r="E131" s="5">
        <v>1</v>
      </c>
      <c r="F131" s="5">
        <v>1</v>
      </c>
    </row>
    <row r="132" spans="1:6" x14ac:dyDescent="0.25">
      <c r="A132" s="5">
        <v>155</v>
      </c>
      <c r="B132" s="5" t="s">
        <v>1139</v>
      </c>
      <c r="C132" s="5" t="s">
        <v>1140</v>
      </c>
      <c r="D132" s="5" t="s">
        <v>924</v>
      </c>
      <c r="E132" s="5">
        <v>1</v>
      </c>
      <c r="F132" s="5">
        <v>1</v>
      </c>
    </row>
    <row r="133" spans="1:6" x14ac:dyDescent="0.25">
      <c r="A133" s="5">
        <v>156</v>
      </c>
      <c r="B133" s="5" t="s">
        <v>236</v>
      </c>
      <c r="C133" s="5" t="s">
        <v>237</v>
      </c>
      <c r="D133" s="5" t="s">
        <v>924</v>
      </c>
      <c r="E133" s="5">
        <v>1</v>
      </c>
      <c r="F133" s="5">
        <v>1</v>
      </c>
    </row>
    <row r="134" spans="1:6" x14ac:dyDescent="0.25">
      <c r="A134" s="5">
        <v>158</v>
      </c>
      <c r="B134" s="5" t="s">
        <v>1141</v>
      </c>
      <c r="C134" s="5" t="s">
        <v>1142</v>
      </c>
      <c r="D134" s="5" t="s">
        <v>924</v>
      </c>
      <c r="E134" s="5">
        <v>1</v>
      </c>
      <c r="F134" s="5">
        <v>1</v>
      </c>
    </row>
    <row r="135" spans="1:6" x14ac:dyDescent="0.25">
      <c r="A135" s="5">
        <v>159</v>
      </c>
      <c r="B135" s="5" t="s">
        <v>238</v>
      </c>
      <c r="C135" s="5" t="s">
        <v>239</v>
      </c>
      <c r="D135" s="5" t="s">
        <v>924</v>
      </c>
      <c r="E135" s="5">
        <v>1</v>
      </c>
      <c r="F135" s="5">
        <v>1</v>
      </c>
    </row>
    <row r="136" spans="1:6" x14ac:dyDescent="0.25">
      <c r="A136" s="5">
        <v>161</v>
      </c>
      <c r="B136" s="5" t="s">
        <v>1143</v>
      </c>
      <c r="C136" s="5" t="s">
        <v>1144</v>
      </c>
      <c r="D136" s="5" t="s">
        <v>924</v>
      </c>
      <c r="E136" s="5">
        <v>1</v>
      </c>
      <c r="F136" s="5">
        <v>1</v>
      </c>
    </row>
    <row r="137" spans="1:6" x14ac:dyDescent="0.25">
      <c r="A137" s="5">
        <v>162</v>
      </c>
      <c r="B137" s="5" t="s">
        <v>242</v>
      </c>
      <c r="C137" s="5" t="s">
        <v>243</v>
      </c>
      <c r="D137" s="5" t="s">
        <v>924</v>
      </c>
      <c r="E137" s="5">
        <v>1</v>
      </c>
      <c r="F137" s="5">
        <v>1</v>
      </c>
    </row>
    <row r="138" spans="1:6" x14ac:dyDescent="0.25">
      <c r="A138" s="5">
        <v>163</v>
      </c>
      <c r="B138" s="5" t="s">
        <v>1145</v>
      </c>
      <c r="C138" s="5" t="s">
        <v>1146</v>
      </c>
      <c r="D138" s="5" t="s">
        <v>924</v>
      </c>
      <c r="E138" s="5">
        <v>1</v>
      </c>
      <c r="F138" s="5">
        <v>1</v>
      </c>
    </row>
    <row r="139" spans="1:6" x14ac:dyDescent="0.25">
      <c r="A139" s="5">
        <v>164</v>
      </c>
      <c r="B139" s="5" t="s">
        <v>1147</v>
      </c>
      <c r="C139" s="5" t="s">
        <v>1148</v>
      </c>
      <c r="D139" s="5" t="s">
        <v>924</v>
      </c>
      <c r="E139" s="5">
        <v>1</v>
      </c>
      <c r="F139" s="5">
        <v>1</v>
      </c>
    </row>
    <row r="140" spans="1:6" x14ac:dyDescent="0.25">
      <c r="A140" s="5">
        <v>165</v>
      </c>
      <c r="B140" s="5" t="s">
        <v>1149</v>
      </c>
      <c r="C140" s="5" t="s">
        <v>1150</v>
      </c>
      <c r="D140" s="5" t="s">
        <v>924</v>
      </c>
      <c r="E140" s="5">
        <v>1</v>
      </c>
      <c r="F140" s="5">
        <v>1</v>
      </c>
    </row>
    <row r="141" spans="1:6" x14ac:dyDescent="0.25">
      <c r="A141" s="5">
        <v>166</v>
      </c>
      <c r="B141" s="5" t="s">
        <v>1151</v>
      </c>
      <c r="C141" s="5" t="s">
        <v>1152</v>
      </c>
      <c r="D141" s="5" t="s">
        <v>924</v>
      </c>
      <c r="E141" s="5">
        <v>1</v>
      </c>
      <c r="F141" s="5">
        <v>1</v>
      </c>
    </row>
    <row r="142" spans="1:6" x14ac:dyDescent="0.25">
      <c r="A142" s="5">
        <v>167</v>
      </c>
      <c r="B142" s="5" t="s">
        <v>1153</v>
      </c>
      <c r="C142" s="5" t="s">
        <v>1154</v>
      </c>
      <c r="D142" s="5" t="s">
        <v>924</v>
      </c>
      <c r="E142" s="5">
        <v>1</v>
      </c>
      <c r="F142" s="5">
        <v>1</v>
      </c>
    </row>
    <row r="143" spans="1:6" x14ac:dyDescent="0.25">
      <c r="A143" s="5">
        <v>168</v>
      </c>
      <c r="B143" s="5" t="s">
        <v>1155</v>
      </c>
      <c r="C143" s="5" t="s">
        <v>1156</v>
      </c>
      <c r="D143" s="5" t="s">
        <v>924</v>
      </c>
      <c r="E143" s="5">
        <v>1</v>
      </c>
      <c r="F143" s="5">
        <v>1</v>
      </c>
    </row>
    <row r="144" spans="1:6" x14ac:dyDescent="0.25">
      <c r="A144" s="5">
        <v>169</v>
      </c>
      <c r="B144" s="5" t="s">
        <v>1157</v>
      </c>
      <c r="C144" s="5" t="s">
        <v>1158</v>
      </c>
      <c r="D144" s="5" t="s">
        <v>924</v>
      </c>
      <c r="E144" s="5">
        <v>1</v>
      </c>
      <c r="F144" s="5">
        <v>1</v>
      </c>
    </row>
    <row r="145" spans="1:6" x14ac:dyDescent="0.25">
      <c r="A145" s="5">
        <v>170</v>
      </c>
      <c r="B145" s="5" t="s">
        <v>247</v>
      </c>
      <c r="C145" s="5" t="s">
        <v>1159</v>
      </c>
      <c r="D145" s="5" t="s">
        <v>924</v>
      </c>
      <c r="E145" s="5">
        <v>1</v>
      </c>
      <c r="F145" s="5">
        <v>1</v>
      </c>
    </row>
    <row r="146" spans="1:6" x14ac:dyDescent="0.25">
      <c r="A146" s="5">
        <v>171</v>
      </c>
      <c r="B146" s="5" t="s">
        <v>1160</v>
      </c>
      <c r="C146" s="5" t="s">
        <v>1161</v>
      </c>
      <c r="D146" s="5" t="s">
        <v>924</v>
      </c>
      <c r="E146" s="5">
        <v>1</v>
      </c>
      <c r="F146" s="5">
        <v>1</v>
      </c>
    </row>
    <row r="147" spans="1:6" x14ac:dyDescent="0.25">
      <c r="A147" s="5">
        <v>172</v>
      </c>
      <c r="B147" s="5" t="s">
        <v>1162</v>
      </c>
      <c r="C147" s="5" t="s">
        <v>1163</v>
      </c>
      <c r="D147" s="5" t="s">
        <v>924</v>
      </c>
      <c r="E147" s="5">
        <v>1</v>
      </c>
      <c r="F147" s="5">
        <v>1</v>
      </c>
    </row>
    <row r="148" spans="1:6" x14ac:dyDescent="0.25">
      <c r="A148" s="5">
        <v>637</v>
      </c>
      <c r="B148" s="5" t="s">
        <v>1164</v>
      </c>
      <c r="C148" s="5" t="s">
        <v>1165</v>
      </c>
      <c r="D148" s="5" t="s">
        <v>924</v>
      </c>
      <c r="E148" s="5">
        <v>1</v>
      </c>
      <c r="F148" s="5">
        <v>1</v>
      </c>
    </row>
    <row r="149" spans="1:6" x14ac:dyDescent="0.25">
      <c r="A149" s="5">
        <v>173</v>
      </c>
      <c r="B149" s="5" t="s">
        <v>249</v>
      </c>
      <c r="C149" s="5" t="s">
        <v>1166</v>
      </c>
      <c r="D149" s="5" t="s">
        <v>924</v>
      </c>
      <c r="E149" s="5">
        <v>1</v>
      </c>
      <c r="F149" s="5">
        <v>1</v>
      </c>
    </row>
    <row r="150" spans="1:6" x14ac:dyDescent="0.25">
      <c r="A150" s="5">
        <v>174</v>
      </c>
      <c r="B150" s="5" t="s">
        <v>1167</v>
      </c>
      <c r="C150" s="5" t="s">
        <v>1168</v>
      </c>
      <c r="D150" s="5" t="s">
        <v>924</v>
      </c>
      <c r="E150" s="5">
        <v>1</v>
      </c>
      <c r="F150" s="5">
        <v>1</v>
      </c>
    </row>
    <row r="151" spans="1:6" x14ac:dyDescent="0.25">
      <c r="A151" s="5">
        <v>175</v>
      </c>
      <c r="B151" s="5" t="s">
        <v>251</v>
      </c>
      <c r="C151" s="5" t="s">
        <v>1169</v>
      </c>
      <c r="D151" s="5" t="s">
        <v>924</v>
      </c>
      <c r="E151" s="5">
        <v>1</v>
      </c>
      <c r="F151" s="5">
        <v>1</v>
      </c>
    </row>
    <row r="152" spans="1:6" x14ac:dyDescent="0.25">
      <c r="A152" s="5">
        <v>183</v>
      </c>
      <c r="B152" s="5" t="s">
        <v>253</v>
      </c>
      <c r="C152" s="5" t="s">
        <v>254</v>
      </c>
      <c r="D152" s="5" t="s">
        <v>924</v>
      </c>
      <c r="E152" s="5">
        <v>1</v>
      </c>
      <c r="F152" s="5">
        <v>1</v>
      </c>
    </row>
    <row r="153" spans="1:6" x14ac:dyDescent="0.25">
      <c r="A153" s="5">
        <v>15</v>
      </c>
      <c r="B153" s="5" t="s">
        <v>1170</v>
      </c>
      <c r="C153" s="5" t="s">
        <v>1171</v>
      </c>
      <c r="D153" s="5" t="s">
        <v>924</v>
      </c>
      <c r="E153" s="5">
        <v>1</v>
      </c>
      <c r="F153" s="5">
        <v>1</v>
      </c>
    </row>
    <row r="154" spans="1:6" x14ac:dyDescent="0.25">
      <c r="A154" s="5">
        <v>17</v>
      </c>
      <c r="B154" s="5" t="s">
        <v>1172</v>
      </c>
      <c r="C154" s="5" t="s">
        <v>1173</v>
      </c>
      <c r="D154" s="5" t="s">
        <v>924</v>
      </c>
      <c r="E154" s="5">
        <v>1</v>
      </c>
      <c r="F154" s="5">
        <v>1</v>
      </c>
    </row>
    <row r="155" spans="1:6" x14ac:dyDescent="0.25">
      <c r="A155" s="5">
        <v>184</v>
      </c>
      <c r="B155" s="5" t="s">
        <v>255</v>
      </c>
      <c r="C155" s="5" t="s">
        <v>1174</v>
      </c>
      <c r="D155" s="5" t="s">
        <v>924</v>
      </c>
      <c r="E155" s="5">
        <v>1</v>
      </c>
      <c r="F155" s="5">
        <v>1</v>
      </c>
    </row>
    <row r="156" spans="1:6" x14ac:dyDescent="0.25">
      <c r="A156" s="5">
        <v>185</v>
      </c>
      <c r="B156" s="5" t="s">
        <v>1175</v>
      </c>
      <c r="C156" s="5" t="s">
        <v>1176</v>
      </c>
      <c r="D156" s="5" t="s">
        <v>924</v>
      </c>
      <c r="E156" s="5">
        <v>1</v>
      </c>
      <c r="F156" s="5">
        <v>1</v>
      </c>
    </row>
    <row r="157" spans="1:6" x14ac:dyDescent="0.25">
      <c r="A157" s="5">
        <v>186</v>
      </c>
      <c r="B157" s="5" t="s">
        <v>257</v>
      </c>
      <c r="C157" s="5" t="s">
        <v>258</v>
      </c>
      <c r="D157" s="5" t="s">
        <v>924</v>
      </c>
      <c r="E157" s="5">
        <v>1</v>
      </c>
      <c r="F157" s="5">
        <v>1</v>
      </c>
    </row>
    <row r="158" spans="1:6" x14ac:dyDescent="0.25">
      <c r="A158" s="5">
        <v>188</v>
      </c>
      <c r="B158" s="5" t="s">
        <v>1177</v>
      </c>
      <c r="C158" s="5" t="s">
        <v>1178</v>
      </c>
      <c r="D158" s="5" t="s">
        <v>924</v>
      </c>
      <c r="E158" s="5">
        <v>1</v>
      </c>
      <c r="F158" s="5">
        <v>1</v>
      </c>
    </row>
    <row r="159" spans="1:6" x14ac:dyDescent="0.25">
      <c r="A159" s="5">
        <v>189</v>
      </c>
      <c r="B159" s="5" t="s">
        <v>1179</v>
      </c>
      <c r="C159" s="5" t="s">
        <v>1180</v>
      </c>
      <c r="D159" s="5" t="s">
        <v>924</v>
      </c>
      <c r="E159" s="5">
        <v>1</v>
      </c>
      <c r="F159" s="5">
        <v>1</v>
      </c>
    </row>
    <row r="160" spans="1:6" x14ac:dyDescent="0.25">
      <c r="A160" s="5">
        <v>190</v>
      </c>
      <c r="B160" s="5" t="s">
        <v>259</v>
      </c>
      <c r="C160" s="5" t="s">
        <v>260</v>
      </c>
      <c r="D160" s="5" t="s">
        <v>925</v>
      </c>
      <c r="E160" s="5">
        <v>1.7</v>
      </c>
      <c r="F160" s="5">
        <v>4.2</v>
      </c>
    </row>
    <row r="161" spans="1:6" x14ac:dyDescent="0.25">
      <c r="A161" s="5">
        <v>191</v>
      </c>
      <c r="B161" s="5" t="s">
        <v>1181</v>
      </c>
      <c r="C161" s="5" t="s">
        <v>1182</v>
      </c>
      <c r="D161" s="5" t="s">
        <v>924</v>
      </c>
      <c r="E161" s="5">
        <v>1</v>
      </c>
      <c r="F161" s="5">
        <v>1</v>
      </c>
    </row>
    <row r="162" spans="1:6" x14ac:dyDescent="0.25">
      <c r="A162" s="5">
        <v>520</v>
      </c>
      <c r="B162" s="5" t="s">
        <v>1183</v>
      </c>
      <c r="C162" s="5" t="s">
        <v>1184</v>
      </c>
      <c r="D162" s="5" t="s">
        <v>924</v>
      </c>
      <c r="E162" s="5">
        <v>1</v>
      </c>
      <c r="F162" s="5">
        <v>1</v>
      </c>
    </row>
    <row r="163" spans="1:6" x14ac:dyDescent="0.25">
      <c r="A163" s="5">
        <v>110</v>
      </c>
      <c r="B163" s="5" t="s">
        <v>1185</v>
      </c>
      <c r="C163" s="5" t="s">
        <v>1186</v>
      </c>
      <c r="D163" s="5" t="s">
        <v>924</v>
      </c>
      <c r="E163" s="5">
        <v>1</v>
      </c>
      <c r="F163" s="5">
        <v>1</v>
      </c>
    </row>
    <row r="164" spans="1:6" x14ac:dyDescent="0.25">
      <c r="A164" s="5">
        <v>111</v>
      </c>
      <c r="B164" s="5" t="s">
        <v>1187</v>
      </c>
      <c r="C164" s="5" t="s">
        <v>1188</v>
      </c>
      <c r="D164" s="5" t="s">
        <v>924</v>
      </c>
      <c r="E164" s="5">
        <v>1</v>
      </c>
      <c r="F164" s="5">
        <v>1</v>
      </c>
    </row>
    <row r="165" spans="1:6" x14ac:dyDescent="0.25">
      <c r="A165" s="5">
        <v>112</v>
      </c>
      <c r="B165" s="5" t="s">
        <v>261</v>
      </c>
      <c r="C165" s="5" t="s">
        <v>1189</v>
      </c>
      <c r="D165" s="5" t="s">
        <v>924</v>
      </c>
      <c r="E165" s="5">
        <v>1</v>
      </c>
      <c r="F165" s="5">
        <v>1</v>
      </c>
    </row>
    <row r="166" spans="1:6" x14ac:dyDescent="0.25">
      <c r="A166" s="5">
        <v>192</v>
      </c>
      <c r="B166" s="5" t="s">
        <v>263</v>
      </c>
      <c r="C166" s="5" t="s">
        <v>264</v>
      </c>
      <c r="D166" s="5" t="s">
        <v>924</v>
      </c>
      <c r="E166" s="5">
        <v>1</v>
      </c>
      <c r="F166" s="5">
        <v>1</v>
      </c>
    </row>
    <row r="167" spans="1:6" x14ac:dyDescent="0.25">
      <c r="A167" s="5">
        <v>247</v>
      </c>
      <c r="B167" s="5" t="s">
        <v>344</v>
      </c>
      <c r="C167" s="5" t="s">
        <v>1190</v>
      </c>
      <c r="D167" s="5" t="s">
        <v>924</v>
      </c>
      <c r="E167" s="5">
        <v>1</v>
      </c>
      <c r="F167" s="5">
        <v>1</v>
      </c>
    </row>
    <row r="168" spans="1:6" x14ac:dyDescent="0.25">
      <c r="A168" s="5">
        <v>248</v>
      </c>
      <c r="B168" s="5" t="s">
        <v>1191</v>
      </c>
      <c r="C168" s="5" t="s">
        <v>1192</v>
      </c>
      <c r="D168" s="5" t="s">
        <v>924</v>
      </c>
      <c r="E168" s="5">
        <v>1</v>
      </c>
      <c r="F168" s="5">
        <v>1</v>
      </c>
    </row>
    <row r="169" spans="1:6" x14ac:dyDescent="0.25">
      <c r="A169" s="5">
        <v>193</v>
      </c>
      <c r="B169" s="5" t="s">
        <v>265</v>
      </c>
      <c r="C169" s="5" t="s">
        <v>1193</v>
      </c>
      <c r="D169" s="5" t="s">
        <v>924</v>
      </c>
      <c r="E169" s="5">
        <v>1</v>
      </c>
      <c r="F169" s="5">
        <v>1</v>
      </c>
    </row>
    <row r="170" spans="1:6" x14ac:dyDescent="0.25">
      <c r="A170" s="5">
        <v>116</v>
      </c>
      <c r="B170" s="5" t="s">
        <v>270</v>
      </c>
      <c r="C170" s="5" t="s">
        <v>1194</v>
      </c>
      <c r="D170" s="5" t="s">
        <v>924</v>
      </c>
      <c r="E170" s="5">
        <v>1</v>
      </c>
      <c r="F170" s="5">
        <v>1</v>
      </c>
    </row>
    <row r="171" spans="1:6" x14ac:dyDescent="0.25">
      <c r="A171" s="5">
        <v>328</v>
      </c>
      <c r="B171" s="5" t="s">
        <v>272</v>
      </c>
      <c r="C171" s="5" t="s">
        <v>1195</v>
      </c>
      <c r="D171" s="5" t="s">
        <v>925</v>
      </c>
      <c r="E171" s="5">
        <v>1.7</v>
      </c>
      <c r="F171" s="5">
        <v>4.2</v>
      </c>
    </row>
    <row r="172" spans="1:6" x14ac:dyDescent="0.25">
      <c r="A172" s="5">
        <v>123</v>
      </c>
      <c r="B172" s="5" t="s">
        <v>1196</v>
      </c>
      <c r="C172" s="5" t="s">
        <v>1197</v>
      </c>
      <c r="D172" s="5" t="s">
        <v>924</v>
      </c>
      <c r="E172" s="5">
        <v>1</v>
      </c>
      <c r="F172" s="5">
        <v>1</v>
      </c>
    </row>
    <row r="173" spans="1:6" x14ac:dyDescent="0.25">
      <c r="A173" s="5">
        <v>194</v>
      </c>
      <c r="B173" s="5" t="s">
        <v>1198</v>
      </c>
      <c r="C173" s="5" t="s">
        <v>1199</v>
      </c>
      <c r="D173" s="5" t="s">
        <v>924</v>
      </c>
      <c r="E173" s="5">
        <v>1</v>
      </c>
      <c r="F173" s="5">
        <v>1</v>
      </c>
    </row>
    <row r="174" spans="1:6" x14ac:dyDescent="0.25">
      <c r="A174" s="5">
        <v>195</v>
      </c>
      <c r="B174" s="5" t="s">
        <v>274</v>
      </c>
      <c r="C174" s="5" t="s">
        <v>1200</v>
      </c>
      <c r="D174" s="5" t="s">
        <v>924</v>
      </c>
      <c r="E174" s="5">
        <v>1</v>
      </c>
      <c r="F174" s="5">
        <v>1</v>
      </c>
    </row>
    <row r="175" spans="1:6" x14ac:dyDescent="0.25">
      <c r="A175" s="5">
        <v>196</v>
      </c>
      <c r="B175" s="5" t="s">
        <v>276</v>
      </c>
      <c r="C175" s="5" t="s">
        <v>277</v>
      </c>
      <c r="D175" s="5" t="s">
        <v>924</v>
      </c>
      <c r="E175" s="5">
        <v>1</v>
      </c>
      <c r="F175" s="5">
        <v>1</v>
      </c>
    </row>
    <row r="176" spans="1:6" x14ac:dyDescent="0.25">
      <c r="A176" s="5">
        <v>197</v>
      </c>
      <c r="B176" s="5" t="s">
        <v>281</v>
      </c>
      <c r="C176" s="5" t="s">
        <v>282</v>
      </c>
      <c r="D176" s="5" t="s">
        <v>924</v>
      </c>
      <c r="E176" s="5">
        <v>1</v>
      </c>
      <c r="F176" s="5">
        <v>1</v>
      </c>
    </row>
    <row r="177" spans="1:6" x14ac:dyDescent="0.25">
      <c r="A177" s="5">
        <v>198</v>
      </c>
      <c r="B177" s="5" t="s">
        <v>1202</v>
      </c>
      <c r="C177" s="5" t="s">
        <v>1203</v>
      </c>
      <c r="D177" s="5" t="s">
        <v>924</v>
      </c>
      <c r="E177" s="5">
        <v>1</v>
      </c>
      <c r="F177" s="5">
        <v>1</v>
      </c>
    </row>
    <row r="178" spans="1:6" x14ac:dyDescent="0.25">
      <c r="A178" s="5">
        <v>521</v>
      </c>
      <c r="B178" s="5" t="s">
        <v>1204</v>
      </c>
      <c r="C178" s="5" t="s">
        <v>1205</v>
      </c>
      <c r="D178" s="5" t="s">
        <v>924</v>
      </c>
      <c r="E178" s="5">
        <v>1</v>
      </c>
      <c r="F178" s="5">
        <v>1</v>
      </c>
    </row>
    <row r="179" spans="1:6" x14ac:dyDescent="0.25">
      <c r="A179" s="5">
        <v>199</v>
      </c>
      <c r="B179" s="5" t="s">
        <v>286</v>
      </c>
      <c r="C179" s="5" t="s">
        <v>287</v>
      </c>
      <c r="D179" s="5" t="s">
        <v>924</v>
      </c>
      <c r="E179" s="5">
        <v>1</v>
      </c>
      <c r="F179" s="5">
        <v>1</v>
      </c>
    </row>
    <row r="180" spans="1:6" x14ac:dyDescent="0.25">
      <c r="A180" s="5">
        <v>200</v>
      </c>
      <c r="B180" s="5">
        <v>200</v>
      </c>
      <c r="C180" s="5" t="s">
        <v>1206</v>
      </c>
      <c r="D180" s="5" t="s">
        <v>924</v>
      </c>
      <c r="E180" s="5">
        <v>1</v>
      </c>
      <c r="F180" s="5">
        <v>1</v>
      </c>
    </row>
    <row r="181" spans="1:6" x14ac:dyDescent="0.25">
      <c r="A181" s="5">
        <v>201</v>
      </c>
      <c r="B181" s="5" t="s">
        <v>289</v>
      </c>
      <c r="C181" s="5" t="s">
        <v>290</v>
      </c>
      <c r="D181" s="5" t="s">
        <v>924</v>
      </c>
      <c r="E181" s="5">
        <v>1</v>
      </c>
      <c r="F181" s="5">
        <v>1</v>
      </c>
    </row>
    <row r="182" spans="1:6" x14ac:dyDescent="0.25">
      <c r="A182" s="5">
        <v>258</v>
      </c>
      <c r="B182" s="5" t="s">
        <v>1207</v>
      </c>
      <c r="C182" s="5" t="s">
        <v>1208</v>
      </c>
      <c r="D182" s="5" t="s">
        <v>924</v>
      </c>
      <c r="E182" s="5">
        <v>1</v>
      </c>
      <c r="F182" s="5">
        <v>1</v>
      </c>
    </row>
    <row r="183" spans="1:6" x14ac:dyDescent="0.25">
      <c r="A183" s="5">
        <v>259</v>
      </c>
      <c r="B183" s="5" t="s">
        <v>1209</v>
      </c>
      <c r="C183" s="5" t="s">
        <v>1210</v>
      </c>
      <c r="D183" s="5" t="s">
        <v>924</v>
      </c>
      <c r="E183" s="5">
        <v>1</v>
      </c>
      <c r="F183" s="5">
        <v>1</v>
      </c>
    </row>
    <row r="184" spans="1:6" x14ac:dyDescent="0.25">
      <c r="A184" s="5">
        <v>260</v>
      </c>
      <c r="B184" s="5" t="s">
        <v>355</v>
      </c>
      <c r="C184" s="5" t="s">
        <v>356</v>
      </c>
      <c r="D184" s="5" t="s">
        <v>924</v>
      </c>
      <c r="E184" s="5">
        <v>1</v>
      </c>
      <c r="F184" s="5">
        <v>1</v>
      </c>
    </row>
    <row r="185" spans="1:6" x14ac:dyDescent="0.25">
      <c r="A185" s="5">
        <v>261</v>
      </c>
      <c r="B185" s="5" t="s">
        <v>358</v>
      </c>
      <c r="C185" s="5" t="s">
        <v>359</v>
      </c>
      <c r="D185" s="5" t="s">
        <v>924</v>
      </c>
      <c r="E185" s="5">
        <v>1</v>
      </c>
      <c r="F185" s="5">
        <v>1</v>
      </c>
    </row>
    <row r="186" spans="1:6" x14ac:dyDescent="0.25">
      <c r="A186" s="5">
        <v>262</v>
      </c>
      <c r="B186" s="5" t="s">
        <v>1211</v>
      </c>
      <c r="C186" s="5" t="s">
        <v>1212</v>
      </c>
      <c r="D186" s="5" t="s">
        <v>924</v>
      </c>
      <c r="E186" s="5">
        <v>1</v>
      </c>
      <c r="F186" s="5">
        <v>1</v>
      </c>
    </row>
    <row r="187" spans="1:6" x14ac:dyDescent="0.25">
      <c r="A187" s="5">
        <v>523</v>
      </c>
      <c r="B187" s="5" t="s">
        <v>1213</v>
      </c>
      <c r="C187" s="5" t="s">
        <v>1214</v>
      </c>
      <c r="D187" s="5" t="s">
        <v>924</v>
      </c>
      <c r="E187" s="5">
        <v>1</v>
      </c>
      <c r="F187" s="5">
        <v>1</v>
      </c>
    </row>
    <row r="188" spans="1:6" x14ac:dyDescent="0.25">
      <c r="A188" s="5">
        <v>202</v>
      </c>
      <c r="B188" s="5" t="s">
        <v>1215</v>
      </c>
      <c r="C188" s="5" t="s">
        <v>1216</v>
      </c>
      <c r="D188" s="5" t="s">
        <v>924</v>
      </c>
      <c r="E188" s="5">
        <v>1</v>
      </c>
      <c r="F188" s="5">
        <v>1</v>
      </c>
    </row>
    <row r="189" spans="1:6" x14ac:dyDescent="0.25">
      <c r="A189" s="5">
        <v>203</v>
      </c>
      <c r="B189" s="5" t="s">
        <v>1217</v>
      </c>
      <c r="C189" s="5" t="s">
        <v>1218</v>
      </c>
      <c r="D189" s="5" t="s">
        <v>924</v>
      </c>
      <c r="E189" s="5">
        <v>1</v>
      </c>
      <c r="F189" s="5">
        <v>1</v>
      </c>
    </row>
    <row r="190" spans="1:6" x14ac:dyDescent="0.25">
      <c r="A190" s="5">
        <v>244</v>
      </c>
      <c r="B190" s="5" t="s">
        <v>294</v>
      </c>
      <c r="C190" s="5" t="s">
        <v>295</v>
      </c>
      <c r="D190" s="5" t="s">
        <v>924</v>
      </c>
      <c r="E190" s="5">
        <v>1</v>
      </c>
      <c r="F190" s="5">
        <v>1</v>
      </c>
    </row>
    <row r="191" spans="1:6" x14ac:dyDescent="0.25">
      <c r="A191" s="5">
        <v>204</v>
      </c>
      <c r="B191" s="5" t="s">
        <v>1219</v>
      </c>
      <c r="C191" s="5" t="s">
        <v>1220</v>
      </c>
      <c r="D191" s="5" t="s">
        <v>924</v>
      </c>
      <c r="E191" s="5">
        <v>1</v>
      </c>
      <c r="F191" s="5">
        <v>1</v>
      </c>
    </row>
    <row r="192" spans="1:6" x14ac:dyDescent="0.25">
      <c r="A192" s="5">
        <v>205</v>
      </c>
      <c r="B192" s="5" t="s">
        <v>1221</v>
      </c>
      <c r="C192" s="5" t="s">
        <v>1222</v>
      </c>
      <c r="D192" s="5" t="s">
        <v>924</v>
      </c>
      <c r="E192" s="5">
        <v>1</v>
      </c>
      <c r="F192" s="5">
        <v>1</v>
      </c>
    </row>
    <row r="193" spans="1:6" x14ac:dyDescent="0.25">
      <c r="A193" s="5">
        <v>206</v>
      </c>
      <c r="B193" s="5" t="s">
        <v>1223</v>
      </c>
      <c r="C193" s="5" t="s">
        <v>1224</v>
      </c>
      <c r="D193" s="5" t="s">
        <v>924</v>
      </c>
      <c r="E193" s="5">
        <v>1</v>
      </c>
      <c r="F193" s="5">
        <v>1</v>
      </c>
    </row>
    <row r="194" spans="1:6" x14ac:dyDescent="0.25">
      <c r="A194" s="5">
        <v>207</v>
      </c>
      <c r="B194" s="5" t="s">
        <v>296</v>
      </c>
      <c r="C194" s="5" t="s">
        <v>297</v>
      </c>
      <c r="D194" s="5" t="s">
        <v>924</v>
      </c>
      <c r="E194" s="5">
        <v>1</v>
      </c>
      <c r="F194" s="5">
        <v>1</v>
      </c>
    </row>
    <row r="195" spans="1:6" x14ac:dyDescent="0.25">
      <c r="A195" s="5">
        <v>208</v>
      </c>
      <c r="B195" s="5" t="s">
        <v>1225</v>
      </c>
      <c r="C195" s="5" t="s">
        <v>1226</v>
      </c>
      <c r="D195" s="5" t="s">
        <v>924</v>
      </c>
      <c r="E195" s="5">
        <v>1</v>
      </c>
      <c r="F195" s="5">
        <v>1</v>
      </c>
    </row>
    <row r="196" spans="1:6" x14ac:dyDescent="0.25">
      <c r="A196" s="5">
        <v>209</v>
      </c>
      <c r="B196" s="5" t="s">
        <v>1227</v>
      </c>
      <c r="C196" s="5" t="s">
        <v>1228</v>
      </c>
      <c r="D196" s="5" t="s">
        <v>924</v>
      </c>
      <c r="E196" s="5">
        <v>1</v>
      </c>
      <c r="F196" s="5">
        <v>1</v>
      </c>
    </row>
    <row r="197" spans="1:6" x14ac:dyDescent="0.25">
      <c r="A197" s="5">
        <v>210</v>
      </c>
      <c r="B197" s="5" t="s">
        <v>1229</v>
      </c>
      <c r="C197" s="5" t="s">
        <v>1230</v>
      </c>
      <c r="D197" s="5" t="s">
        <v>924</v>
      </c>
      <c r="E197" s="5">
        <v>1</v>
      </c>
      <c r="F197" s="5">
        <v>1</v>
      </c>
    </row>
    <row r="198" spans="1:6" x14ac:dyDescent="0.25">
      <c r="A198" s="5">
        <v>211</v>
      </c>
      <c r="B198" s="5" t="s">
        <v>298</v>
      </c>
      <c r="C198" s="5" t="s">
        <v>299</v>
      </c>
      <c r="D198" s="5" t="s">
        <v>924</v>
      </c>
      <c r="E198" s="5">
        <v>1</v>
      </c>
      <c r="F198" s="5">
        <v>1</v>
      </c>
    </row>
    <row r="199" spans="1:6" x14ac:dyDescent="0.25">
      <c r="A199" s="5">
        <v>212</v>
      </c>
      <c r="B199" s="5" t="s">
        <v>300</v>
      </c>
      <c r="C199" s="5" t="s">
        <v>301</v>
      </c>
      <c r="D199" s="5" t="s">
        <v>924</v>
      </c>
      <c r="E199" s="5">
        <v>1</v>
      </c>
      <c r="F199" s="5">
        <v>1</v>
      </c>
    </row>
    <row r="200" spans="1:6" x14ac:dyDescent="0.25">
      <c r="A200" s="5">
        <v>524</v>
      </c>
      <c r="B200" s="5" t="s">
        <v>1231</v>
      </c>
      <c r="C200" s="5" t="s">
        <v>1232</v>
      </c>
      <c r="D200" s="5" t="s">
        <v>924</v>
      </c>
      <c r="E200" s="5">
        <v>1</v>
      </c>
      <c r="F200" s="5">
        <v>1</v>
      </c>
    </row>
    <row r="201" spans="1:6" x14ac:dyDescent="0.25">
      <c r="A201" s="5">
        <v>213</v>
      </c>
      <c r="B201" s="5" t="s">
        <v>1233</v>
      </c>
      <c r="C201" s="5" t="s">
        <v>1234</v>
      </c>
      <c r="D201" s="5" t="s">
        <v>924</v>
      </c>
      <c r="E201" s="5">
        <v>1</v>
      </c>
      <c r="F201" s="5">
        <v>1</v>
      </c>
    </row>
    <row r="202" spans="1:6" x14ac:dyDescent="0.25">
      <c r="A202" s="5">
        <v>214</v>
      </c>
      <c r="B202" s="5" t="s">
        <v>1235</v>
      </c>
      <c r="C202" s="5" t="s">
        <v>1236</v>
      </c>
      <c r="D202" s="5" t="s">
        <v>924</v>
      </c>
      <c r="E202" s="5">
        <v>1</v>
      </c>
      <c r="F202" s="5">
        <v>1</v>
      </c>
    </row>
    <row r="203" spans="1:6" x14ac:dyDescent="0.25">
      <c r="A203" s="5">
        <v>215</v>
      </c>
      <c r="B203" s="5" t="s">
        <v>1237</v>
      </c>
      <c r="C203" s="5" t="s">
        <v>1238</v>
      </c>
      <c r="D203" s="5" t="s">
        <v>924</v>
      </c>
      <c r="E203" s="5">
        <v>1</v>
      </c>
      <c r="F203" s="5">
        <v>1</v>
      </c>
    </row>
    <row r="204" spans="1:6" x14ac:dyDescent="0.25">
      <c r="A204" s="5">
        <v>216</v>
      </c>
      <c r="B204" s="5" t="s">
        <v>1239</v>
      </c>
      <c r="C204" s="5" t="s">
        <v>1240</v>
      </c>
      <c r="D204" s="5" t="s">
        <v>924</v>
      </c>
      <c r="E204" s="5">
        <v>1</v>
      </c>
      <c r="F204" s="5">
        <v>1</v>
      </c>
    </row>
    <row r="205" spans="1:6" x14ac:dyDescent="0.25">
      <c r="A205" s="5">
        <v>218</v>
      </c>
      <c r="B205" s="5" t="s">
        <v>302</v>
      </c>
      <c r="C205" s="5" t="s">
        <v>303</v>
      </c>
      <c r="D205" s="5" t="s">
        <v>924</v>
      </c>
      <c r="E205" s="5">
        <v>1</v>
      </c>
      <c r="F205" s="5">
        <v>1</v>
      </c>
    </row>
    <row r="206" spans="1:6" x14ac:dyDescent="0.25">
      <c r="A206" s="5">
        <v>219</v>
      </c>
      <c r="B206" s="5" t="s">
        <v>1241</v>
      </c>
      <c r="C206" s="5" t="s">
        <v>1242</v>
      </c>
      <c r="D206" s="5" t="s">
        <v>924</v>
      </c>
      <c r="E206" s="5">
        <v>1</v>
      </c>
      <c r="F206" s="5">
        <v>1</v>
      </c>
    </row>
    <row r="207" spans="1:6" x14ac:dyDescent="0.25">
      <c r="A207" s="5">
        <v>220</v>
      </c>
      <c r="B207" s="5" t="s">
        <v>304</v>
      </c>
      <c r="C207" s="5" t="s">
        <v>305</v>
      </c>
      <c r="D207" s="5" t="s">
        <v>924</v>
      </c>
      <c r="E207" s="5">
        <v>1</v>
      </c>
      <c r="F207" s="5">
        <v>1</v>
      </c>
    </row>
    <row r="208" spans="1:6" x14ac:dyDescent="0.25">
      <c r="A208" s="5">
        <v>221</v>
      </c>
      <c r="B208" s="5" t="s">
        <v>1243</v>
      </c>
      <c r="C208" s="5" t="s">
        <v>1244</v>
      </c>
      <c r="D208" s="5" t="s">
        <v>924</v>
      </c>
      <c r="E208" s="5">
        <v>1</v>
      </c>
      <c r="F208" s="5">
        <v>1</v>
      </c>
    </row>
    <row r="209" spans="1:6" x14ac:dyDescent="0.25">
      <c r="A209" s="5">
        <v>222</v>
      </c>
      <c r="B209" s="5" t="s">
        <v>306</v>
      </c>
      <c r="C209" s="5" t="s">
        <v>1245</v>
      </c>
      <c r="D209" s="5" t="s">
        <v>924</v>
      </c>
      <c r="E209" s="5">
        <v>1</v>
      </c>
      <c r="F209" s="5">
        <v>1</v>
      </c>
    </row>
    <row r="210" spans="1:6" x14ac:dyDescent="0.25">
      <c r="A210" s="5">
        <v>263</v>
      </c>
      <c r="B210" s="5" t="s">
        <v>1246</v>
      </c>
      <c r="C210" s="5" t="s">
        <v>1247</v>
      </c>
      <c r="D210" s="5" t="s">
        <v>924</v>
      </c>
      <c r="E210" s="5">
        <v>1</v>
      </c>
      <c r="F210" s="5">
        <v>1</v>
      </c>
    </row>
    <row r="211" spans="1:6" x14ac:dyDescent="0.25">
      <c r="A211" s="5">
        <v>264</v>
      </c>
      <c r="B211" s="5" t="s">
        <v>1248</v>
      </c>
      <c r="C211" s="5" t="s">
        <v>1249</v>
      </c>
      <c r="D211" s="5" t="s">
        <v>924</v>
      </c>
      <c r="E211" s="5">
        <v>1</v>
      </c>
      <c r="F211" s="5">
        <v>1</v>
      </c>
    </row>
    <row r="212" spans="1:6" x14ac:dyDescent="0.25">
      <c r="A212" s="5">
        <v>49</v>
      </c>
      <c r="B212" s="5" t="s">
        <v>126</v>
      </c>
      <c r="C212" s="5" t="s">
        <v>127</v>
      </c>
      <c r="D212" s="5" t="s">
        <v>924</v>
      </c>
      <c r="E212" s="5">
        <v>1</v>
      </c>
      <c r="F212" s="5">
        <v>1</v>
      </c>
    </row>
    <row r="213" spans="1:6" x14ac:dyDescent="0.25">
      <c r="A213" s="5">
        <v>50</v>
      </c>
      <c r="B213" s="5" t="s">
        <v>128</v>
      </c>
      <c r="C213" s="5" t="s">
        <v>129</v>
      </c>
      <c r="D213" s="5" t="s">
        <v>924</v>
      </c>
      <c r="E213" s="5">
        <v>1</v>
      </c>
      <c r="F213" s="5">
        <v>1</v>
      </c>
    </row>
    <row r="214" spans="1:6" x14ac:dyDescent="0.25">
      <c r="A214" s="5">
        <v>51</v>
      </c>
      <c r="B214" s="5" t="s">
        <v>130</v>
      </c>
      <c r="C214" s="5" t="s">
        <v>131</v>
      </c>
      <c r="D214" s="5" t="s">
        <v>924</v>
      </c>
      <c r="E214" s="5">
        <v>1</v>
      </c>
      <c r="F214" s="5">
        <v>1</v>
      </c>
    </row>
    <row r="215" spans="1:6" x14ac:dyDescent="0.25">
      <c r="A215" s="5">
        <v>223</v>
      </c>
      <c r="B215" s="5" t="s">
        <v>1250</v>
      </c>
      <c r="C215" s="5" t="s">
        <v>1251</v>
      </c>
      <c r="D215" s="5" t="s">
        <v>924</v>
      </c>
      <c r="E215" s="5">
        <v>1</v>
      </c>
      <c r="F215" s="5">
        <v>1</v>
      </c>
    </row>
    <row r="216" spans="1:6" x14ac:dyDescent="0.25">
      <c r="A216" s="5">
        <v>224</v>
      </c>
      <c r="B216" s="5" t="s">
        <v>308</v>
      </c>
      <c r="C216" s="5" t="s">
        <v>309</v>
      </c>
      <c r="D216" s="5" t="s">
        <v>924</v>
      </c>
      <c r="E216" s="5">
        <v>1</v>
      </c>
      <c r="F216" s="5">
        <v>1</v>
      </c>
    </row>
    <row r="217" spans="1:6" x14ac:dyDescent="0.25">
      <c r="A217" s="5">
        <v>225</v>
      </c>
      <c r="B217" s="5" t="s">
        <v>310</v>
      </c>
      <c r="C217" s="5" t="s">
        <v>311</v>
      </c>
      <c r="D217" s="5" t="s">
        <v>924</v>
      </c>
      <c r="E217" s="5">
        <v>1</v>
      </c>
      <c r="F217" s="5">
        <v>1</v>
      </c>
    </row>
    <row r="218" spans="1:6" x14ac:dyDescent="0.25">
      <c r="A218" s="5">
        <v>226</v>
      </c>
      <c r="B218" s="5" t="s">
        <v>312</v>
      </c>
      <c r="C218" s="5" t="s">
        <v>313</v>
      </c>
      <c r="D218" s="5" t="s">
        <v>924</v>
      </c>
      <c r="E218" s="5">
        <v>1</v>
      </c>
      <c r="F218" s="5">
        <v>1</v>
      </c>
    </row>
    <row r="219" spans="1:6" x14ac:dyDescent="0.25">
      <c r="A219" s="5">
        <v>227</v>
      </c>
      <c r="B219" s="5">
        <v>227</v>
      </c>
      <c r="C219" s="5" t="s">
        <v>1252</v>
      </c>
      <c r="D219" s="5" t="s">
        <v>924</v>
      </c>
      <c r="E219" s="5">
        <v>1</v>
      </c>
      <c r="F219" s="5">
        <v>1</v>
      </c>
    </row>
    <row r="220" spans="1:6" x14ac:dyDescent="0.25">
      <c r="A220" s="5">
        <v>357</v>
      </c>
      <c r="B220" s="5" t="s">
        <v>1253</v>
      </c>
      <c r="C220" s="5" t="s">
        <v>1254</v>
      </c>
      <c r="D220" s="5" t="s">
        <v>924</v>
      </c>
      <c r="E220" s="5">
        <v>1</v>
      </c>
      <c r="F220" s="5">
        <v>1</v>
      </c>
    </row>
    <row r="221" spans="1:6" x14ac:dyDescent="0.25">
      <c r="A221" s="5">
        <v>228</v>
      </c>
      <c r="B221" s="5" t="s">
        <v>317</v>
      </c>
      <c r="C221" s="5" t="s">
        <v>318</v>
      </c>
      <c r="D221" s="5" t="s">
        <v>924</v>
      </c>
      <c r="E221" s="5">
        <v>1</v>
      </c>
      <c r="F221" s="5">
        <v>1</v>
      </c>
    </row>
    <row r="222" spans="1:6" x14ac:dyDescent="0.25">
      <c r="A222" s="5">
        <v>229</v>
      </c>
      <c r="B222" s="5" t="s">
        <v>319</v>
      </c>
      <c r="C222" s="5" t="s">
        <v>320</v>
      </c>
      <c r="D222" s="5" t="s">
        <v>924</v>
      </c>
      <c r="E222" s="5">
        <v>1</v>
      </c>
      <c r="F222" s="5">
        <v>1</v>
      </c>
    </row>
    <row r="223" spans="1:6" x14ac:dyDescent="0.25">
      <c r="A223" s="5">
        <v>231</v>
      </c>
      <c r="B223" s="5" t="s">
        <v>321</v>
      </c>
      <c r="C223" s="5" t="s">
        <v>322</v>
      </c>
      <c r="D223" s="5" t="s">
        <v>924</v>
      </c>
      <c r="E223" s="5">
        <v>1</v>
      </c>
      <c r="F223" s="5">
        <v>1</v>
      </c>
    </row>
    <row r="224" spans="1:6" x14ac:dyDescent="0.25">
      <c r="A224" s="5">
        <v>232</v>
      </c>
      <c r="B224" s="5" t="s">
        <v>323</v>
      </c>
      <c r="C224" s="5" t="s">
        <v>1255</v>
      </c>
      <c r="D224" s="5" t="s">
        <v>924</v>
      </c>
      <c r="E224" s="5">
        <v>1</v>
      </c>
      <c r="F224" s="5">
        <v>1</v>
      </c>
    </row>
    <row r="225" spans="1:6" x14ac:dyDescent="0.25">
      <c r="A225" s="5">
        <v>233</v>
      </c>
      <c r="B225" s="5" t="s">
        <v>325</v>
      </c>
      <c r="C225" s="5" t="s">
        <v>1256</v>
      </c>
      <c r="D225" s="5" t="s">
        <v>924</v>
      </c>
      <c r="E225" s="5">
        <v>1</v>
      </c>
      <c r="F225" s="5">
        <v>1</v>
      </c>
    </row>
    <row r="226" spans="1:6" x14ac:dyDescent="0.25">
      <c r="A226" s="5">
        <v>234</v>
      </c>
      <c r="B226" s="5" t="s">
        <v>327</v>
      </c>
      <c r="C226" s="5" t="s">
        <v>328</v>
      </c>
      <c r="D226" s="5" t="s">
        <v>924</v>
      </c>
      <c r="E226" s="5">
        <v>1</v>
      </c>
      <c r="F226" s="5">
        <v>1</v>
      </c>
    </row>
    <row r="227" spans="1:6" x14ac:dyDescent="0.25">
      <c r="A227" s="5">
        <v>265</v>
      </c>
      <c r="B227" s="5" t="s">
        <v>1257</v>
      </c>
      <c r="C227" s="5" t="s">
        <v>1258</v>
      </c>
      <c r="D227" s="5" t="s">
        <v>924</v>
      </c>
      <c r="E227" s="5">
        <v>1</v>
      </c>
      <c r="F227" s="5">
        <v>1</v>
      </c>
    </row>
    <row r="228" spans="1:6" x14ac:dyDescent="0.25">
      <c r="A228" s="5">
        <v>266</v>
      </c>
      <c r="B228" s="5" t="s">
        <v>1259</v>
      </c>
      <c r="C228" s="5" t="s">
        <v>1260</v>
      </c>
      <c r="D228" s="5" t="s">
        <v>924</v>
      </c>
      <c r="E228" s="5">
        <v>1</v>
      </c>
      <c r="F228" s="5">
        <v>1</v>
      </c>
    </row>
    <row r="229" spans="1:6" x14ac:dyDescent="0.25">
      <c r="A229" s="5">
        <v>267</v>
      </c>
      <c r="B229" s="5" t="s">
        <v>360</v>
      </c>
      <c r="C229" s="5" t="s">
        <v>1261</v>
      </c>
      <c r="D229" s="5" t="s">
        <v>924</v>
      </c>
      <c r="E229" s="5">
        <v>1</v>
      </c>
      <c r="F229" s="5">
        <v>1</v>
      </c>
    </row>
    <row r="230" spans="1:6" x14ac:dyDescent="0.25">
      <c r="A230" s="5">
        <v>268</v>
      </c>
      <c r="B230" s="5" t="s">
        <v>362</v>
      </c>
      <c r="C230" s="5" t="s">
        <v>363</v>
      </c>
      <c r="D230" s="5" t="s">
        <v>924</v>
      </c>
      <c r="E230" s="5">
        <v>1</v>
      </c>
      <c r="F230" s="5">
        <v>1</v>
      </c>
    </row>
    <row r="231" spans="1:6" x14ac:dyDescent="0.25">
      <c r="A231" s="5">
        <v>269</v>
      </c>
      <c r="B231" s="5" t="s">
        <v>364</v>
      </c>
      <c r="C231" s="5" t="s">
        <v>365</v>
      </c>
      <c r="D231" s="5" t="s">
        <v>924</v>
      </c>
      <c r="E231" s="5">
        <v>1</v>
      </c>
      <c r="F231" s="5">
        <v>1</v>
      </c>
    </row>
    <row r="232" spans="1:6" x14ac:dyDescent="0.25">
      <c r="A232" s="5">
        <v>270</v>
      </c>
      <c r="B232" s="5" t="s">
        <v>366</v>
      </c>
      <c r="C232" s="5" t="s">
        <v>367</v>
      </c>
      <c r="D232" s="5" t="s">
        <v>924</v>
      </c>
      <c r="E232" s="5">
        <v>1</v>
      </c>
      <c r="F232" s="5">
        <v>1</v>
      </c>
    </row>
    <row r="233" spans="1:6" x14ac:dyDescent="0.25">
      <c r="A233" s="5">
        <v>271</v>
      </c>
      <c r="B233" s="5" t="s">
        <v>368</v>
      </c>
      <c r="C233" s="5" t="s">
        <v>369</v>
      </c>
      <c r="D233" s="5" t="s">
        <v>924</v>
      </c>
      <c r="E233" s="5">
        <v>1</v>
      </c>
      <c r="F233" s="5">
        <v>1</v>
      </c>
    </row>
    <row r="234" spans="1:6" x14ac:dyDescent="0.25">
      <c r="A234" s="5">
        <v>272</v>
      </c>
      <c r="B234" s="5" t="s">
        <v>1262</v>
      </c>
      <c r="C234" s="5" t="s">
        <v>1263</v>
      </c>
      <c r="D234" s="5" t="s">
        <v>924</v>
      </c>
      <c r="E234" s="5">
        <v>1</v>
      </c>
      <c r="F234" s="5">
        <v>1</v>
      </c>
    </row>
    <row r="235" spans="1:6" x14ac:dyDescent="0.25">
      <c r="A235" s="5">
        <v>235</v>
      </c>
      <c r="B235" s="5" t="s">
        <v>1264</v>
      </c>
      <c r="C235" s="5" t="s">
        <v>1265</v>
      </c>
      <c r="D235" s="5" t="s">
        <v>924</v>
      </c>
      <c r="E235" s="5">
        <v>1</v>
      </c>
      <c r="F235" s="5">
        <v>1</v>
      </c>
    </row>
    <row r="236" spans="1:6" x14ac:dyDescent="0.25">
      <c r="A236" s="5">
        <v>236</v>
      </c>
      <c r="B236" s="5" t="s">
        <v>329</v>
      </c>
      <c r="C236" s="5" t="s">
        <v>330</v>
      </c>
      <c r="D236" s="5" t="s">
        <v>925</v>
      </c>
      <c r="E236" s="5">
        <v>1.7</v>
      </c>
      <c r="F236" s="5">
        <v>4.2</v>
      </c>
    </row>
    <row r="237" spans="1:6" x14ac:dyDescent="0.25">
      <c r="A237" s="5">
        <v>237</v>
      </c>
      <c r="B237" s="5" t="s">
        <v>331</v>
      </c>
      <c r="C237" s="5" t="s">
        <v>332</v>
      </c>
      <c r="D237" s="5" t="s">
        <v>924</v>
      </c>
      <c r="E237" s="5">
        <v>1</v>
      </c>
      <c r="F237" s="5">
        <v>1</v>
      </c>
    </row>
    <row r="238" spans="1:6" x14ac:dyDescent="0.25">
      <c r="A238" s="5">
        <v>238</v>
      </c>
      <c r="B238" s="5" t="s">
        <v>1266</v>
      </c>
      <c r="C238" s="5" t="s">
        <v>1267</v>
      </c>
      <c r="D238" s="5" t="s">
        <v>924</v>
      </c>
      <c r="E238" s="5">
        <v>1</v>
      </c>
      <c r="F238" s="5">
        <v>1</v>
      </c>
    </row>
    <row r="239" spans="1:6" x14ac:dyDescent="0.25">
      <c r="A239" s="5">
        <v>239</v>
      </c>
      <c r="B239" s="5">
        <v>239</v>
      </c>
      <c r="C239" s="5" t="s">
        <v>1268</v>
      </c>
      <c r="D239" s="5" t="s">
        <v>924</v>
      </c>
      <c r="E239" s="5">
        <v>1</v>
      </c>
      <c r="F239" s="5">
        <v>1</v>
      </c>
    </row>
    <row r="240" spans="1:6" x14ac:dyDescent="0.25">
      <c r="A240" s="5">
        <v>241</v>
      </c>
      <c r="B240" s="5" t="s">
        <v>340</v>
      </c>
      <c r="C240" s="5" t="s">
        <v>341</v>
      </c>
      <c r="D240" s="5" t="s">
        <v>924</v>
      </c>
      <c r="E240" s="5">
        <v>1</v>
      </c>
      <c r="F240" s="5">
        <v>1</v>
      </c>
    </row>
    <row r="241" spans="1:6" x14ac:dyDescent="0.25">
      <c r="A241" s="5">
        <v>250</v>
      </c>
      <c r="B241" s="5" t="s">
        <v>342</v>
      </c>
      <c r="C241" s="5" t="s">
        <v>343</v>
      </c>
      <c r="D241" s="5" t="s">
        <v>924</v>
      </c>
      <c r="E241" s="5">
        <v>1</v>
      </c>
      <c r="F241" s="5">
        <v>1</v>
      </c>
    </row>
    <row r="242" spans="1:6" x14ac:dyDescent="0.25">
      <c r="A242" s="5">
        <v>251</v>
      </c>
      <c r="B242" s="5" t="s">
        <v>1269</v>
      </c>
      <c r="C242" s="5" t="s">
        <v>1270</v>
      </c>
      <c r="D242" s="5" t="s">
        <v>924</v>
      </c>
      <c r="E242" s="5">
        <v>1</v>
      </c>
      <c r="F242" s="5">
        <v>1</v>
      </c>
    </row>
    <row r="243" spans="1:6" x14ac:dyDescent="0.25">
      <c r="A243" s="5">
        <v>252</v>
      </c>
      <c r="B243" s="5" t="s">
        <v>1271</v>
      </c>
      <c r="C243" s="5" t="s">
        <v>1272</v>
      </c>
      <c r="D243" s="5" t="s">
        <v>924</v>
      </c>
      <c r="E243" s="5">
        <v>1</v>
      </c>
      <c r="F243" s="5">
        <v>1</v>
      </c>
    </row>
    <row r="244" spans="1:6" x14ac:dyDescent="0.25">
      <c r="A244" s="5">
        <v>253</v>
      </c>
      <c r="B244" s="5" t="s">
        <v>1273</v>
      </c>
      <c r="C244" s="5" t="s">
        <v>1274</v>
      </c>
      <c r="D244" s="5" t="s">
        <v>924</v>
      </c>
      <c r="E244" s="5">
        <v>1</v>
      </c>
      <c r="F244" s="5">
        <v>1</v>
      </c>
    </row>
    <row r="245" spans="1:6" x14ac:dyDescent="0.25">
      <c r="A245" s="5">
        <v>352</v>
      </c>
      <c r="B245" s="5">
        <v>352</v>
      </c>
      <c r="C245" s="5" t="s">
        <v>1275</v>
      </c>
      <c r="D245" s="5" t="s">
        <v>924</v>
      </c>
      <c r="E245" s="5">
        <v>1</v>
      </c>
      <c r="F245" s="5">
        <v>1</v>
      </c>
    </row>
    <row r="246" spans="1:6" x14ac:dyDescent="0.25">
      <c r="A246" s="5">
        <v>254</v>
      </c>
      <c r="B246" s="5" t="s">
        <v>353</v>
      </c>
      <c r="C246" s="5" t="s">
        <v>354</v>
      </c>
      <c r="D246" s="5" t="s">
        <v>924</v>
      </c>
      <c r="E246" s="5">
        <v>1</v>
      </c>
      <c r="F246" s="5">
        <v>1</v>
      </c>
    </row>
    <row r="247" spans="1:6" x14ac:dyDescent="0.25">
      <c r="A247" s="5">
        <v>255</v>
      </c>
      <c r="B247" s="5" t="s">
        <v>1276</v>
      </c>
      <c r="C247" s="5" t="s">
        <v>1277</v>
      </c>
      <c r="D247" s="5" t="s">
        <v>924</v>
      </c>
      <c r="E247" s="5">
        <v>1</v>
      </c>
      <c r="F247" s="5">
        <v>1</v>
      </c>
    </row>
    <row r="248" spans="1:6" x14ac:dyDescent="0.25">
      <c r="A248" s="5">
        <v>256</v>
      </c>
      <c r="B248" s="5" t="s">
        <v>1278</v>
      </c>
      <c r="C248" s="5" t="s">
        <v>1279</v>
      </c>
      <c r="D248" s="5" t="s">
        <v>924</v>
      </c>
      <c r="E248" s="5">
        <v>1</v>
      </c>
      <c r="F248" s="5">
        <v>1</v>
      </c>
    </row>
    <row r="249" spans="1:6" x14ac:dyDescent="0.25">
      <c r="A249" s="5">
        <v>276</v>
      </c>
      <c r="B249" s="5" t="s">
        <v>1280</v>
      </c>
      <c r="C249" s="5" t="s">
        <v>1281</v>
      </c>
      <c r="D249" s="5" t="s">
        <v>924</v>
      </c>
      <c r="E249" s="5">
        <v>1</v>
      </c>
      <c r="F249" s="5">
        <v>1</v>
      </c>
    </row>
    <row r="250" spans="1:6" x14ac:dyDescent="0.25">
      <c r="A250" s="5">
        <v>277</v>
      </c>
      <c r="B250" s="5" t="s">
        <v>1282</v>
      </c>
      <c r="C250" s="5" t="s">
        <v>1283</v>
      </c>
      <c r="D250" s="5" t="s">
        <v>924</v>
      </c>
      <c r="E250" s="5">
        <v>1</v>
      </c>
      <c r="F250" s="5">
        <v>1</v>
      </c>
    </row>
    <row r="251" spans="1:6" x14ac:dyDescent="0.25">
      <c r="A251" s="5">
        <v>278</v>
      </c>
      <c r="B251" s="5" t="s">
        <v>372</v>
      </c>
      <c r="C251" s="5" t="s">
        <v>373</v>
      </c>
      <c r="D251" s="5" t="s">
        <v>924</v>
      </c>
      <c r="E251" s="5">
        <v>1</v>
      </c>
      <c r="F251" s="5">
        <v>1</v>
      </c>
    </row>
    <row r="252" spans="1:6" x14ac:dyDescent="0.25">
      <c r="A252" s="5">
        <v>279</v>
      </c>
      <c r="B252" s="5" t="s">
        <v>374</v>
      </c>
      <c r="C252" s="5" t="s">
        <v>375</v>
      </c>
      <c r="D252" s="5" t="s">
        <v>924</v>
      </c>
      <c r="E252" s="5">
        <v>1</v>
      </c>
      <c r="F252" s="5">
        <v>1</v>
      </c>
    </row>
    <row r="253" spans="1:6" x14ac:dyDescent="0.25">
      <c r="A253" s="5">
        <v>280</v>
      </c>
      <c r="B253" s="5" t="s">
        <v>379</v>
      </c>
      <c r="C253" s="5" t="s">
        <v>380</v>
      </c>
      <c r="D253" s="5" t="s">
        <v>924</v>
      </c>
      <c r="E253" s="5">
        <v>1</v>
      </c>
      <c r="F253" s="5">
        <v>1</v>
      </c>
    </row>
    <row r="254" spans="1:6" x14ac:dyDescent="0.25">
      <c r="A254" s="5">
        <v>281</v>
      </c>
      <c r="B254" s="5" t="s">
        <v>381</v>
      </c>
      <c r="C254" s="5" t="s">
        <v>382</v>
      </c>
      <c r="D254" s="5" t="s">
        <v>924</v>
      </c>
      <c r="E254" s="5">
        <v>1</v>
      </c>
      <c r="F254" s="5">
        <v>1</v>
      </c>
    </row>
    <row r="255" spans="1:6" x14ac:dyDescent="0.25">
      <c r="A255" s="5">
        <v>282</v>
      </c>
      <c r="B255" s="5" t="s">
        <v>383</v>
      </c>
      <c r="C255" s="5" t="s">
        <v>384</v>
      </c>
      <c r="D255" s="5" t="s">
        <v>924</v>
      </c>
      <c r="E255" s="5">
        <v>1</v>
      </c>
      <c r="F255" s="5">
        <v>1</v>
      </c>
    </row>
    <row r="256" spans="1:6" x14ac:dyDescent="0.25">
      <c r="A256" s="5">
        <v>283</v>
      </c>
      <c r="B256" s="5" t="s">
        <v>386</v>
      </c>
      <c r="C256" s="5" t="s">
        <v>1284</v>
      </c>
      <c r="D256" s="5" t="s">
        <v>924</v>
      </c>
      <c r="E256" s="5">
        <v>1</v>
      </c>
      <c r="F256" s="5">
        <v>1</v>
      </c>
    </row>
    <row r="257" spans="1:6" x14ac:dyDescent="0.25">
      <c r="A257" s="5">
        <v>284</v>
      </c>
      <c r="B257" s="5" t="s">
        <v>388</v>
      </c>
      <c r="C257" s="5" t="s">
        <v>1285</v>
      </c>
      <c r="D257" s="5" t="s">
        <v>924</v>
      </c>
      <c r="E257" s="5">
        <v>1</v>
      </c>
      <c r="F257" s="5">
        <v>1</v>
      </c>
    </row>
    <row r="258" spans="1:6" x14ac:dyDescent="0.25">
      <c r="A258" s="5">
        <v>285</v>
      </c>
      <c r="B258" s="5" t="s">
        <v>390</v>
      </c>
      <c r="C258" s="5" t="s">
        <v>1286</v>
      </c>
      <c r="D258" s="5" t="s">
        <v>924</v>
      </c>
      <c r="E258" s="5">
        <v>1</v>
      </c>
      <c r="F258" s="5">
        <v>1</v>
      </c>
    </row>
    <row r="259" spans="1:6" x14ac:dyDescent="0.25">
      <c r="A259" s="5">
        <v>286</v>
      </c>
      <c r="B259" s="5" t="s">
        <v>392</v>
      </c>
      <c r="C259" s="5" t="s">
        <v>393</v>
      </c>
      <c r="D259" s="5" t="s">
        <v>924</v>
      </c>
      <c r="E259" s="5">
        <v>1</v>
      </c>
      <c r="F259" s="5">
        <v>1</v>
      </c>
    </row>
    <row r="260" spans="1:6" x14ac:dyDescent="0.25">
      <c r="A260" s="5">
        <v>287</v>
      </c>
      <c r="B260" s="5" t="s">
        <v>394</v>
      </c>
      <c r="C260" s="5" t="s">
        <v>395</v>
      </c>
      <c r="D260" s="5" t="s">
        <v>924</v>
      </c>
      <c r="E260" s="5">
        <v>1</v>
      </c>
      <c r="F260" s="5">
        <v>1</v>
      </c>
    </row>
    <row r="261" spans="1:6" x14ac:dyDescent="0.25">
      <c r="A261" s="5">
        <v>288</v>
      </c>
      <c r="B261" s="5" t="s">
        <v>1287</v>
      </c>
      <c r="C261" s="5" t="s">
        <v>1288</v>
      </c>
      <c r="D261" s="5" t="s">
        <v>924</v>
      </c>
      <c r="E261" s="5">
        <v>1</v>
      </c>
      <c r="F261" s="5">
        <v>1</v>
      </c>
    </row>
    <row r="262" spans="1:6" x14ac:dyDescent="0.25">
      <c r="A262" s="5">
        <v>297</v>
      </c>
      <c r="B262" s="5" t="s">
        <v>407</v>
      </c>
      <c r="C262" s="5" t="s">
        <v>1289</v>
      </c>
      <c r="D262" s="5" t="s">
        <v>924</v>
      </c>
      <c r="E262" s="5">
        <v>1</v>
      </c>
      <c r="F262" s="5">
        <v>1</v>
      </c>
    </row>
    <row r="263" spans="1:6" x14ac:dyDescent="0.25">
      <c r="A263" s="5">
        <v>289</v>
      </c>
      <c r="B263" s="5" t="s">
        <v>396</v>
      </c>
      <c r="C263" s="5" t="s">
        <v>397</v>
      </c>
      <c r="D263" s="5" t="s">
        <v>924</v>
      </c>
      <c r="E263" s="5">
        <v>1</v>
      </c>
      <c r="F263" s="5">
        <v>1</v>
      </c>
    </row>
    <row r="264" spans="1:6" x14ac:dyDescent="0.25">
      <c r="A264" s="5">
        <v>290</v>
      </c>
      <c r="B264" s="5" t="s">
        <v>398</v>
      </c>
      <c r="C264" s="5" t="s">
        <v>399</v>
      </c>
      <c r="D264" s="5" t="s">
        <v>924</v>
      </c>
      <c r="E264" s="5">
        <v>1</v>
      </c>
      <c r="F264" s="5">
        <v>1</v>
      </c>
    </row>
    <row r="265" spans="1:6" x14ac:dyDescent="0.25">
      <c r="A265" s="5">
        <v>291</v>
      </c>
      <c r="B265" s="5" t="s">
        <v>1290</v>
      </c>
      <c r="C265" s="5" t="s">
        <v>1291</v>
      </c>
      <c r="D265" s="5" t="s">
        <v>924</v>
      </c>
      <c r="E265" s="5">
        <v>1</v>
      </c>
      <c r="F265" s="5">
        <v>1</v>
      </c>
    </row>
    <row r="266" spans="1:6" x14ac:dyDescent="0.25">
      <c r="A266" s="5">
        <v>292</v>
      </c>
      <c r="B266" s="5" t="s">
        <v>400</v>
      </c>
      <c r="C266" s="5" t="s">
        <v>1292</v>
      </c>
      <c r="D266" s="5" t="s">
        <v>924</v>
      </c>
      <c r="E266" s="5">
        <v>1</v>
      </c>
      <c r="F266" s="5">
        <v>1</v>
      </c>
    </row>
    <row r="267" spans="1:6" x14ac:dyDescent="0.25">
      <c r="A267" s="5">
        <v>69</v>
      </c>
      <c r="B267" s="5" t="s">
        <v>1293</v>
      </c>
      <c r="C267" s="5" t="s">
        <v>1294</v>
      </c>
      <c r="D267" s="5" t="s">
        <v>924</v>
      </c>
      <c r="E267" s="5">
        <v>1</v>
      </c>
      <c r="F267" s="5">
        <v>1</v>
      </c>
    </row>
    <row r="268" spans="1:6" x14ac:dyDescent="0.25">
      <c r="A268" s="5">
        <v>240</v>
      </c>
      <c r="B268" s="5" t="s">
        <v>1295</v>
      </c>
      <c r="C268" s="5" t="s">
        <v>1296</v>
      </c>
      <c r="D268" s="5" t="s">
        <v>924</v>
      </c>
      <c r="E268" s="5">
        <v>1</v>
      </c>
      <c r="F268" s="5">
        <v>1</v>
      </c>
    </row>
    <row r="269" spans="1:6" x14ac:dyDescent="0.25">
      <c r="A269" s="5">
        <v>293</v>
      </c>
      <c r="B269" s="5" t="s">
        <v>402</v>
      </c>
      <c r="C269" s="5" t="s">
        <v>403</v>
      </c>
      <c r="D269" s="5" t="s">
        <v>924</v>
      </c>
      <c r="E269" s="5">
        <v>1</v>
      </c>
      <c r="F269" s="5">
        <v>1</v>
      </c>
    </row>
    <row r="270" spans="1:6" x14ac:dyDescent="0.25">
      <c r="A270" s="5">
        <v>294</v>
      </c>
      <c r="B270" s="5" t="s">
        <v>1297</v>
      </c>
      <c r="C270" s="5" t="s">
        <v>1298</v>
      </c>
      <c r="D270" s="5" t="s">
        <v>924</v>
      </c>
      <c r="E270" s="5">
        <v>1</v>
      </c>
      <c r="F270" s="5">
        <v>1</v>
      </c>
    </row>
    <row r="271" spans="1:6" x14ac:dyDescent="0.25">
      <c r="A271" s="5">
        <v>570</v>
      </c>
      <c r="B271" s="5" t="s">
        <v>1299</v>
      </c>
      <c r="C271" s="5" t="s">
        <v>1300</v>
      </c>
      <c r="D271" s="5" t="s">
        <v>924</v>
      </c>
      <c r="E271" s="5">
        <v>1</v>
      </c>
      <c r="F271" s="5">
        <v>1</v>
      </c>
    </row>
    <row r="272" spans="1:6" x14ac:dyDescent="0.25">
      <c r="A272" s="5">
        <v>295</v>
      </c>
      <c r="B272" s="5" t="s">
        <v>1301</v>
      </c>
      <c r="C272" s="5" t="s">
        <v>1302</v>
      </c>
      <c r="D272" s="5" t="s">
        <v>924</v>
      </c>
      <c r="E272" s="5">
        <v>1</v>
      </c>
      <c r="F272" s="5">
        <v>1</v>
      </c>
    </row>
    <row r="273" spans="1:6" x14ac:dyDescent="0.25">
      <c r="A273" s="5">
        <v>300</v>
      </c>
      <c r="B273" s="5" t="s">
        <v>415</v>
      </c>
      <c r="C273" s="5" t="s">
        <v>416</v>
      </c>
      <c r="D273" s="5" t="s">
        <v>924</v>
      </c>
      <c r="E273" s="5">
        <v>1</v>
      </c>
      <c r="F273" s="5">
        <v>1</v>
      </c>
    </row>
    <row r="274" spans="1:6" x14ac:dyDescent="0.25">
      <c r="A274" s="5">
        <v>301</v>
      </c>
      <c r="B274" s="5" t="s">
        <v>417</v>
      </c>
      <c r="C274" s="5" t="s">
        <v>418</v>
      </c>
      <c r="D274" s="5" t="s">
        <v>924</v>
      </c>
      <c r="E274" s="5">
        <v>1</v>
      </c>
      <c r="F274" s="5">
        <v>1</v>
      </c>
    </row>
    <row r="275" spans="1:6" x14ac:dyDescent="0.25">
      <c r="A275" s="5">
        <v>302</v>
      </c>
      <c r="B275" s="5" t="s">
        <v>419</v>
      </c>
      <c r="C275" s="5" t="s">
        <v>420</v>
      </c>
      <c r="D275" s="5" t="s">
        <v>924</v>
      </c>
      <c r="E275" s="5">
        <v>1</v>
      </c>
      <c r="F275" s="5">
        <v>1</v>
      </c>
    </row>
    <row r="276" spans="1:6" x14ac:dyDescent="0.25">
      <c r="A276" s="5">
        <v>157</v>
      </c>
      <c r="B276" s="5" t="s">
        <v>421</v>
      </c>
      <c r="C276" s="5" t="s">
        <v>1303</v>
      </c>
      <c r="D276" s="5" t="s">
        <v>924</v>
      </c>
      <c r="E276" s="5">
        <v>1</v>
      </c>
      <c r="F276" s="5">
        <v>1</v>
      </c>
    </row>
    <row r="277" spans="1:6" x14ac:dyDescent="0.25">
      <c r="A277" s="5">
        <v>303</v>
      </c>
      <c r="B277" s="5" t="s">
        <v>1304</v>
      </c>
      <c r="C277" s="5" t="s">
        <v>1305</v>
      </c>
      <c r="D277" s="5" t="s">
        <v>924</v>
      </c>
      <c r="E277" s="5">
        <v>1</v>
      </c>
      <c r="F277" s="5">
        <v>1</v>
      </c>
    </row>
    <row r="278" spans="1:6" x14ac:dyDescent="0.25">
      <c r="A278" s="5">
        <v>304</v>
      </c>
      <c r="B278" s="5" t="s">
        <v>1306</v>
      </c>
      <c r="C278" s="5" t="s">
        <v>1307</v>
      </c>
      <c r="D278" s="5" t="s">
        <v>924</v>
      </c>
      <c r="E278" s="5">
        <v>1</v>
      </c>
      <c r="F278" s="5">
        <v>1</v>
      </c>
    </row>
    <row r="279" spans="1:6" x14ac:dyDescent="0.25">
      <c r="A279" s="5">
        <v>305</v>
      </c>
      <c r="B279" s="5" t="s">
        <v>435</v>
      </c>
      <c r="C279" s="5" t="s">
        <v>436</v>
      </c>
      <c r="D279" s="5" t="s">
        <v>924</v>
      </c>
      <c r="E279" s="5">
        <v>1</v>
      </c>
      <c r="F279" s="5">
        <v>1</v>
      </c>
    </row>
    <row r="280" spans="1:6" x14ac:dyDescent="0.25">
      <c r="A280" s="5">
        <v>306</v>
      </c>
      <c r="B280" s="5" t="s">
        <v>1308</v>
      </c>
      <c r="C280" s="5" t="s">
        <v>1309</v>
      </c>
      <c r="D280" s="5" t="s">
        <v>924</v>
      </c>
      <c r="E280" s="5">
        <v>1</v>
      </c>
      <c r="F280" s="5">
        <v>1</v>
      </c>
    </row>
    <row r="281" spans="1:6" x14ac:dyDescent="0.25">
      <c r="A281" s="5">
        <v>311</v>
      </c>
      <c r="B281" s="5" t="s">
        <v>440</v>
      </c>
      <c r="C281" s="5" t="s">
        <v>441</v>
      </c>
      <c r="D281" s="5" t="s">
        <v>924</v>
      </c>
      <c r="E281" s="5">
        <v>1</v>
      </c>
      <c r="F281" s="5">
        <v>1</v>
      </c>
    </row>
    <row r="282" spans="1:6" x14ac:dyDescent="0.25">
      <c r="A282" s="5">
        <v>312</v>
      </c>
      <c r="B282" s="5" t="s">
        <v>442</v>
      </c>
      <c r="C282" s="5" t="s">
        <v>443</v>
      </c>
      <c r="D282" s="5" t="s">
        <v>924</v>
      </c>
      <c r="E282" s="5">
        <v>1</v>
      </c>
      <c r="F282" s="5">
        <v>1</v>
      </c>
    </row>
    <row r="283" spans="1:6" x14ac:dyDescent="0.25">
      <c r="A283" s="5">
        <v>314</v>
      </c>
      <c r="B283" s="5" t="s">
        <v>1310</v>
      </c>
      <c r="C283" s="5" t="s">
        <v>1311</v>
      </c>
      <c r="D283" s="5" t="s">
        <v>924</v>
      </c>
      <c r="E283" s="5">
        <v>1</v>
      </c>
      <c r="F283" s="5">
        <v>1</v>
      </c>
    </row>
    <row r="284" spans="1:6" x14ac:dyDescent="0.25">
      <c r="A284" s="5">
        <v>315</v>
      </c>
      <c r="B284" s="5" t="s">
        <v>1312</v>
      </c>
      <c r="C284" s="5" t="s">
        <v>1313</v>
      </c>
      <c r="D284" s="5" t="s">
        <v>924</v>
      </c>
      <c r="E284" s="5">
        <v>1</v>
      </c>
      <c r="F284" s="5">
        <v>1</v>
      </c>
    </row>
    <row r="285" spans="1:6" x14ac:dyDescent="0.25">
      <c r="A285" s="5">
        <v>316</v>
      </c>
      <c r="B285" s="5" t="s">
        <v>444</v>
      </c>
      <c r="C285" s="5" t="s">
        <v>1314</v>
      </c>
      <c r="D285" s="5" t="s">
        <v>924</v>
      </c>
      <c r="E285" s="5">
        <v>1</v>
      </c>
      <c r="F285" s="5">
        <v>1</v>
      </c>
    </row>
    <row r="286" spans="1:6" x14ac:dyDescent="0.25">
      <c r="A286" s="5">
        <v>320</v>
      </c>
      <c r="B286" s="5" t="s">
        <v>1315</v>
      </c>
      <c r="C286" s="5" t="s">
        <v>1316</v>
      </c>
      <c r="D286" s="5" t="s">
        <v>924</v>
      </c>
      <c r="E286" s="5">
        <v>1</v>
      </c>
      <c r="F286" s="5">
        <v>1</v>
      </c>
    </row>
    <row r="287" spans="1:6" x14ac:dyDescent="0.25">
      <c r="A287" s="5">
        <v>319</v>
      </c>
      <c r="B287" s="5" t="s">
        <v>1317</v>
      </c>
      <c r="C287" s="5" t="s">
        <v>1318</v>
      </c>
      <c r="D287" s="5" t="s">
        <v>924</v>
      </c>
      <c r="E287" s="5">
        <v>1</v>
      </c>
      <c r="F287" s="5">
        <v>1</v>
      </c>
    </row>
    <row r="288" spans="1:6" x14ac:dyDescent="0.25">
      <c r="A288" s="5">
        <v>638</v>
      </c>
      <c r="B288" s="5" t="s">
        <v>1319</v>
      </c>
      <c r="C288" s="5" t="s">
        <v>1320</v>
      </c>
      <c r="D288" s="5" t="s">
        <v>924</v>
      </c>
      <c r="E288" s="5">
        <v>1</v>
      </c>
      <c r="F288" s="5">
        <v>1</v>
      </c>
    </row>
    <row r="289" spans="1:6" x14ac:dyDescent="0.25">
      <c r="A289" s="5">
        <v>321</v>
      </c>
      <c r="B289" s="5" t="s">
        <v>446</v>
      </c>
      <c r="C289" s="5" t="s">
        <v>447</v>
      </c>
      <c r="D289" s="5" t="s">
        <v>924</v>
      </c>
      <c r="E289" s="5">
        <v>1</v>
      </c>
      <c r="F289" s="5">
        <v>1</v>
      </c>
    </row>
    <row r="290" spans="1:6" x14ac:dyDescent="0.25">
      <c r="A290" s="5">
        <v>322</v>
      </c>
      <c r="B290" s="5" t="s">
        <v>1321</v>
      </c>
      <c r="C290" s="5" t="s">
        <v>1322</v>
      </c>
      <c r="D290" s="5" t="s">
        <v>924</v>
      </c>
      <c r="E290" s="5">
        <v>1</v>
      </c>
      <c r="F290" s="5">
        <v>1</v>
      </c>
    </row>
    <row r="291" spans="1:6" x14ac:dyDescent="0.25">
      <c r="A291" s="5">
        <v>323</v>
      </c>
      <c r="B291" s="5" t="s">
        <v>1323</v>
      </c>
      <c r="C291" s="5" t="s">
        <v>1324</v>
      </c>
      <c r="D291" s="5" t="s">
        <v>924</v>
      </c>
      <c r="E291" s="5">
        <v>1</v>
      </c>
      <c r="F291" s="5">
        <v>1</v>
      </c>
    </row>
    <row r="292" spans="1:6" x14ac:dyDescent="0.25">
      <c r="A292" s="5">
        <v>327</v>
      </c>
      <c r="B292" s="5" t="s">
        <v>465</v>
      </c>
      <c r="C292" s="5" t="s">
        <v>466</v>
      </c>
      <c r="D292" s="5" t="s">
        <v>924</v>
      </c>
      <c r="E292" s="5">
        <v>1</v>
      </c>
      <c r="F292" s="5">
        <v>1</v>
      </c>
    </row>
    <row r="293" spans="1:6" x14ac:dyDescent="0.25">
      <c r="A293" s="5">
        <v>329</v>
      </c>
      <c r="B293" s="5" t="s">
        <v>467</v>
      </c>
      <c r="C293" s="5" t="s">
        <v>468</v>
      </c>
      <c r="D293" s="5" t="s">
        <v>924</v>
      </c>
      <c r="E293" s="5">
        <v>1</v>
      </c>
      <c r="F293" s="5">
        <v>1</v>
      </c>
    </row>
    <row r="294" spans="1:6" x14ac:dyDescent="0.25">
      <c r="A294" s="5">
        <v>330</v>
      </c>
      <c r="B294" s="5" t="s">
        <v>1325</v>
      </c>
      <c r="C294" s="5" t="s">
        <v>1326</v>
      </c>
      <c r="D294" s="5" t="s">
        <v>924</v>
      </c>
      <c r="E294" s="5">
        <v>1</v>
      </c>
      <c r="F294" s="5">
        <v>1</v>
      </c>
    </row>
    <row r="295" spans="1:6" x14ac:dyDescent="0.25">
      <c r="A295" s="5">
        <v>331</v>
      </c>
      <c r="B295" s="5" t="s">
        <v>1327</v>
      </c>
      <c r="C295" s="5" t="s">
        <v>1328</v>
      </c>
      <c r="D295" s="5" t="s">
        <v>924</v>
      </c>
      <c r="E295" s="5">
        <v>1</v>
      </c>
      <c r="F295" s="5">
        <v>1</v>
      </c>
    </row>
    <row r="296" spans="1:6" x14ac:dyDescent="0.25">
      <c r="A296" s="5">
        <v>332</v>
      </c>
      <c r="B296" s="5" t="s">
        <v>1329</v>
      </c>
      <c r="C296" s="5" t="s">
        <v>1330</v>
      </c>
      <c r="D296" s="5" t="s">
        <v>924</v>
      </c>
      <c r="E296" s="5">
        <v>1</v>
      </c>
      <c r="F296" s="5">
        <v>1</v>
      </c>
    </row>
    <row r="297" spans="1:6" x14ac:dyDescent="0.25">
      <c r="A297" s="5">
        <v>298</v>
      </c>
      <c r="B297" s="5" t="s">
        <v>409</v>
      </c>
      <c r="C297" s="5" t="s">
        <v>410</v>
      </c>
      <c r="D297" s="5" t="s">
        <v>924</v>
      </c>
      <c r="E297" s="5">
        <v>1</v>
      </c>
      <c r="F297" s="5">
        <v>1</v>
      </c>
    </row>
    <row r="298" spans="1:6" x14ac:dyDescent="0.25">
      <c r="A298" s="5">
        <v>334</v>
      </c>
      <c r="B298" s="5" t="s">
        <v>469</v>
      </c>
      <c r="C298" s="5" t="s">
        <v>470</v>
      </c>
      <c r="D298" s="5" t="s">
        <v>924</v>
      </c>
      <c r="E298" s="5">
        <v>1</v>
      </c>
      <c r="F298" s="5">
        <v>1</v>
      </c>
    </row>
    <row r="299" spans="1:6" x14ac:dyDescent="0.25">
      <c r="A299" s="5">
        <v>335</v>
      </c>
      <c r="B299" s="5" t="s">
        <v>1331</v>
      </c>
      <c r="C299" s="5" t="s">
        <v>1332</v>
      </c>
      <c r="D299" s="5" t="s">
        <v>924</v>
      </c>
      <c r="E299" s="5">
        <v>1</v>
      </c>
      <c r="F299" s="5">
        <v>1</v>
      </c>
    </row>
    <row r="300" spans="1:6" x14ac:dyDescent="0.25">
      <c r="A300" s="5">
        <v>336</v>
      </c>
      <c r="B300" s="5" t="s">
        <v>1333</v>
      </c>
      <c r="C300" s="5" t="s">
        <v>1334</v>
      </c>
      <c r="D300" s="5" t="s">
        <v>924</v>
      </c>
      <c r="E300" s="5">
        <v>1</v>
      </c>
      <c r="F300" s="5">
        <v>1</v>
      </c>
    </row>
    <row r="301" spans="1:6" x14ac:dyDescent="0.25">
      <c r="A301" s="5">
        <v>337</v>
      </c>
      <c r="B301" s="5" t="s">
        <v>471</v>
      </c>
      <c r="C301" s="5" t="s">
        <v>1335</v>
      </c>
      <c r="D301" s="5" t="s">
        <v>924</v>
      </c>
      <c r="E301" s="5">
        <v>1</v>
      </c>
      <c r="F301" s="5">
        <v>1</v>
      </c>
    </row>
    <row r="302" spans="1:6" x14ac:dyDescent="0.25">
      <c r="A302" s="5">
        <v>299</v>
      </c>
      <c r="B302" s="5" t="s">
        <v>411</v>
      </c>
      <c r="C302" s="5" t="s">
        <v>412</v>
      </c>
      <c r="D302" s="5" t="s">
        <v>924</v>
      </c>
      <c r="E302" s="5">
        <v>1</v>
      </c>
      <c r="F302" s="5">
        <v>1</v>
      </c>
    </row>
    <row r="303" spans="1:6" x14ac:dyDescent="0.25">
      <c r="A303" s="5">
        <v>338</v>
      </c>
      <c r="B303" s="5" t="s">
        <v>473</v>
      </c>
      <c r="C303" s="5" t="s">
        <v>1336</v>
      </c>
      <c r="D303" s="5" t="s">
        <v>924</v>
      </c>
      <c r="E303" s="5">
        <v>1</v>
      </c>
      <c r="F303" s="5">
        <v>1</v>
      </c>
    </row>
    <row r="304" spans="1:6" x14ac:dyDescent="0.25">
      <c r="A304" s="5">
        <v>339</v>
      </c>
      <c r="B304" s="5" t="s">
        <v>475</v>
      </c>
      <c r="C304" s="5" t="s">
        <v>476</v>
      </c>
      <c r="D304" s="5" t="s">
        <v>924</v>
      </c>
      <c r="E304" s="5">
        <v>1</v>
      </c>
      <c r="F304" s="5">
        <v>1</v>
      </c>
    </row>
    <row r="305" spans="1:6" x14ac:dyDescent="0.25">
      <c r="A305" s="5">
        <v>340</v>
      </c>
      <c r="B305" s="5" t="s">
        <v>1337</v>
      </c>
      <c r="C305" s="5" t="s">
        <v>1338</v>
      </c>
      <c r="D305" s="5" t="s">
        <v>924</v>
      </c>
      <c r="E305" s="5">
        <v>1</v>
      </c>
      <c r="F305" s="5">
        <v>1</v>
      </c>
    </row>
    <row r="306" spans="1:6" x14ac:dyDescent="0.25">
      <c r="A306" s="5">
        <v>341</v>
      </c>
      <c r="B306" s="5" t="s">
        <v>1339</v>
      </c>
      <c r="C306" s="5" t="s">
        <v>1340</v>
      </c>
      <c r="D306" s="5" t="s">
        <v>924</v>
      </c>
      <c r="E306" s="5">
        <v>1</v>
      </c>
      <c r="F306" s="5">
        <v>1</v>
      </c>
    </row>
    <row r="307" spans="1:6" x14ac:dyDescent="0.25">
      <c r="A307" s="5">
        <v>342</v>
      </c>
      <c r="B307" s="5" t="s">
        <v>1341</v>
      </c>
      <c r="C307" s="5" t="s">
        <v>1342</v>
      </c>
      <c r="D307" s="5" t="s">
        <v>924</v>
      </c>
      <c r="E307" s="5">
        <v>1</v>
      </c>
      <c r="F307" s="5">
        <v>1</v>
      </c>
    </row>
    <row r="308" spans="1:6" x14ac:dyDescent="0.25">
      <c r="A308" s="5">
        <v>343</v>
      </c>
      <c r="B308" s="5" t="s">
        <v>1343</v>
      </c>
      <c r="C308" s="5" t="s">
        <v>1344</v>
      </c>
      <c r="D308" s="5" t="s">
        <v>924</v>
      </c>
      <c r="E308" s="5">
        <v>1</v>
      </c>
      <c r="F308" s="5">
        <v>1</v>
      </c>
    </row>
    <row r="309" spans="1:6" x14ac:dyDescent="0.25">
      <c r="A309" s="5">
        <v>344</v>
      </c>
      <c r="B309" s="5" t="s">
        <v>1345</v>
      </c>
      <c r="C309" s="5" t="s">
        <v>1346</v>
      </c>
      <c r="D309" s="5" t="s">
        <v>924</v>
      </c>
      <c r="E309" s="5">
        <v>1</v>
      </c>
      <c r="F309" s="5">
        <v>1</v>
      </c>
    </row>
    <row r="310" spans="1:6" x14ac:dyDescent="0.25">
      <c r="A310" s="5">
        <v>345</v>
      </c>
      <c r="B310" s="5" t="s">
        <v>1347</v>
      </c>
      <c r="C310" s="5" t="s">
        <v>1348</v>
      </c>
      <c r="D310" s="5" t="s">
        <v>924</v>
      </c>
      <c r="E310" s="5">
        <v>1</v>
      </c>
      <c r="F310" s="5">
        <v>1</v>
      </c>
    </row>
    <row r="311" spans="1:6" x14ac:dyDescent="0.25">
      <c r="A311" s="5">
        <v>346</v>
      </c>
      <c r="B311" s="5" t="s">
        <v>457</v>
      </c>
      <c r="C311" s="5" t="s">
        <v>458</v>
      </c>
      <c r="D311" s="5" t="s">
        <v>924</v>
      </c>
      <c r="E311" s="5">
        <v>1</v>
      </c>
      <c r="F311" s="5">
        <v>1</v>
      </c>
    </row>
    <row r="312" spans="1:6" x14ac:dyDescent="0.25">
      <c r="A312" s="5">
        <v>347</v>
      </c>
      <c r="B312" s="5" t="s">
        <v>1349</v>
      </c>
      <c r="C312" s="5" t="s">
        <v>1350</v>
      </c>
      <c r="D312" s="5" t="s">
        <v>924</v>
      </c>
      <c r="E312" s="5">
        <v>1</v>
      </c>
      <c r="F312" s="5">
        <v>1</v>
      </c>
    </row>
    <row r="313" spans="1:6" x14ac:dyDescent="0.25">
      <c r="A313" s="5">
        <v>348</v>
      </c>
      <c r="B313" s="5" t="s">
        <v>477</v>
      </c>
      <c r="C313" s="5" t="s">
        <v>478</v>
      </c>
      <c r="D313" s="5" t="s">
        <v>924</v>
      </c>
      <c r="E313" s="5">
        <v>1</v>
      </c>
      <c r="F313" s="5">
        <v>1</v>
      </c>
    </row>
    <row r="314" spans="1:6" x14ac:dyDescent="0.25">
      <c r="A314" s="5">
        <v>349</v>
      </c>
      <c r="B314" s="5">
        <v>349</v>
      </c>
      <c r="C314" s="5" t="s">
        <v>1351</v>
      </c>
      <c r="D314" s="5" t="s">
        <v>924</v>
      </c>
      <c r="E314" s="5">
        <v>1</v>
      </c>
      <c r="F314" s="5">
        <v>1</v>
      </c>
    </row>
    <row r="315" spans="1:6" x14ac:dyDescent="0.25">
      <c r="A315" s="5">
        <v>350</v>
      </c>
      <c r="B315" s="5">
        <v>350</v>
      </c>
      <c r="C315" s="5" t="s">
        <v>1352</v>
      </c>
      <c r="D315" s="5" t="s">
        <v>924</v>
      </c>
      <c r="E315" s="5">
        <v>1</v>
      </c>
      <c r="F315" s="5">
        <v>1</v>
      </c>
    </row>
    <row r="316" spans="1:6" x14ac:dyDescent="0.25">
      <c r="A316" s="5">
        <v>359</v>
      </c>
      <c r="B316" s="5" t="s">
        <v>480</v>
      </c>
      <c r="C316" s="5" t="s">
        <v>481</v>
      </c>
      <c r="D316" s="5" t="s">
        <v>924</v>
      </c>
      <c r="E316" s="5">
        <v>1</v>
      </c>
      <c r="F316" s="5">
        <v>1</v>
      </c>
    </row>
    <row r="317" spans="1:6" x14ac:dyDescent="0.25">
      <c r="A317" s="5">
        <v>360</v>
      </c>
      <c r="B317" s="5" t="s">
        <v>1353</v>
      </c>
      <c r="C317" s="5" t="s">
        <v>1354</v>
      </c>
      <c r="D317" s="5" t="s">
        <v>924</v>
      </c>
      <c r="E317" s="5">
        <v>1</v>
      </c>
      <c r="F317" s="5">
        <v>1</v>
      </c>
    </row>
    <row r="318" spans="1:6" x14ac:dyDescent="0.25">
      <c r="A318" s="5">
        <v>361</v>
      </c>
      <c r="B318" s="5" t="s">
        <v>1355</v>
      </c>
      <c r="C318" s="5" t="s">
        <v>1356</v>
      </c>
      <c r="D318" s="5" t="s">
        <v>924</v>
      </c>
      <c r="E318" s="5">
        <v>1</v>
      </c>
      <c r="F318" s="5">
        <v>1</v>
      </c>
    </row>
    <row r="319" spans="1:6" x14ac:dyDescent="0.25">
      <c r="A319" s="5">
        <v>362</v>
      </c>
      <c r="B319" s="5" t="s">
        <v>1357</v>
      </c>
      <c r="C319" s="5" t="s">
        <v>1358</v>
      </c>
      <c r="D319" s="5" t="s">
        <v>924</v>
      </c>
      <c r="E319" s="5">
        <v>1</v>
      </c>
      <c r="F319" s="5">
        <v>1</v>
      </c>
    </row>
    <row r="320" spans="1:6" x14ac:dyDescent="0.25">
      <c r="A320" s="5">
        <v>363</v>
      </c>
      <c r="B320" s="5" t="s">
        <v>1359</v>
      </c>
      <c r="C320" s="5" t="s">
        <v>1360</v>
      </c>
      <c r="D320" s="5" t="s">
        <v>924</v>
      </c>
      <c r="E320" s="5">
        <v>1</v>
      </c>
      <c r="F320" s="5">
        <v>1</v>
      </c>
    </row>
    <row r="321" spans="1:6" x14ac:dyDescent="0.25">
      <c r="A321" s="5">
        <v>428</v>
      </c>
      <c r="B321" s="5" t="s">
        <v>799</v>
      </c>
      <c r="C321" s="5" t="s">
        <v>800</v>
      </c>
      <c r="D321" s="5" t="s">
        <v>924</v>
      </c>
      <c r="E321" s="5">
        <v>1</v>
      </c>
      <c r="F321" s="5">
        <v>1</v>
      </c>
    </row>
    <row r="322" spans="1:6" x14ac:dyDescent="0.25">
      <c r="A322" s="5">
        <v>364</v>
      </c>
      <c r="B322" s="5" t="s">
        <v>482</v>
      </c>
      <c r="C322" s="5" t="s">
        <v>483</v>
      </c>
      <c r="D322" s="5" t="s">
        <v>924</v>
      </c>
      <c r="E322" s="5">
        <v>1</v>
      </c>
      <c r="F322" s="5">
        <v>1</v>
      </c>
    </row>
    <row r="323" spans="1:6" x14ac:dyDescent="0.25">
      <c r="A323" s="5">
        <v>365</v>
      </c>
      <c r="B323" s="5">
        <v>365</v>
      </c>
      <c r="C323" s="5" t="s">
        <v>1361</v>
      </c>
      <c r="D323" s="5" t="s">
        <v>924</v>
      </c>
      <c r="E323" s="5">
        <v>1</v>
      </c>
      <c r="F323" s="5">
        <v>1</v>
      </c>
    </row>
    <row r="324" spans="1:6" x14ac:dyDescent="0.25">
      <c r="A324" s="5"/>
      <c r="B324" s="5" t="s">
        <v>482</v>
      </c>
      <c r="C324" s="5" t="s">
        <v>1363</v>
      </c>
      <c r="D324" s="5" t="s">
        <v>924</v>
      </c>
      <c r="E324" s="5">
        <v>1</v>
      </c>
      <c r="F324" s="5">
        <v>1</v>
      </c>
    </row>
    <row r="325" spans="1:6" x14ac:dyDescent="0.25">
      <c r="A325" s="5">
        <v>366</v>
      </c>
      <c r="B325" s="5" t="s">
        <v>484</v>
      </c>
      <c r="C325" s="5" t="s">
        <v>485</v>
      </c>
      <c r="D325" s="5" t="s">
        <v>924</v>
      </c>
      <c r="E325" s="5">
        <v>1</v>
      </c>
      <c r="F325" s="5">
        <v>1</v>
      </c>
    </row>
    <row r="326" spans="1:6" x14ac:dyDescent="0.25">
      <c r="A326" s="5">
        <v>367</v>
      </c>
      <c r="B326" s="5" t="s">
        <v>1364</v>
      </c>
      <c r="C326" s="5" t="s">
        <v>1365</v>
      </c>
      <c r="D326" s="5" t="s">
        <v>924</v>
      </c>
      <c r="E326" s="5">
        <v>1</v>
      </c>
      <c r="F326" s="5">
        <v>1</v>
      </c>
    </row>
    <row r="327" spans="1:6" x14ac:dyDescent="0.25">
      <c r="A327" s="5">
        <v>639</v>
      </c>
      <c r="B327" s="5" t="s">
        <v>1366</v>
      </c>
      <c r="C327" s="5" t="s">
        <v>1367</v>
      </c>
      <c r="D327" s="5" t="s">
        <v>924</v>
      </c>
      <c r="E327" s="5">
        <v>1</v>
      </c>
      <c r="F327" s="5">
        <v>1</v>
      </c>
    </row>
    <row r="328" spans="1:6" x14ac:dyDescent="0.25">
      <c r="A328" s="5">
        <v>368</v>
      </c>
      <c r="B328" s="5">
        <v>368</v>
      </c>
      <c r="C328" s="5" t="s">
        <v>1368</v>
      </c>
      <c r="D328" s="5" t="s">
        <v>924</v>
      </c>
      <c r="E328" s="5">
        <v>1</v>
      </c>
      <c r="F328" s="5">
        <v>1</v>
      </c>
    </row>
    <row r="329" spans="1:6" x14ac:dyDescent="0.25">
      <c r="A329" s="5">
        <v>369</v>
      </c>
      <c r="B329" s="5" t="s">
        <v>1369</v>
      </c>
      <c r="C329" s="5" t="s">
        <v>1370</v>
      </c>
      <c r="D329" s="5" t="s">
        <v>924</v>
      </c>
      <c r="E329" s="5">
        <v>1</v>
      </c>
      <c r="F329" s="5">
        <v>1</v>
      </c>
    </row>
    <row r="330" spans="1:6" x14ac:dyDescent="0.25">
      <c r="A330" s="5">
        <v>370</v>
      </c>
      <c r="B330" s="5" t="s">
        <v>1371</v>
      </c>
      <c r="C330" s="5" t="s">
        <v>1372</v>
      </c>
      <c r="D330" s="5" t="s">
        <v>924</v>
      </c>
      <c r="E330" s="5">
        <v>1</v>
      </c>
      <c r="F330" s="5">
        <v>1</v>
      </c>
    </row>
    <row r="331" spans="1:6" x14ac:dyDescent="0.25">
      <c r="A331" s="5">
        <v>640</v>
      </c>
      <c r="B331" s="5" t="s">
        <v>1373</v>
      </c>
      <c r="C331" s="5" t="s">
        <v>1374</v>
      </c>
      <c r="D331" s="5" t="s">
        <v>924</v>
      </c>
      <c r="E331" s="5">
        <v>1</v>
      </c>
      <c r="F331" s="5">
        <v>1</v>
      </c>
    </row>
    <row r="332" spans="1:6" x14ac:dyDescent="0.25">
      <c r="A332" s="5">
        <v>371</v>
      </c>
      <c r="B332" s="5" t="s">
        <v>1375</v>
      </c>
      <c r="C332" s="5" t="s">
        <v>1376</v>
      </c>
      <c r="D332" s="5" t="s">
        <v>924</v>
      </c>
      <c r="E332" s="5">
        <v>1</v>
      </c>
      <c r="F332" s="5">
        <v>1</v>
      </c>
    </row>
    <row r="333" spans="1:6" x14ac:dyDescent="0.25">
      <c r="A333" s="5">
        <v>641</v>
      </c>
      <c r="B333" s="5" t="s">
        <v>1377</v>
      </c>
      <c r="C333" s="5" t="s">
        <v>1378</v>
      </c>
      <c r="D333" s="5" t="s">
        <v>924</v>
      </c>
      <c r="E333" s="5">
        <v>1</v>
      </c>
      <c r="F333" s="5">
        <v>1</v>
      </c>
    </row>
    <row r="334" spans="1:6" x14ac:dyDescent="0.25">
      <c r="A334" s="5">
        <v>372</v>
      </c>
      <c r="B334" s="5" t="s">
        <v>1379</v>
      </c>
      <c r="C334" s="5" t="s">
        <v>1380</v>
      </c>
      <c r="D334" s="5" t="s">
        <v>924</v>
      </c>
      <c r="E334" s="5">
        <v>1</v>
      </c>
      <c r="F334" s="5">
        <v>1</v>
      </c>
    </row>
    <row r="335" spans="1:6" x14ac:dyDescent="0.25">
      <c r="A335" s="5">
        <v>642</v>
      </c>
      <c r="B335" s="5" t="s">
        <v>1381</v>
      </c>
      <c r="C335" s="5" t="s">
        <v>1382</v>
      </c>
      <c r="D335" s="5" t="s">
        <v>924</v>
      </c>
      <c r="E335" s="5">
        <v>1</v>
      </c>
      <c r="F335" s="5">
        <v>1</v>
      </c>
    </row>
    <row r="336" spans="1:6" x14ac:dyDescent="0.25">
      <c r="A336" s="5">
        <v>643</v>
      </c>
      <c r="B336" s="5" t="s">
        <v>1383</v>
      </c>
      <c r="C336" s="5" t="s">
        <v>1384</v>
      </c>
      <c r="D336" s="5" t="s">
        <v>924</v>
      </c>
      <c r="E336" s="5">
        <v>1</v>
      </c>
      <c r="F336" s="5">
        <v>1</v>
      </c>
    </row>
    <row r="337" spans="1:6" x14ac:dyDescent="0.25">
      <c r="A337" s="5">
        <v>644</v>
      </c>
      <c r="B337" s="5" t="s">
        <v>1385</v>
      </c>
      <c r="C337" s="5" t="s">
        <v>1386</v>
      </c>
      <c r="D337" s="5" t="s">
        <v>924</v>
      </c>
      <c r="E337" s="5">
        <v>1</v>
      </c>
      <c r="F337" s="5">
        <v>1</v>
      </c>
    </row>
    <row r="338" spans="1:6" x14ac:dyDescent="0.25">
      <c r="A338" s="5">
        <v>373</v>
      </c>
      <c r="B338" s="5" t="s">
        <v>1387</v>
      </c>
      <c r="C338" s="5" t="s">
        <v>1388</v>
      </c>
      <c r="D338" s="5" t="s">
        <v>924</v>
      </c>
      <c r="E338" s="5">
        <v>1</v>
      </c>
      <c r="F338" s="5">
        <v>1</v>
      </c>
    </row>
    <row r="339" spans="1:6" x14ac:dyDescent="0.25">
      <c r="A339" s="5">
        <v>376</v>
      </c>
      <c r="B339" s="5" t="s">
        <v>1389</v>
      </c>
      <c r="C339" s="5" t="s">
        <v>1390</v>
      </c>
      <c r="D339" s="5" t="s">
        <v>924</v>
      </c>
      <c r="E339" s="5">
        <v>1</v>
      </c>
      <c r="F339" s="5">
        <v>1</v>
      </c>
    </row>
    <row r="340" spans="1:6" x14ac:dyDescent="0.25">
      <c r="A340" s="5">
        <v>377</v>
      </c>
      <c r="B340" s="5" t="s">
        <v>486</v>
      </c>
      <c r="C340" s="5" t="s">
        <v>487</v>
      </c>
      <c r="D340" s="5" t="s">
        <v>924</v>
      </c>
      <c r="E340" s="5">
        <v>1</v>
      </c>
      <c r="F340" s="5">
        <v>1</v>
      </c>
    </row>
    <row r="341" spans="1:6" x14ac:dyDescent="0.25">
      <c r="A341" s="5">
        <v>378</v>
      </c>
      <c r="B341" s="5" t="s">
        <v>1391</v>
      </c>
      <c r="C341" s="5" t="s">
        <v>1392</v>
      </c>
      <c r="D341" s="5" t="s">
        <v>924</v>
      </c>
      <c r="E341" s="5">
        <v>1</v>
      </c>
      <c r="F341" s="5">
        <v>1</v>
      </c>
    </row>
    <row r="342" spans="1:6" x14ac:dyDescent="0.25">
      <c r="A342" s="5">
        <v>379</v>
      </c>
      <c r="B342" s="5" t="s">
        <v>1393</v>
      </c>
      <c r="C342" s="5" t="s">
        <v>1394</v>
      </c>
      <c r="D342" s="5" t="s">
        <v>924</v>
      </c>
      <c r="E342" s="5">
        <v>1</v>
      </c>
      <c r="F342" s="5">
        <v>1</v>
      </c>
    </row>
    <row r="343" spans="1:6" x14ac:dyDescent="0.25">
      <c r="A343" s="5">
        <v>380</v>
      </c>
      <c r="B343" s="5" t="s">
        <v>1395</v>
      </c>
      <c r="C343" s="5" t="s">
        <v>1396</v>
      </c>
      <c r="D343" s="5" t="s">
        <v>924</v>
      </c>
      <c r="E343" s="5">
        <v>1</v>
      </c>
      <c r="F343" s="5">
        <v>1</v>
      </c>
    </row>
    <row r="344" spans="1:6" x14ac:dyDescent="0.25">
      <c r="A344" s="5">
        <v>381</v>
      </c>
      <c r="B344" s="5" t="s">
        <v>491</v>
      </c>
      <c r="C344" s="5" t="s">
        <v>492</v>
      </c>
      <c r="D344" s="5" t="s">
        <v>924</v>
      </c>
      <c r="E344" s="5">
        <v>1</v>
      </c>
      <c r="F344" s="5">
        <v>1</v>
      </c>
    </row>
    <row r="345" spans="1:6" x14ac:dyDescent="0.25">
      <c r="A345" s="5">
        <v>382</v>
      </c>
      <c r="B345" s="5" t="s">
        <v>1397</v>
      </c>
      <c r="C345" s="5" t="s">
        <v>1398</v>
      </c>
      <c r="D345" s="5" t="s">
        <v>924</v>
      </c>
      <c r="E345" s="5">
        <v>1</v>
      </c>
      <c r="F345" s="5">
        <v>1</v>
      </c>
    </row>
    <row r="346" spans="1:6" x14ac:dyDescent="0.25">
      <c r="A346" s="5">
        <v>383</v>
      </c>
      <c r="B346" s="5" t="s">
        <v>1399</v>
      </c>
      <c r="C346" s="5" t="s">
        <v>1400</v>
      </c>
      <c r="D346" s="5" t="s">
        <v>924</v>
      </c>
      <c r="E346" s="5">
        <v>1</v>
      </c>
      <c r="F346" s="5">
        <v>1</v>
      </c>
    </row>
    <row r="347" spans="1:6" x14ac:dyDescent="0.25">
      <c r="A347" s="5">
        <v>384</v>
      </c>
      <c r="B347" s="5" t="s">
        <v>1401</v>
      </c>
      <c r="C347" s="5" t="s">
        <v>1402</v>
      </c>
      <c r="D347" s="5" t="s">
        <v>924</v>
      </c>
      <c r="E347" s="5">
        <v>1</v>
      </c>
      <c r="F347" s="5">
        <v>1</v>
      </c>
    </row>
    <row r="348" spans="1:6" x14ac:dyDescent="0.25">
      <c r="A348" s="5">
        <v>385</v>
      </c>
      <c r="B348" s="5" t="s">
        <v>1403</v>
      </c>
      <c r="C348" s="5" t="s">
        <v>1404</v>
      </c>
      <c r="D348" s="5" t="s">
        <v>924</v>
      </c>
      <c r="E348" s="5">
        <v>1</v>
      </c>
      <c r="F348" s="5">
        <v>1</v>
      </c>
    </row>
    <row r="349" spans="1:6" x14ac:dyDescent="0.25">
      <c r="A349" s="5">
        <v>386</v>
      </c>
      <c r="B349" s="5" t="s">
        <v>1405</v>
      </c>
      <c r="C349" s="5" t="s">
        <v>1406</v>
      </c>
      <c r="D349" s="5" t="s">
        <v>924</v>
      </c>
      <c r="E349" s="5">
        <v>1</v>
      </c>
      <c r="F349" s="5">
        <v>1</v>
      </c>
    </row>
    <row r="350" spans="1:6" x14ac:dyDescent="0.25">
      <c r="A350" s="5">
        <v>387</v>
      </c>
      <c r="B350" s="5" t="s">
        <v>1407</v>
      </c>
      <c r="C350" s="5" t="s">
        <v>1408</v>
      </c>
      <c r="D350" s="5" t="s">
        <v>924</v>
      </c>
      <c r="E350" s="5">
        <v>1</v>
      </c>
      <c r="F350" s="5">
        <v>1</v>
      </c>
    </row>
    <row r="351" spans="1:6" x14ac:dyDescent="0.25">
      <c r="A351" s="5">
        <v>388</v>
      </c>
      <c r="B351" s="5" t="s">
        <v>1409</v>
      </c>
      <c r="C351" s="5" t="s">
        <v>1410</v>
      </c>
      <c r="D351" s="5" t="s">
        <v>924</v>
      </c>
      <c r="E351" s="5">
        <v>1</v>
      </c>
      <c r="F351" s="5">
        <v>1</v>
      </c>
    </row>
    <row r="352" spans="1:6" x14ac:dyDescent="0.25">
      <c r="A352" s="5">
        <v>389</v>
      </c>
      <c r="B352" s="5" t="s">
        <v>496</v>
      </c>
      <c r="C352" s="5" t="s">
        <v>497</v>
      </c>
      <c r="D352" s="5" t="s">
        <v>924</v>
      </c>
      <c r="E352" s="5">
        <v>1</v>
      </c>
      <c r="F352" s="5">
        <v>1</v>
      </c>
    </row>
    <row r="353" spans="1:6" x14ac:dyDescent="0.25">
      <c r="A353" s="5">
        <v>177</v>
      </c>
      <c r="B353" s="5" t="s">
        <v>498</v>
      </c>
      <c r="C353" s="5" t="s">
        <v>499</v>
      </c>
      <c r="D353" s="5" t="s">
        <v>924</v>
      </c>
      <c r="E353" s="5">
        <v>1</v>
      </c>
      <c r="F353" s="5">
        <v>1</v>
      </c>
    </row>
    <row r="354" spans="1:6" x14ac:dyDescent="0.25">
      <c r="A354" s="5">
        <v>178</v>
      </c>
      <c r="B354" s="5" t="s">
        <v>1411</v>
      </c>
      <c r="C354" s="5" t="s">
        <v>1412</v>
      </c>
      <c r="D354" s="5" t="s">
        <v>924</v>
      </c>
      <c r="E354" s="5">
        <v>1</v>
      </c>
      <c r="F354" s="5">
        <v>1</v>
      </c>
    </row>
    <row r="355" spans="1:6" x14ac:dyDescent="0.25">
      <c r="A355" s="5">
        <v>179</v>
      </c>
      <c r="B355" s="5" t="s">
        <v>500</v>
      </c>
      <c r="C355" s="5" t="s">
        <v>501</v>
      </c>
      <c r="D355" s="5" t="s">
        <v>925</v>
      </c>
      <c r="E355" s="5">
        <v>1.7</v>
      </c>
      <c r="F355" s="5">
        <v>4.2</v>
      </c>
    </row>
    <row r="356" spans="1:6" x14ac:dyDescent="0.25">
      <c r="A356" s="5">
        <v>180</v>
      </c>
      <c r="B356" s="5" t="s">
        <v>502</v>
      </c>
      <c r="C356" s="5" t="s">
        <v>503</v>
      </c>
      <c r="D356" s="5" t="s">
        <v>925</v>
      </c>
      <c r="E356" s="5">
        <v>1.7</v>
      </c>
      <c r="F356" s="5">
        <v>4.2</v>
      </c>
    </row>
    <row r="357" spans="1:6" x14ac:dyDescent="0.25">
      <c r="A357" s="5">
        <v>390</v>
      </c>
      <c r="B357" s="5" t="s">
        <v>504</v>
      </c>
      <c r="C357" s="5" t="s">
        <v>505</v>
      </c>
      <c r="D357" s="5" t="s">
        <v>924</v>
      </c>
      <c r="E357" s="5">
        <v>1</v>
      </c>
      <c r="F357" s="5">
        <v>1</v>
      </c>
    </row>
    <row r="358" spans="1:6" x14ac:dyDescent="0.25">
      <c r="A358" s="5">
        <v>391</v>
      </c>
      <c r="B358" s="5" t="s">
        <v>506</v>
      </c>
      <c r="C358" s="5" t="s">
        <v>507</v>
      </c>
      <c r="D358" s="5" t="s">
        <v>924</v>
      </c>
      <c r="E358" s="5">
        <v>1</v>
      </c>
      <c r="F358" s="5">
        <v>1</v>
      </c>
    </row>
    <row r="359" spans="1:6" x14ac:dyDescent="0.25">
      <c r="A359" s="5">
        <v>181</v>
      </c>
      <c r="B359" s="5" t="s">
        <v>508</v>
      </c>
      <c r="C359" s="5" t="s">
        <v>1413</v>
      </c>
      <c r="D359" s="5" t="s">
        <v>924</v>
      </c>
      <c r="E359" s="5">
        <v>1</v>
      </c>
      <c r="F359" s="5">
        <v>1</v>
      </c>
    </row>
    <row r="360" spans="1:6" x14ac:dyDescent="0.25">
      <c r="A360" s="5">
        <v>182</v>
      </c>
      <c r="B360" s="5" t="s">
        <v>510</v>
      </c>
      <c r="C360" s="5" t="s">
        <v>511</v>
      </c>
      <c r="D360" s="5" t="s">
        <v>924</v>
      </c>
      <c r="E360" s="5">
        <v>1</v>
      </c>
      <c r="F360" s="5">
        <v>1</v>
      </c>
    </row>
    <row r="361" spans="1:6" x14ac:dyDescent="0.25">
      <c r="A361" s="5">
        <v>392</v>
      </c>
      <c r="B361" s="5" t="s">
        <v>1414</v>
      </c>
      <c r="C361" s="5" t="s">
        <v>1415</v>
      </c>
      <c r="D361" s="5" t="s">
        <v>924</v>
      </c>
      <c r="E361" s="5">
        <v>1</v>
      </c>
      <c r="F361" s="5">
        <v>1</v>
      </c>
    </row>
    <row r="362" spans="1:6" x14ac:dyDescent="0.25">
      <c r="A362" s="5">
        <v>393</v>
      </c>
      <c r="B362" s="5" t="s">
        <v>1416</v>
      </c>
      <c r="C362" s="5" t="s">
        <v>1417</v>
      </c>
      <c r="D362" s="5" t="s">
        <v>924</v>
      </c>
      <c r="E362" s="5">
        <v>1</v>
      </c>
      <c r="F362" s="5">
        <v>1</v>
      </c>
    </row>
    <row r="363" spans="1:6" x14ac:dyDescent="0.25">
      <c r="A363" s="5">
        <v>394</v>
      </c>
      <c r="B363" s="5" t="s">
        <v>1418</v>
      </c>
      <c r="C363" s="5" t="s">
        <v>1419</v>
      </c>
      <c r="D363" s="5" t="s">
        <v>924</v>
      </c>
      <c r="E363" s="5">
        <v>1</v>
      </c>
      <c r="F363" s="5">
        <v>1</v>
      </c>
    </row>
    <row r="364" spans="1:6" x14ac:dyDescent="0.25">
      <c r="A364" s="5">
        <v>395</v>
      </c>
      <c r="B364" s="5" t="s">
        <v>512</v>
      </c>
      <c r="C364" s="5" t="s">
        <v>513</v>
      </c>
      <c r="D364" s="5" t="s">
        <v>924</v>
      </c>
      <c r="E364" s="5">
        <v>1</v>
      </c>
      <c r="F364" s="5">
        <v>1</v>
      </c>
    </row>
    <row r="365" spans="1:6" x14ac:dyDescent="0.25">
      <c r="A365" s="5">
        <v>396</v>
      </c>
      <c r="B365" s="5" t="s">
        <v>1420</v>
      </c>
      <c r="C365" s="5" t="s">
        <v>1421</v>
      </c>
      <c r="D365" s="5" t="s">
        <v>924</v>
      </c>
      <c r="E365" s="5">
        <v>1</v>
      </c>
      <c r="F365" s="5">
        <v>1</v>
      </c>
    </row>
    <row r="366" spans="1:6" x14ac:dyDescent="0.25">
      <c r="A366" s="5">
        <v>397</v>
      </c>
      <c r="B366" s="5" t="s">
        <v>514</v>
      </c>
      <c r="C366" s="5" t="s">
        <v>515</v>
      </c>
      <c r="D366" s="5" t="s">
        <v>924</v>
      </c>
      <c r="E366" s="5">
        <v>1</v>
      </c>
      <c r="F366" s="5">
        <v>1</v>
      </c>
    </row>
    <row r="367" spans="1:6" x14ac:dyDescent="0.25">
      <c r="A367" s="5">
        <v>398</v>
      </c>
      <c r="B367" s="5" t="s">
        <v>516</v>
      </c>
      <c r="C367" s="5" t="s">
        <v>517</v>
      </c>
      <c r="D367" s="5" t="s">
        <v>924</v>
      </c>
      <c r="E367" s="5">
        <v>1</v>
      </c>
      <c r="F367" s="5">
        <v>1</v>
      </c>
    </row>
    <row r="368" spans="1:6" x14ac:dyDescent="0.25">
      <c r="A368" s="5">
        <v>399</v>
      </c>
      <c r="B368" s="5" t="s">
        <v>1422</v>
      </c>
      <c r="C368" s="5" t="s">
        <v>1423</v>
      </c>
      <c r="D368" s="5" t="s">
        <v>924</v>
      </c>
      <c r="E368" s="5">
        <v>1</v>
      </c>
      <c r="F368" s="5">
        <v>1</v>
      </c>
    </row>
    <row r="369" spans="1:6" x14ac:dyDescent="0.25">
      <c r="A369" s="5">
        <v>400</v>
      </c>
      <c r="B369" s="5" t="s">
        <v>1424</v>
      </c>
      <c r="C369" s="5" t="s">
        <v>1425</v>
      </c>
      <c r="D369" s="5" t="s">
        <v>924</v>
      </c>
      <c r="E369" s="5">
        <v>1</v>
      </c>
      <c r="F369" s="5">
        <v>1</v>
      </c>
    </row>
    <row r="370" spans="1:6" x14ac:dyDescent="0.25">
      <c r="A370" s="5">
        <v>589</v>
      </c>
      <c r="B370" s="5" t="s">
        <v>518</v>
      </c>
      <c r="C370" s="5" t="s">
        <v>519</v>
      </c>
      <c r="D370" s="5" t="s">
        <v>924</v>
      </c>
      <c r="E370" s="5">
        <v>1</v>
      </c>
      <c r="F370" s="5">
        <v>1</v>
      </c>
    </row>
    <row r="371" spans="1:6" x14ac:dyDescent="0.25">
      <c r="A371" s="5">
        <v>446</v>
      </c>
      <c r="B371" s="5" t="s">
        <v>520</v>
      </c>
      <c r="C371" s="5" t="s">
        <v>521</v>
      </c>
      <c r="D371" s="5" t="s">
        <v>924</v>
      </c>
      <c r="E371" s="5">
        <v>1</v>
      </c>
      <c r="F371" s="5">
        <v>1</v>
      </c>
    </row>
    <row r="372" spans="1:6" x14ac:dyDescent="0.25">
      <c r="A372" s="5">
        <v>124</v>
      </c>
      <c r="B372" s="5" t="s">
        <v>522</v>
      </c>
      <c r="C372" s="5" t="s">
        <v>523</v>
      </c>
      <c r="D372" s="5" t="s">
        <v>924</v>
      </c>
      <c r="E372" s="5">
        <v>1</v>
      </c>
      <c r="F372" s="5">
        <v>1</v>
      </c>
    </row>
    <row r="373" spans="1:6" x14ac:dyDescent="0.25">
      <c r="A373" s="5">
        <v>485</v>
      </c>
      <c r="B373" s="5" t="s">
        <v>1426</v>
      </c>
      <c r="C373" s="5" t="s">
        <v>1427</v>
      </c>
      <c r="D373" s="5" t="s">
        <v>924</v>
      </c>
      <c r="E373" s="5">
        <v>1</v>
      </c>
      <c r="F373" s="5">
        <v>1</v>
      </c>
    </row>
    <row r="374" spans="1:6" x14ac:dyDescent="0.25">
      <c r="A374" s="5">
        <v>486</v>
      </c>
      <c r="B374" s="5" t="s">
        <v>1428</v>
      </c>
      <c r="C374" s="5" t="s">
        <v>1429</v>
      </c>
      <c r="D374" s="5" t="s">
        <v>924</v>
      </c>
      <c r="E374" s="5">
        <v>1</v>
      </c>
      <c r="F374" s="5">
        <v>1</v>
      </c>
    </row>
    <row r="375" spans="1:6" x14ac:dyDescent="0.25">
      <c r="A375" s="5">
        <v>487</v>
      </c>
      <c r="B375" s="5" t="s">
        <v>1430</v>
      </c>
      <c r="C375" s="5" t="s">
        <v>1431</v>
      </c>
      <c r="D375" s="5" t="s">
        <v>924</v>
      </c>
      <c r="E375" s="5">
        <v>1</v>
      </c>
      <c r="F375" s="5">
        <v>1</v>
      </c>
    </row>
    <row r="376" spans="1:6" x14ac:dyDescent="0.25">
      <c r="A376" s="5">
        <v>489</v>
      </c>
      <c r="B376" s="5">
        <v>489</v>
      </c>
      <c r="C376" s="5" t="s">
        <v>1432</v>
      </c>
      <c r="D376" s="5" t="s">
        <v>924</v>
      </c>
      <c r="E376" s="5">
        <v>1</v>
      </c>
      <c r="F376" s="5">
        <v>1</v>
      </c>
    </row>
    <row r="377" spans="1:6" x14ac:dyDescent="0.25">
      <c r="A377" s="5">
        <v>490</v>
      </c>
      <c r="B377" s="5" t="s">
        <v>560</v>
      </c>
      <c r="C377" s="5" t="s">
        <v>561</v>
      </c>
      <c r="D377" s="5" t="s">
        <v>924</v>
      </c>
      <c r="E377" s="5">
        <v>1</v>
      </c>
      <c r="F377" s="5">
        <v>1</v>
      </c>
    </row>
    <row r="378" spans="1:6" x14ac:dyDescent="0.25">
      <c r="A378" s="5">
        <v>491</v>
      </c>
      <c r="B378" s="5" t="s">
        <v>558</v>
      </c>
      <c r="C378" s="5" t="s">
        <v>559</v>
      </c>
      <c r="D378" s="5" t="s">
        <v>924</v>
      </c>
      <c r="E378" s="5">
        <v>1</v>
      </c>
      <c r="F378" s="5">
        <v>1</v>
      </c>
    </row>
    <row r="379" spans="1:6" x14ac:dyDescent="0.25">
      <c r="A379" s="5">
        <v>492</v>
      </c>
      <c r="B379" s="5" t="s">
        <v>1433</v>
      </c>
      <c r="C379" s="5" t="s">
        <v>1434</v>
      </c>
      <c r="D379" s="5" t="s">
        <v>924</v>
      </c>
      <c r="E379" s="5">
        <v>1</v>
      </c>
      <c r="F379" s="5">
        <v>1</v>
      </c>
    </row>
    <row r="380" spans="1:6" x14ac:dyDescent="0.25">
      <c r="A380" s="5">
        <v>493</v>
      </c>
      <c r="B380" s="5" t="s">
        <v>1435</v>
      </c>
      <c r="C380" s="5" t="s">
        <v>1436</v>
      </c>
      <c r="D380" s="5" t="s">
        <v>924</v>
      </c>
      <c r="E380" s="5">
        <v>1</v>
      </c>
      <c r="F380" s="5">
        <v>1</v>
      </c>
    </row>
    <row r="381" spans="1:6" x14ac:dyDescent="0.25">
      <c r="A381" s="5">
        <v>494</v>
      </c>
      <c r="B381" s="5" t="s">
        <v>1437</v>
      </c>
      <c r="C381" s="5" t="s">
        <v>1438</v>
      </c>
      <c r="D381" s="5" t="s">
        <v>924</v>
      </c>
      <c r="E381" s="5">
        <v>1</v>
      </c>
      <c r="F381" s="5">
        <v>1</v>
      </c>
    </row>
    <row r="382" spans="1:6" x14ac:dyDescent="0.25">
      <c r="A382" s="5">
        <v>495</v>
      </c>
      <c r="B382" s="5" t="s">
        <v>1439</v>
      </c>
      <c r="C382" s="5" t="s">
        <v>1440</v>
      </c>
      <c r="D382" s="5" t="s">
        <v>924</v>
      </c>
      <c r="E382" s="5">
        <v>1</v>
      </c>
      <c r="F382" s="5">
        <v>1</v>
      </c>
    </row>
    <row r="383" spans="1:6" x14ac:dyDescent="0.25">
      <c r="A383" s="5">
        <v>496</v>
      </c>
      <c r="B383" s="5" t="s">
        <v>1441</v>
      </c>
      <c r="C383" s="5" t="s">
        <v>1442</v>
      </c>
      <c r="D383" s="5" t="s">
        <v>924</v>
      </c>
      <c r="E383" s="5">
        <v>1</v>
      </c>
      <c r="F383" s="5">
        <v>1</v>
      </c>
    </row>
    <row r="384" spans="1:6" x14ac:dyDescent="0.25">
      <c r="A384" s="5">
        <v>497</v>
      </c>
      <c r="B384" s="5" t="s">
        <v>562</v>
      </c>
      <c r="C384" s="5" t="s">
        <v>563</v>
      </c>
      <c r="D384" s="5" t="s">
        <v>924</v>
      </c>
      <c r="E384" s="5">
        <v>1</v>
      </c>
      <c r="F384" s="5">
        <v>1</v>
      </c>
    </row>
    <row r="385" spans="1:6" x14ac:dyDescent="0.25">
      <c r="A385" s="5">
        <v>498</v>
      </c>
      <c r="B385" s="5" t="s">
        <v>1443</v>
      </c>
      <c r="C385" s="5" t="s">
        <v>1444</v>
      </c>
      <c r="D385" s="5" t="s">
        <v>924</v>
      </c>
      <c r="E385" s="5">
        <v>1</v>
      </c>
      <c r="F385" s="5">
        <v>1</v>
      </c>
    </row>
    <row r="386" spans="1:6" x14ac:dyDescent="0.25">
      <c r="A386" s="5">
        <v>499</v>
      </c>
      <c r="B386" s="5" t="s">
        <v>1445</v>
      </c>
      <c r="C386" s="5" t="s">
        <v>1446</v>
      </c>
      <c r="D386" s="5" t="s">
        <v>924</v>
      </c>
      <c r="E386" s="5">
        <v>1</v>
      </c>
      <c r="F386" s="5">
        <v>1</v>
      </c>
    </row>
    <row r="387" spans="1:6" x14ac:dyDescent="0.25">
      <c r="A387" s="5">
        <v>500</v>
      </c>
      <c r="B387" s="5" t="s">
        <v>1447</v>
      </c>
      <c r="C387" s="5" t="s">
        <v>1448</v>
      </c>
      <c r="D387" s="5" t="s">
        <v>924</v>
      </c>
      <c r="E387" s="5">
        <v>1</v>
      </c>
      <c r="F387" s="5">
        <v>1</v>
      </c>
    </row>
    <row r="388" spans="1:6" x14ac:dyDescent="0.25">
      <c r="A388" s="5">
        <v>501</v>
      </c>
      <c r="B388" s="5" t="s">
        <v>1449</v>
      </c>
      <c r="C388" s="5" t="s">
        <v>1450</v>
      </c>
      <c r="D388" s="5" t="s">
        <v>924</v>
      </c>
      <c r="E388" s="5">
        <v>1</v>
      </c>
      <c r="F388" s="5">
        <v>1</v>
      </c>
    </row>
    <row r="389" spans="1:6" x14ac:dyDescent="0.25">
      <c r="A389" s="5">
        <v>502</v>
      </c>
      <c r="B389" s="5" t="s">
        <v>1451</v>
      </c>
      <c r="C389" s="5" t="s">
        <v>1452</v>
      </c>
      <c r="D389" s="5" t="s">
        <v>924</v>
      </c>
      <c r="E389" s="5">
        <v>1</v>
      </c>
      <c r="F389" s="5">
        <v>1</v>
      </c>
    </row>
    <row r="390" spans="1:6" x14ac:dyDescent="0.25">
      <c r="A390" s="5">
        <v>503</v>
      </c>
      <c r="B390" s="5" t="s">
        <v>564</v>
      </c>
      <c r="C390" s="5" t="s">
        <v>565</v>
      </c>
      <c r="D390" s="5" t="s">
        <v>924</v>
      </c>
      <c r="E390" s="5">
        <v>1</v>
      </c>
      <c r="F390" s="5">
        <v>1</v>
      </c>
    </row>
    <row r="391" spans="1:6" x14ac:dyDescent="0.25">
      <c r="A391" s="5">
        <v>506</v>
      </c>
      <c r="B391" s="5" t="s">
        <v>566</v>
      </c>
      <c r="C391" s="5" t="s">
        <v>567</v>
      </c>
      <c r="D391" s="5" t="s">
        <v>924</v>
      </c>
      <c r="E391" s="5">
        <v>1</v>
      </c>
      <c r="F391" s="5">
        <v>1</v>
      </c>
    </row>
    <row r="392" spans="1:6" x14ac:dyDescent="0.25">
      <c r="A392" s="5">
        <v>507</v>
      </c>
      <c r="B392" s="5" t="s">
        <v>568</v>
      </c>
      <c r="C392" s="5" t="s">
        <v>569</v>
      </c>
      <c r="D392" s="5" t="s">
        <v>924</v>
      </c>
      <c r="E392" s="5">
        <v>1</v>
      </c>
      <c r="F392" s="5">
        <v>1</v>
      </c>
    </row>
    <row r="393" spans="1:6" x14ac:dyDescent="0.25">
      <c r="A393" s="5">
        <v>504</v>
      </c>
      <c r="B393" s="5"/>
      <c r="C393" s="5" t="s">
        <v>1453</v>
      </c>
      <c r="D393" s="5" t="s">
        <v>924</v>
      </c>
      <c r="E393" s="5">
        <v>1</v>
      </c>
      <c r="F393" s="5">
        <v>1</v>
      </c>
    </row>
    <row r="394" spans="1:6" x14ac:dyDescent="0.25">
      <c r="A394" s="5">
        <v>508</v>
      </c>
      <c r="B394" s="5" t="s">
        <v>1454</v>
      </c>
      <c r="C394" s="5" t="s">
        <v>1455</v>
      </c>
      <c r="D394" s="5" t="s">
        <v>924</v>
      </c>
      <c r="E394" s="5">
        <v>1</v>
      </c>
      <c r="F394" s="5">
        <v>1</v>
      </c>
    </row>
    <row r="395" spans="1:6" x14ac:dyDescent="0.25">
      <c r="A395" s="5">
        <v>509</v>
      </c>
      <c r="B395" s="5" t="s">
        <v>1456</v>
      </c>
      <c r="C395" s="5" t="s">
        <v>1457</v>
      </c>
      <c r="D395" s="5" t="s">
        <v>924</v>
      </c>
      <c r="E395" s="5">
        <v>1</v>
      </c>
      <c r="F395" s="5">
        <v>1</v>
      </c>
    </row>
    <row r="396" spans="1:6" x14ac:dyDescent="0.25">
      <c r="A396" s="5">
        <v>510</v>
      </c>
      <c r="B396" s="5" t="s">
        <v>1458</v>
      </c>
      <c r="C396" s="5" t="s">
        <v>1459</v>
      </c>
      <c r="D396" s="5" t="s">
        <v>924</v>
      </c>
      <c r="E396" s="5">
        <v>1</v>
      </c>
      <c r="F396" s="5">
        <v>1</v>
      </c>
    </row>
    <row r="397" spans="1:6" x14ac:dyDescent="0.25">
      <c r="A397" s="5">
        <v>511</v>
      </c>
      <c r="B397" s="5" t="s">
        <v>1460</v>
      </c>
      <c r="C397" s="5" t="s">
        <v>1461</v>
      </c>
      <c r="D397" s="5" t="s">
        <v>924</v>
      </c>
      <c r="E397" s="5">
        <v>1</v>
      </c>
      <c r="F397" s="5">
        <v>1</v>
      </c>
    </row>
    <row r="398" spans="1:6" x14ac:dyDescent="0.25">
      <c r="A398" s="5">
        <v>636</v>
      </c>
      <c r="B398" s="5" t="s">
        <v>570</v>
      </c>
      <c r="C398" s="5" t="s">
        <v>571</v>
      </c>
      <c r="D398" s="5" t="s">
        <v>924</v>
      </c>
      <c r="E398" s="5">
        <v>1</v>
      </c>
      <c r="F398" s="5">
        <v>1</v>
      </c>
    </row>
    <row r="399" spans="1:6" x14ac:dyDescent="0.25">
      <c r="A399" s="5">
        <v>518</v>
      </c>
      <c r="B399" s="5">
        <v>518</v>
      </c>
      <c r="C399" s="5" t="s">
        <v>1462</v>
      </c>
      <c r="D399" s="5" t="s">
        <v>924</v>
      </c>
      <c r="E399" s="5">
        <v>1</v>
      </c>
      <c r="F399" s="5">
        <v>1</v>
      </c>
    </row>
    <row r="400" spans="1:6" x14ac:dyDescent="0.25">
      <c r="A400" s="5">
        <v>525</v>
      </c>
      <c r="B400" s="5" t="s">
        <v>572</v>
      </c>
      <c r="C400" s="5" t="s">
        <v>573</v>
      </c>
      <c r="D400" s="5" t="s">
        <v>924</v>
      </c>
      <c r="E400" s="5">
        <v>1</v>
      </c>
      <c r="F400" s="5">
        <v>1</v>
      </c>
    </row>
    <row r="401" spans="1:6" x14ac:dyDescent="0.25">
      <c r="A401" s="5">
        <v>447</v>
      </c>
      <c r="B401" s="5">
        <v>447</v>
      </c>
      <c r="C401" s="5" t="s">
        <v>1463</v>
      </c>
      <c r="D401" s="5" t="s">
        <v>924</v>
      </c>
      <c r="E401" s="5">
        <v>1</v>
      </c>
      <c r="F401" s="5">
        <v>1</v>
      </c>
    </row>
    <row r="402" spans="1:6" x14ac:dyDescent="0.25">
      <c r="A402" s="5">
        <v>448</v>
      </c>
      <c r="B402" s="5" t="s">
        <v>1464</v>
      </c>
      <c r="C402" s="5" t="s">
        <v>1465</v>
      </c>
      <c r="D402" s="5" t="s">
        <v>924</v>
      </c>
      <c r="E402" s="5">
        <v>1</v>
      </c>
      <c r="F402" s="5">
        <v>1</v>
      </c>
    </row>
    <row r="403" spans="1:6" x14ac:dyDescent="0.25">
      <c r="A403" s="5">
        <v>449</v>
      </c>
      <c r="B403" s="5" t="s">
        <v>1466</v>
      </c>
      <c r="C403" s="5" t="s">
        <v>1467</v>
      </c>
      <c r="D403" s="5" t="s">
        <v>924</v>
      </c>
      <c r="E403" s="5">
        <v>1</v>
      </c>
      <c r="F403" s="5">
        <v>1</v>
      </c>
    </row>
    <row r="404" spans="1:6" x14ac:dyDescent="0.25">
      <c r="A404" s="5">
        <v>450</v>
      </c>
      <c r="B404" s="5" t="s">
        <v>1468</v>
      </c>
      <c r="C404" s="5" t="s">
        <v>1469</v>
      </c>
      <c r="D404" s="5" t="s">
        <v>924</v>
      </c>
      <c r="E404" s="5">
        <v>1</v>
      </c>
      <c r="F404" s="5">
        <v>1</v>
      </c>
    </row>
    <row r="405" spans="1:6" x14ac:dyDescent="0.25">
      <c r="A405" s="5">
        <v>451</v>
      </c>
      <c r="B405" s="5" t="s">
        <v>1470</v>
      </c>
      <c r="C405" s="5" t="s">
        <v>1471</v>
      </c>
      <c r="D405" s="5" t="s">
        <v>924</v>
      </c>
      <c r="E405" s="5">
        <v>1</v>
      </c>
      <c r="F405" s="5">
        <v>1</v>
      </c>
    </row>
    <row r="406" spans="1:6" x14ac:dyDescent="0.25">
      <c r="A406" s="5">
        <v>452</v>
      </c>
      <c r="B406" s="5" t="s">
        <v>1472</v>
      </c>
      <c r="C406" s="5" t="s">
        <v>1473</v>
      </c>
      <c r="D406" s="5" t="s">
        <v>924</v>
      </c>
      <c r="E406" s="5">
        <v>1</v>
      </c>
      <c r="F406" s="5">
        <v>1</v>
      </c>
    </row>
    <row r="407" spans="1:6" x14ac:dyDescent="0.25">
      <c r="A407" s="5">
        <v>453</v>
      </c>
      <c r="B407" s="5" t="s">
        <v>1474</v>
      </c>
      <c r="C407" s="5" t="s">
        <v>1475</v>
      </c>
      <c r="D407" s="5" t="s">
        <v>924</v>
      </c>
      <c r="E407" s="5">
        <v>1</v>
      </c>
      <c r="F407" s="5">
        <v>1</v>
      </c>
    </row>
    <row r="408" spans="1:6" x14ac:dyDescent="0.25">
      <c r="A408" s="5">
        <v>454</v>
      </c>
      <c r="B408" s="5" t="s">
        <v>1476</v>
      </c>
      <c r="C408" s="5" t="s">
        <v>1477</v>
      </c>
      <c r="D408" s="5" t="s">
        <v>924</v>
      </c>
      <c r="E408" s="5">
        <v>1</v>
      </c>
      <c r="F408" s="5">
        <v>1</v>
      </c>
    </row>
    <row r="409" spans="1:6" x14ac:dyDescent="0.25">
      <c r="A409" s="5">
        <v>455</v>
      </c>
      <c r="B409" s="5" t="s">
        <v>1478</v>
      </c>
      <c r="C409" s="5" t="s">
        <v>1479</v>
      </c>
      <c r="D409" s="5" t="s">
        <v>924</v>
      </c>
      <c r="E409" s="5">
        <v>1</v>
      </c>
      <c r="F409" s="5">
        <v>1</v>
      </c>
    </row>
    <row r="410" spans="1:6" x14ac:dyDescent="0.25">
      <c r="A410" s="5">
        <v>456</v>
      </c>
      <c r="B410" s="5" t="s">
        <v>698</v>
      </c>
      <c r="C410" s="5" t="s">
        <v>1480</v>
      </c>
      <c r="D410" s="5" t="s">
        <v>924</v>
      </c>
      <c r="E410" s="5">
        <v>1</v>
      </c>
      <c r="F410" s="5">
        <v>1</v>
      </c>
    </row>
    <row r="411" spans="1:6" x14ac:dyDescent="0.25">
      <c r="A411" s="5">
        <v>645</v>
      </c>
      <c r="B411" s="5">
        <v>645</v>
      </c>
      <c r="C411" s="5" t="s">
        <v>702</v>
      </c>
      <c r="D411" s="5" t="s">
        <v>924</v>
      </c>
      <c r="E411" s="5">
        <v>1</v>
      </c>
      <c r="F411" s="5">
        <v>1</v>
      </c>
    </row>
    <row r="412" spans="1:6" x14ac:dyDescent="0.25">
      <c r="A412" s="5">
        <v>457</v>
      </c>
      <c r="B412" s="5" t="s">
        <v>1481</v>
      </c>
      <c r="C412" s="5" t="s">
        <v>1482</v>
      </c>
      <c r="D412" s="5" t="s">
        <v>924</v>
      </c>
      <c r="E412" s="5">
        <v>1</v>
      </c>
      <c r="F412" s="5">
        <v>1</v>
      </c>
    </row>
    <row r="413" spans="1:6" x14ac:dyDescent="0.25">
      <c r="A413" s="5">
        <v>458</v>
      </c>
      <c r="B413" s="5" t="s">
        <v>1483</v>
      </c>
      <c r="C413" s="5" t="s">
        <v>1484</v>
      </c>
      <c r="D413" s="5" t="s">
        <v>924</v>
      </c>
      <c r="E413" s="5">
        <v>1</v>
      </c>
      <c r="F413" s="5">
        <v>1</v>
      </c>
    </row>
    <row r="414" spans="1:6" x14ac:dyDescent="0.25">
      <c r="A414" s="5">
        <v>459</v>
      </c>
      <c r="B414" s="5" t="s">
        <v>1485</v>
      </c>
      <c r="C414" s="5" t="s">
        <v>1486</v>
      </c>
      <c r="D414" s="5" t="s">
        <v>924</v>
      </c>
      <c r="E414" s="5">
        <v>1</v>
      </c>
      <c r="F414" s="5">
        <v>1</v>
      </c>
    </row>
    <row r="415" spans="1:6" x14ac:dyDescent="0.25">
      <c r="A415" s="5">
        <v>460</v>
      </c>
      <c r="B415" s="5" t="s">
        <v>1487</v>
      </c>
      <c r="C415" s="5" t="s">
        <v>1488</v>
      </c>
      <c r="D415" s="5" t="s">
        <v>924</v>
      </c>
      <c r="E415" s="5">
        <v>1</v>
      </c>
      <c r="F415" s="5">
        <v>1</v>
      </c>
    </row>
    <row r="416" spans="1:6" x14ac:dyDescent="0.25">
      <c r="A416" s="5">
        <v>461</v>
      </c>
      <c r="B416" s="5" t="s">
        <v>1489</v>
      </c>
      <c r="C416" s="5" t="s">
        <v>1490</v>
      </c>
      <c r="D416" s="5" t="s">
        <v>924</v>
      </c>
      <c r="E416" s="5">
        <v>1</v>
      </c>
      <c r="F416" s="5">
        <v>1</v>
      </c>
    </row>
    <row r="417" spans="1:6" x14ac:dyDescent="0.25">
      <c r="A417" s="5">
        <v>462</v>
      </c>
      <c r="B417" s="5" t="s">
        <v>1491</v>
      </c>
      <c r="C417" s="5" t="s">
        <v>1492</v>
      </c>
      <c r="D417" s="5" t="s">
        <v>924</v>
      </c>
      <c r="E417" s="5">
        <v>1</v>
      </c>
      <c r="F417" s="5">
        <v>1</v>
      </c>
    </row>
    <row r="418" spans="1:6" x14ac:dyDescent="0.25">
      <c r="A418" s="5">
        <v>463</v>
      </c>
      <c r="B418" s="5" t="s">
        <v>673</v>
      </c>
      <c r="C418" s="5" t="s">
        <v>674</v>
      </c>
      <c r="D418" s="5" t="s">
        <v>924</v>
      </c>
      <c r="E418" s="5">
        <v>1</v>
      </c>
      <c r="F418" s="5">
        <v>1</v>
      </c>
    </row>
    <row r="419" spans="1:6" x14ac:dyDescent="0.25">
      <c r="A419" s="5">
        <v>464</v>
      </c>
      <c r="B419" s="5" t="s">
        <v>676</v>
      </c>
      <c r="C419" s="5" t="s">
        <v>677</v>
      </c>
      <c r="D419" s="5" t="s">
        <v>924</v>
      </c>
      <c r="E419" s="5">
        <v>1</v>
      </c>
      <c r="F419" s="5">
        <v>1</v>
      </c>
    </row>
    <row r="420" spans="1:6" x14ac:dyDescent="0.25">
      <c r="A420" s="5">
        <v>465</v>
      </c>
      <c r="B420" s="5" t="s">
        <v>1493</v>
      </c>
      <c r="C420" s="5" t="s">
        <v>1494</v>
      </c>
      <c r="D420" s="5" t="s">
        <v>924</v>
      </c>
      <c r="E420" s="5">
        <v>1</v>
      </c>
      <c r="F420" s="5">
        <v>1</v>
      </c>
    </row>
    <row r="421" spans="1:6" x14ac:dyDescent="0.25">
      <c r="A421" s="5">
        <v>466</v>
      </c>
      <c r="B421" s="5" t="s">
        <v>678</v>
      </c>
      <c r="C421" s="5" t="s">
        <v>679</v>
      </c>
      <c r="D421" s="5" t="s">
        <v>924</v>
      </c>
      <c r="E421" s="5">
        <v>1</v>
      </c>
      <c r="F421" s="5">
        <v>1</v>
      </c>
    </row>
    <row r="422" spans="1:6" x14ac:dyDescent="0.25">
      <c r="A422" s="5">
        <v>467</v>
      </c>
      <c r="B422" s="5" t="s">
        <v>680</v>
      </c>
      <c r="C422" s="5" t="s">
        <v>681</v>
      </c>
      <c r="D422" s="5" t="s">
        <v>924</v>
      </c>
      <c r="E422" s="5">
        <v>1</v>
      </c>
      <c r="F422" s="5">
        <v>1</v>
      </c>
    </row>
    <row r="423" spans="1:6" x14ac:dyDescent="0.25">
      <c r="A423" s="5">
        <v>468</v>
      </c>
      <c r="B423" s="5" t="s">
        <v>682</v>
      </c>
      <c r="C423" s="5" t="s">
        <v>683</v>
      </c>
      <c r="D423" s="5" t="s">
        <v>924</v>
      </c>
      <c r="E423" s="5">
        <v>1</v>
      </c>
      <c r="F423" s="5">
        <v>1</v>
      </c>
    </row>
    <row r="424" spans="1:6" x14ac:dyDescent="0.25">
      <c r="A424" s="5">
        <v>469</v>
      </c>
      <c r="B424" s="5" t="s">
        <v>684</v>
      </c>
      <c r="C424" s="5" t="s">
        <v>685</v>
      </c>
      <c r="D424" s="5" t="s">
        <v>924</v>
      </c>
      <c r="E424" s="5">
        <v>1</v>
      </c>
      <c r="F424" s="5">
        <v>1</v>
      </c>
    </row>
    <row r="425" spans="1:6" x14ac:dyDescent="0.25">
      <c r="A425" s="5">
        <v>470</v>
      </c>
      <c r="B425" s="5" t="s">
        <v>686</v>
      </c>
      <c r="C425" s="5" t="s">
        <v>687</v>
      </c>
      <c r="D425" s="5" t="s">
        <v>924</v>
      </c>
      <c r="E425" s="5">
        <v>1</v>
      </c>
      <c r="F425" s="5">
        <v>1</v>
      </c>
    </row>
    <row r="426" spans="1:6" x14ac:dyDescent="0.25">
      <c r="A426" s="5">
        <v>471</v>
      </c>
      <c r="B426" s="5" t="s">
        <v>1495</v>
      </c>
      <c r="C426" s="5" t="s">
        <v>1496</v>
      </c>
      <c r="D426" s="5" t="s">
        <v>924</v>
      </c>
      <c r="E426" s="5">
        <v>1</v>
      </c>
      <c r="F426" s="5">
        <v>1</v>
      </c>
    </row>
    <row r="427" spans="1:6" x14ac:dyDescent="0.25">
      <c r="A427" s="5">
        <v>472</v>
      </c>
      <c r="B427" s="5" t="s">
        <v>1497</v>
      </c>
      <c r="C427" s="5" t="s">
        <v>1498</v>
      </c>
      <c r="D427" s="5" t="s">
        <v>924</v>
      </c>
      <c r="E427" s="5">
        <v>1</v>
      </c>
      <c r="F427" s="5">
        <v>1</v>
      </c>
    </row>
    <row r="428" spans="1:6" x14ac:dyDescent="0.25">
      <c r="A428" s="5">
        <v>473</v>
      </c>
      <c r="B428" s="5" t="s">
        <v>1499</v>
      </c>
      <c r="C428" s="5" t="s">
        <v>1500</v>
      </c>
      <c r="D428" s="5" t="s">
        <v>924</v>
      </c>
      <c r="E428" s="5">
        <v>1</v>
      </c>
      <c r="F428" s="5">
        <v>1</v>
      </c>
    </row>
    <row r="429" spans="1:6" x14ac:dyDescent="0.25">
      <c r="A429" s="5">
        <v>474</v>
      </c>
      <c r="B429" s="5" t="s">
        <v>688</v>
      </c>
      <c r="C429" s="5" t="s">
        <v>689</v>
      </c>
      <c r="D429" s="5" t="s">
        <v>924</v>
      </c>
      <c r="E429" s="5">
        <v>1</v>
      </c>
      <c r="F429" s="5">
        <v>1</v>
      </c>
    </row>
    <row r="430" spans="1:6" x14ac:dyDescent="0.25">
      <c r="A430" s="5">
        <v>475</v>
      </c>
      <c r="B430" s="5" t="s">
        <v>690</v>
      </c>
      <c r="C430" s="5" t="s">
        <v>691</v>
      </c>
      <c r="D430" s="5" t="s">
        <v>924</v>
      </c>
      <c r="E430" s="5">
        <v>1</v>
      </c>
      <c r="F430" s="5">
        <v>1</v>
      </c>
    </row>
    <row r="431" spans="1:6" x14ac:dyDescent="0.25">
      <c r="A431" s="5">
        <v>476</v>
      </c>
      <c r="B431" s="5" t="s">
        <v>692</v>
      </c>
      <c r="C431" s="5" t="s">
        <v>693</v>
      </c>
      <c r="D431" s="5" t="s">
        <v>924</v>
      </c>
      <c r="E431" s="5">
        <v>1</v>
      </c>
      <c r="F431" s="5">
        <v>1</v>
      </c>
    </row>
    <row r="432" spans="1:6" x14ac:dyDescent="0.25">
      <c r="A432" s="5">
        <v>477</v>
      </c>
      <c r="B432" s="5" t="s">
        <v>694</v>
      </c>
      <c r="C432" s="5" t="s">
        <v>695</v>
      </c>
      <c r="D432" s="5" t="s">
        <v>924</v>
      </c>
      <c r="E432" s="5">
        <v>1</v>
      </c>
      <c r="F432" s="5">
        <v>1</v>
      </c>
    </row>
    <row r="433" spans="1:6" x14ac:dyDescent="0.25">
      <c r="A433" s="5">
        <v>478</v>
      </c>
      <c r="B433" s="5" t="s">
        <v>1501</v>
      </c>
      <c r="C433" s="5" t="s">
        <v>1502</v>
      </c>
      <c r="D433" s="5" t="s">
        <v>924</v>
      </c>
      <c r="E433" s="5">
        <v>1</v>
      </c>
      <c r="F433" s="5">
        <v>1</v>
      </c>
    </row>
    <row r="434" spans="1:6" x14ac:dyDescent="0.25">
      <c r="A434" s="5">
        <v>479</v>
      </c>
      <c r="B434" s="5" t="s">
        <v>1503</v>
      </c>
      <c r="C434" s="5" t="s">
        <v>1504</v>
      </c>
      <c r="D434" s="5" t="s">
        <v>924</v>
      </c>
      <c r="E434" s="5">
        <v>1</v>
      </c>
      <c r="F434" s="5">
        <v>1</v>
      </c>
    </row>
    <row r="435" spans="1:6" x14ac:dyDescent="0.25">
      <c r="A435" s="5">
        <v>480</v>
      </c>
      <c r="B435" s="5" t="s">
        <v>1505</v>
      </c>
      <c r="C435" s="5" t="s">
        <v>1506</v>
      </c>
      <c r="D435" s="5" t="s">
        <v>924</v>
      </c>
      <c r="E435" s="5">
        <v>1</v>
      </c>
      <c r="F435" s="5">
        <v>1</v>
      </c>
    </row>
    <row r="436" spans="1:6" x14ac:dyDescent="0.25">
      <c r="A436" s="5">
        <v>481</v>
      </c>
      <c r="B436" s="5" t="s">
        <v>696</v>
      </c>
      <c r="C436" s="5" t="s">
        <v>697</v>
      </c>
      <c r="D436" s="5" t="s">
        <v>924</v>
      </c>
      <c r="E436" s="5">
        <v>1</v>
      </c>
      <c r="F436" s="5">
        <v>1</v>
      </c>
    </row>
    <row r="437" spans="1:6" x14ac:dyDescent="0.25">
      <c r="A437" s="5">
        <v>482</v>
      </c>
      <c r="B437" s="5" t="s">
        <v>1507</v>
      </c>
      <c r="C437" s="5" t="s">
        <v>1508</v>
      </c>
      <c r="D437" s="5" t="s">
        <v>924</v>
      </c>
      <c r="E437" s="5">
        <v>1</v>
      </c>
      <c r="F437" s="5">
        <v>1</v>
      </c>
    </row>
    <row r="438" spans="1:6" x14ac:dyDescent="0.25">
      <c r="A438" s="5">
        <v>483</v>
      </c>
      <c r="B438" s="5" t="s">
        <v>1509</v>
      </c>
      <c r="C438" s="5" t="s">
        <v>1510</v>
      </c>
      <c r="D438" s="5" t="s">
        <v>924</v>
      </c>
      <c r="E438" s="5">
        <v>1</v>
      </c>
      <c r="F438" s="5">
        <v>1</v>
      </c>
    </row>
    <row r="439" spans="1:6" x14ac:dyDescent="0.25">
      <c r="A439" s="5">
        <v>484</v>
      </c>
      <c r="B439" s="5" t="s">
        <v>1511</v>
      </c>
      <c r="C439" s="5" t="s">
        <v>1512</v>
      </c>
      <c r="D439" s="5" t="s">
        <v>924</v>
      </c>
      <c r="E439" s="5">
        <v>1</v>
      </c>
      <c r="F439" s="5">
        <v>1</v>
      </c>
    </row>
    <row r="440" spans="1:6" x14ac:dyDescent="0.25">
      <c r="A440" s="5">
        <v>646</v>
      </c>
      <c r="B440" s="5">
        <v>646</v>
      </c>
      <c r="C440" s="5" t="s">
        <v>738</v>
      </c>
      <c r="D440" s="5" t="s">
        <v>924</v>
      </c>
      <c r="E440" s="5">
        <v>1</v>
      </c>
      <c r="F440" s="5">
        <v>1</v>
      </c>
    </row>
    <row r="441" spans="1:6" x14ac:dyDescent="0.25">
      <c r="A441" s="5">
        <v>527</v>
      </c>
      <c r="B441" s="5" t="s">
        <v>703</v>
      </c>
      <c r="C441" s="5" t="s">
        <v>704</v>
      </c>
      <c r="D441" s="5" t="s">
        <v>924</v>
      </c>
      <c r="E441" s="5">
        <v>1</v>
      </c>
      <c r="F441" s="5">
        <v>1</v>
      </c>
    </row>
    <row r="442" spans="1:6" x14ac:dyDescent="0.25">
      <c r="A442" s="5">
        <v>528</v>
      </c>
      <c r="B442" s="5" t="s">
        <v>706</v>
      </c>
      <c r="C442" s="5" t="s">
        <v>707</v>
      </c>
      <c r="D442" s="5" t="s">
        <v>924</v>
      </c>
      <c r="E442" s="5">
        <v>1</v>
      </c>
      <c r="F442" s="5">
        <v>1</v>
      </c>
    </row>
    <row r="443" spans="1:6" x14ac:dyDescent="0.25">
      <c r="A443" s="5">
        <v>529</v>
      </c>
      <c r="B443" s="5" t="s">
        <v>708</v>
      </c>
      <c r="C443" s="5" t="s">
        <v>709</v>
      </c>
      <c r="D443" s="5" t="s">
        <v>924</v>
      </c>
      <c r="E443" s="5">
        <v>1</v>
      </c>
      <c r="F443" s="5">
        <v>1</v>
      </c>
    </row>
    <row r="444" spans="1:6" x14ac:dyDescent="0.25">
      <c r="A444" s="5">
        <v>530</v>
      </c>
      <c r="B444" s="5" t="s">
        <v>710</v>
      </c>
      <c r="C444" s="5" t="s">
        <v>711</v>
      </c>
      <c r="D444" s="5" t="s">
        <v>924</v>
      </c>
      <c r="E444" s="5">
        <v>1</v>
      </c>
      <c r="F444" s="5">
        <v>1</v>
      </c>
    </row>
    <row r="445" spans="1:6" x14ac:dyDescent="0.25">
      <c r="A445" s="5">
        <v>531</v>
      </c>
      <c r="B445" s="5" t="s">
        <v>712</v>
      </c>
      <c r="C445" s="5" t="s">
        <v>713</v>
      </c>
      <c r="D445" s="5" t="s">
        <v>924</v>
      </c>
      <c r="E445" s="5">
        <v>1</v>
      </c>
      <c r="F445" s="5">
        <v>1</v>
      </c>
    </row>
    <row r="446" spans="1:6" x14ac:dyDescent="0.25">
      <c r="A446" s="5">
        <v>532</v>
      </c>
      <c r="B446" s="5" t="s">
        <v>714</v>
      </c>
      <c r="C446" s="5" t="s">
        <v>715</v>
      </c>
      <c r="D446" s="5" t="s">
        <v>924</v>
      </c>
      <c r="E446" s="5">
        <v>1</v>
      </c>
      <c r="F446" s="5">
        <v>1</v>
      </c>
    </row>
    <row r="447" spans="1:6" x14ac:dyDescent="0.25">
      <c r="A447" s="5">
        <v>533</v>
      </c>
      <c r="B447" s="5" t="s">
        <v>716</v>
      </c>
      <c r="C447" s="5" t="s">
        <v>717</v>
      </c>
      <c r="D447" s="5" t="s">
        <v>924</v>
      </c>
      <c r="E447" s="5">
        <v>1</v>
      </c>
      <c r="F447" s="5">
        <v>1</v>
      </c>
    </row>
    <row r="448" spans="1:6" x14ac:dyDescent="0.25">
      <c r="A448" s="5">
        <v>539</v>
      </c>
      <c r="B448" s="5" t="s">
        <v>718</v>
      </c>
      <c r="C448" s="5" t="s">
        <v>1513</v>
      </c>
      <c r="D448" s="5" t="s">
        <v>924</v>
      </c>
      <c r="E448" s="5">
        <v>1</v>
      </c>
      <c r="F448" s="5">
        <v>1</v>
      </c>
    </row>
    <row r="449" spans="1:6" x14ac:dyDescent="0.25">
      <c r="A449" s="5">
        <v>540</v>
      </c>
      <c r="B449" s="5" t="s">
        <v>720</v>
      </c>
      <c r="C449" s="5" t="s">
        <v>721</v>
      </c>
      <c r="D449" s="5" t="s">
        <v>924</v>
      </c>
      <c r="E449" s="5">
        <v>1</v>
      </c>
      <c r="F449" s="5">
        <v>1</v>
      </c>
    </row>
    <row r="450" spans="1:6" x14ac:dyDescent="0.25">
      <c r="A450" s="5">
        <v>541</v>
      </c>
      <c r="B450" s="5" t="s">
        <v>722</v>
      </c>
      <c r="C450" s="5" t="s">
        <v>723</v>
      </c>
      <c r="D450" s="5" t="s">
        <v>924</v>
      </c>
      <c r="E450" s="5">
        <v>1</v>
      </c>
      <c r="F450" s="5">
        <v>1</v>
      </c>
    </row>
    <row r="451" spans="1:6" x14ac:dyDescent="0.25">
      <c r="A451" s="5">
        <v>542</v>
      </c>
      <c r="B451" s="5" t="s">
        <v>724</v>
      </c>
      <c r="C451" s="5" t="s">
        <v>725</v>
      </c>
      <c r="D451" s="5" t="s">
        <v>924</v>
      </c>
      <c r="E451" s="5">
        <v>1</v>
      </c>
      <c r="F451" s="5">
        <v>1</v>
      </c>
    </row>
    <row r="452" spans="1:6" x14ac:dyDescent="0.25">
      <c r="A452" s="5">
        <v>543</v>
      </c>
      <c r="B452" s="5" t="s">
        <v>726</v>
      </c>
      <c r="C452" s="5" t="s">
        <v>727</v>
      </c>
      <c r="D452" s="5" t="s">
        <v>924</v>
      </c>
      <c r="E452" s="5">
        <v>1</v>
      </c>
      <c r="F452" s="5">
        <v>1</v>
      </c>
    </row>
    <row r="453" spans="1:6" x14ac:dyDescent="0.25">
      <c r="A453" s="5">
        <v>544</v>
      </c>
      <c r="B453" s="5" t="s">
        <v>728</v>
      </c>
      <c r="C453" s="5" t="s">
        <v>729</v>
      </c>
      <c r="D453" s="5" t="s">
        <v>924</v>
      </c>
      <c r="E453" s="5">
        <v>1</v>
      </c>
      <c r="F453" s="5">
        <v>1</v>
      </c>
    </row>
    <row r="454" spans="1:6" x14ac:dyDescent="0.25">
      <c r="A454" s="5">
        <v>545</v>
      </c>
      <c r="B454" s="5" t="s">
        <v>730</v>
      </c>
      <c r="C454" s="5" t="s">
        <v>1514</v>
      </c>
      <c r="D454" s="5" t="s">
        <v>924</v>
      </c>
      <c r="E454" s="5">
        <v>1</v>
      </c>
      <c r="F454" s="5">
        <v>1</v>
      </c>
    </row>
    <row r="455" spans="1:6" x14ac:dyDescent="0.25">
      <c r="A455" s="5">
        <v>546</v>
      </c>
      <c r="B455" s="5" t="s">
        <v>732</v>
      </c>
      <c r="C455" s="5" t="s">
        <v>733</v>
      </c>
      <c r="D455" s="5" t="s">
        <v>924</v>
      </c>
      <c r="E455" s="5">
        <v>1</v>
      </c>
      <c r="F455" s="5">
        <v>1</v>
      </c>
    </row>
    <row r="456" spans="1:6" x14ac:dyDescent="0.25">
      <c r="A456" s="5">
        <v>547</v>
      </c>
      <c r="B456" s="5" t="s">
        <v>734</v>
      </c>
      <c r="C456" s="5" t="s">
        <v>735</v>
      </c>
      <c r="D456" s="5" t="s">
        <v>924</v>
      </c>
      <c r="E456" s="5">
        <v>1</v>
      </c>
      <c r="F456" s="5">
        <v>1</v>
      </c>
    </row>
    <row r="457" spans="1:6" x14ac:dyDescent="0.25">
      <c r="A457" s="5">
        <v>548</v>
      </c>
      <c r="B457" s="5" t="s">
        <v>736</v>
      </c>
      <c r="C457" s="5" t="s">
        <v>737</v>
      </c>
      <c r="D457" s="5" t="s">
        <v>924</v>
      </c>
      <c r="E457" s="5">
        <v>1</v>
      </c>
      <c r="F457" s="5">
        <v>1</v>
      </c>
    </row>
    <row r="458" spans="1:6" x14ac:dyDescent="0.25">
      <c r="A458" s="5">
        <v>401</v>
      </c>
      <c r="B458" s="5">
        <v>401</v>
      </c>
      <c r="C458" s="5" t="s">
        <v>1515</v>
      </c>
      <c r="D458" s="5" t="s">
        <v>925</v>
      </c>
      <c r="E458" s="5">
        <v>1.7</v>
      </c>
      <c r="F458" s="5">
        <v>4.2</v>
      </c>
    </row>
    <row r="459" spans="1:6" x14ac:dyDescent="0.25">
      <c r="A459" s="5">
        <v>402</v>
      </c>
      <c r="B459" s="5" t="s">
        <v>1516</v>
      </c>
      <c r="C459" s="5" t="s">
        <v>1517</v>
      </c>
      <c r="D459" s="5" t="s">
        <v>924</v>
      </c>
      <c r="E459" s="5">
        <v>1</v>
      </c>
      <c r="F459" s="5">
        <v>1</v>
      </c>
    </row>
    <row r="460" spans="1:6" x14ac:dyDescent="0.25">
      <c r="A460" s="5">
        <v>403</v>
      </c>
      <c r="B460" s="5" t="s">
        <v>1518</v>
      </c>
      <c r="C460" s="5" t="s">
        <v>1519</v>
      </c>
      <c r="D460" s="5" t="s">
        <v>924</v>
      </c>
      <c r="E460" s="5">
        <v>1</v>
      </c>
      <c r="F460" s="5">
        <v>1</v>
      </c>
    </row>
    <row r="461" spans="1:6" x14ac:dyDescent="0.25">
      <c r="A461" s="5">
        <v>404</v>
      </c>
      <c r="B461" s="5" t="s">
        <v>1520</v>
      </c>
      <c r="C461" s="5" t="s">
        <v>1521</v>
      </c>
      <c r="D461" s="5" t="s">
        <v>924</v>
      </c>
      <c r="E461" s="5">
        <v>1</v>
      </c>
      <c r="F461" s="5">
        <v>1</v>
      </c>
    </row>
    <row r="462" spans="1:6" x14ac:dyDescent="0.25">
      <c r="A462" s="5">
        <v>635</v>
      </c>
      <c r="B462" s="5" t="s">
        <v>741</v>
      </c>
      <c r="C462" s="5" t="s">
        <v>742</v>
      </c>
      <c r="D462" s="5" t="s">
        <v>925</v>
      </c>
      <c r="E462" s="5">
        <v>1.7</v>
      </c>
      <c r="F462" s="5">
        <v>4.2</v>
      </c>
    </row>
    <row r="463" spans="1:6" x14ac:dyDescent="0.25">
      <c r="A463" s="5">
        <v>405</v>
      </c>
      <c r="B463" s="5" t="s">
        <v>744</v>
      </c>
      <c r="C463" s="5" t="s">
        <v>745</v>
      </c>
      <c r="D463" s="5" t="s">
        <v>925</v>
      </c>
      <c r="E463" s="5">
        <v>1.7</v>
      </c>
      <c r="F463" s="5">
        <v>4.2</v>
      </c>
    </row>
    <row r="464" spans="1:6" x14ac:dyDescent="0.25">
      <c r="A464" s="5">
        <v>406</v>
      </c>
      <c r="B464" s="5" t="s">
        <v>746</v>
      </c>
      <c r="C464" s="5" t="s">
        <v>747</v>
      </c>
      <c r="D464" s="5" t="s">
        <v>925</v>
      </c>
      <c r="E464" s="5">
        <v>1.7</v>
      </c>
      <c r="F464" s="5">
        <v>4.2</v>
      </c>
    </row>
    <row r="465" spans="1:6" x14ac:dyDescent="0.25">
      <c r="A465" s="5">
        <v>407</v>
      </c>
      <c r="B465" s="5" t="s">
        <v>748</v>
      </c>
      <c r="C465" s="5" t="s">
        <v>749</v>
      </c>
      <c r="D465" s="5" t="s">
        <v>925</v>
      </c>
      <c r="E465" s="5">
        <v>1.7</v>
      </c>
      <c r="F465" s="5">
        <v>4.2</v>
      </c>
    </row>
    <row r="466" spans="1:6" x14ac:dyDescent="0.25">
      <c r="A466" s="5">
        <v>408</v>
      </c>
      <c r="B466" s="5" t="s">
        <v>750</v>
      </c>
      <c r="C466" s="5" t="s">
        <v>751</v>
      </c>
      <c r="D466" s="5" t="s">
        <v>925</v>
      </c>
      <c r="E466" s="5">
        <v>1.7</v>
      </c>
      <c r="F466" s="5">
        <v>4.2</v>
      </c>
    </row>
    <row r="467" spans="1:6" x14ac:dyDescent="0.25">
      <c r="A467" s="5">
        <v>409</v>
      </c>
      <c r="B467" s="5" t="s">
        <v>752</v>
      </c>
      <c r="C467" s="5" t="s">
        <v>753</v>
      </c>
      <c r="D467" s="5" t="s">
        <v>924</v>
      </c>
      <c r="E467" s="5">
        <v>1</v>
      </c>
      <c r="F467" s="5">
        <v>1</v>
      </c>
    </row>
    <row r="468" spans="1:6" x14ac:dyDescent="0.25">
      <c r="A468" s="5">
        <v>410</v>
      </c>
      <c r="B468" s="5" t="s">
        <v>754</v>
      </c>
      <c r="C468" s="5" t="s">
        <v>755</v>
      </c>
      <c r="D468" s="5" t="s">
        <v>925</v>
      </c>
      <c r="E468" s="5">
        <v>1.7</v>
      </c>
      <c r="F468" s="5">
        <v>4.2</v>
      </c>
    </row>
    <row r="469" spans="1:6" x14ac:dyDescent="0.25">
      <c r="A469" s="5">
        <v>411</v>
      </c>
      <c r="B469" s="5" t="s">
        <v>756</v>
      </c>
      <c r="C469" s="5" t="s">
        <v>757</v>
      </c>
      <c r="D469" s="5" t="s">
        <v>925</v>
      </c>
      <c r="E469" s="5">
        <v>1.7</v>
      </c>
      <c r="F469" s="5">
        <v>4.2</v>
      </c>
    </row>
    <row r="470" spans="1:6" x14ac:dyDescent="0.25">
      <c r="A470" s="5">
        <v>412</v>
      </c>
      <c r="B470" s="5" t="s">
        <v>758</v>
      </c>
      <c r="C470" s="5" t="s">
        <v>759</v>
      </c>
      <c r="D470" s="5" t="s">
        <v>925</v>
      </c>
      <c r="E470" s="5">
        <v>1.7</v>
      </c>
      <c r="F470" s="5">
        <v>4.2</v>
      </c>
    </row>
    <row r="471" spans="1:6" x14ac:dyDescent="0.25">
      <c r="A471" s="5">
        <v>413</v>
      </c>
      <c r="B471" s="5" t="s">
        <v>1522</v>
      </c>
      <c r="C471" s="5" t="s">
        <v>1523</v>
      </c>
      <c r="D471" s="5" t="s">
        <v>924</v>
      </c>
      <c r="E471" s="5">
        <v>1</v>
      </c>
      <c r="F471" s="5">
        <v>1</v>
      </c>
    </row>
    <row r="472" spans="1:6" x14ac:dyDescent="0.25">
      <c r="A472" s="5">
        <v>414</v>
      </c>
      <c r="B472" s="5" t="s">
        <v>760</v>
      </c>
      <c r="C472" s="5" t="s">
        <v>761</v>
      </c>
      <c r="D472" s="5" t="s">
        <v>925</v>
      </c>
      <c r="E472" s="5">
        <v>1.7</v>
      </c>
      <c r="F472" s="5">
        <v>4.2</v>
      </c>
    </row>
    <row r="473" spans="1:6" x14ac:dyDescent="0.25">
      <c r="A473" s="5">
        <v>415</v>
      </c>
      <c r="B473" s="5" t="s">
        <v>762</v>
      </c>
      <c r="C473" s="5" t="s">
        <v>763</v>
      </c>
      <c r="D473" s="5" t="s">
        <v>925</v>
      </c>
      <c r="E473" s="5">
        <v>1.7</v>
      </c>
      <c r="F473" s="5">
        <v>4.2</v>
      </c>
    </row>
    <row r="474" spans="1:6" x14ac:dyDescent="0.25">
      <c r="A474" s="5">
        <v>416</v>
      </c>
      <c r="B474" s="5" t="s">
        <v>764</v>
      </c>
      <c r="C474" s="5" t="s">
        <v>765</v>
      </c>
      <c r="D474" s="5" t="s">
        <v>924</v>
      </c>
      <c r="E474" s="5">
        <v>1</v>
      </c>
      <c r="F474" s="5">
        <v>1</v>
      </c>
    </row>
    <row r="475" spans="1:6" x14ac:dyDescent="0.25">
      <c r="A475" s="5">
        <v>417</v>
      </c>
      <c r="B475" s="5" t="s">
        <v>766</v>
      </c>
      <c r="C475" s="5" t="s">
        <v>767</v>
      </c>
      <c r="D475" s="5" t="s">
        <v>924</v>
      </c>
      <c r="E475" s="5">
        <v>1</v>
      </c>
      <c r="F475" s="5">
        <v>1</v>
      </c>
    </row>
    <row r="476" spans="1:6" x14ac:dyDescent="0.25">
      <c r="A476" s="5">
        <v>418</v>
      </c>
      <c r="B476" s="5" t="s">
        <v>768</v>
      </c>
      <c r="C476" s="5" t="s">
        <v>769</v>
      </c>
      <c r="D476" s="5" t="s">
        <v>924</v>
      </c>
      <c r="E476" s="5">
        <v>1</v>
      </c>
      <c r="F476" s="5">
        <v>1</v>
      </c>
    </row>
    <row r="477" spans="1:6" x14ac:dyDescent="0.25">
      <c r="A477" s="5">
        <v>419</v>
      </c>
      <c r="B477" s="5" t="s">
        <v>770</v>
      </c>
      <c r="C477" s="5" t="s">
        <v>771</v>
      </c>
      <c r="D477" s="5" t="s">
        <v>925</v>
      </c>
      <c r="E477" s="5">
        <v>1.7</v>
      </c>
      <c r="F477" s="5">
        <v>4.2</v>
      </c>
    </row>
    <row r="478" spans="1:6" x14ac:dyDescent="0.25">
      <c r="A478" s="5">
        <v>187</v>
      </c>
      <c r="B478" s="5" t="s">
        <v>1524</v>
      </c>
      <c r="C478" s="5" t="s">
        <v>1525</v>
      </c>
      <c r="D478" s="5" t="s">
        <v>924</v>
      </c>
      <c r="E478" s="5">
        <v>1</v>
      </c>
      <c r="F478" s="5">
        <v>1</v>
      </c>
    </row>
    <row r="479" spans="1:6" x14ac:dyDescent="0.25">
      <c r="A479" s="5">
        <v>420</v>
      </c>
      <c r="B479" s="5" t="s">
        <v>772</v>
      </c>
      <c r="C479" s="5" t="s">
        <v>773</v>
      </c>
      <c r="D479" s="5" t="s">
        <v>925</v>
      </c>
      <c r="E479" s="5">
        <v>1.7</v>
      </c>
      <c r="F479" s="5">
        <v>4.2</v>
      </c>
    </row>
    <row r="480" spans="1:6" x14ac:dyDescent="0.25">
      <c r="A480" s="5">
        <v>421</v>
      </c>
      <c r="B480" s="5" t="s">
        <v>774</v>
      </c>
      <c r="C480" s="5" t="s">
        <v>775</v>
      </c>
      <c r="D480" s="5" t="s">
        <v>925</v>
      </c>
      <c r="E480" s="5">
        <v>1.7</v>
      </c>
      <c r="F480" s="5">
        <v>4.2</v>
      </c>
    </row>
    <row r="481" spans="1:6" x14ac:dyDescent="0.25">
      <c r="A481" s="5">
        <v>422</v>
      </c>
      <c r="B481" s="5" t="s">
        <v>776</v>
      </c>
      <c r="C481" s="5" t="s">
        <v>777</v>
      </c>
      <c r="D481" s="5" t="s">
        <v>925</v>
      </c>
      <c r="E481" s="5">
        <v>1.7</v>
      </c>
      <c r="F481" s="5">
        <v>4.2</v>
      </c>
    </row>
    <row r="482" spans="1:6" x14ac:dyDescent="0.25">
      <c r="A482" s="5">
        <v>423</v>
      </c>
      <c r="B482" s="5" t="s">
        <v>778</v>
      </c>
      <c r="C482" s="5" t="s">
        <v>779</v>
      </c>
      <c r="D482" s="5" t="s">
        <v>925</v>
      </c>
      <c r="E482" s="5">
        <v>1.7</v>
      </c>
      <c r="F482" s="5">
        <v>4.2</v>
      </c>
    </row>
    <row r="483" spans="1:6" x14ac:dyDescent="0.25">
      <c r="A483" s="5">
        <v>424</v>
      </c>
      <c r="B483" s="5" t="s">
        <v>786</v>
      </c>
      <c r="C483" s="5" t="s">
        <v>787</v>
      </c>
      <c r="D483" s="5" t="s">
        <v>925</v>
      </c>
      <c r="E483" s="5">
        <v>1.7</v>
      </c>
      <c r="F483" s="5">
        <v>4.2</v>
      </c>
    </row>
    <row r="484" spans="1:6" x14ac:dyDescent="0.25">
      <c r="A484" s="5">
        <v>425</v>
      </c>
      <c r="B484" s="5" t="s">
        <v>1526</v>
      </c>
      <c r="C484" s="5" t="s">
        <v>1527</v>
      </c>
      <c r="D484" s="5" t="s">
        <v>924</v>
      </c>
      <c r="E484" s="5">
        <v>1</v>
      </c>
      <c r="F484" s="5">
        <v>1</v>
      </c>
    </row>
    <row r="485" spans="1:6" x14ac:dyDescent="0.25">
      <c r="A485" s="5">
        <v>426</v>
      </c>
      <c r="B485" s="5" t="s">
        <v>788</v>
      </c>
      <c r="C485" s="5" t="s">
        <v>789</v>
      </c>
      <c r="D485" s="5" t="s">
        <v>925</v>
      </c>
      <c r="E485" s="5">
        <v>1.7</v>
      </c>
      <c r="F485" s="5">
        <v>4.2</v>
      </c>
    </row>
    <row r="486" spans="1:6" x14ac:dyDescent="0.25">
      <c r="A486" s="5">
        <v>427</v>
      </c>
      <c r="B486" s="5" t="s">
        <v>797</v>
      </c>
      <c r="C486" s="5" t="s">
        <v>1528</v>
      </c>
      <c r="D486" s="5" t="s">
        <v>924</v>
      </c>
      <c r="E486" s="5">
        <v>1</v>
      </c>
      <c r="F486" s="5">
        <v>1</v>
      </c>
    </row>
    <row r="487" spans="1:6" x14ac:dyDescent="0.25">
      <c r="A487" s="5">
        <v>429</v>
      </c>
      <c r="B487" s="5" t="s">
        <v>811</v>
      </c>
      <c r="C487" s="5" t="s">
        <v>812</v>
      </c>
      <c r="D487" s="5" t="s">
        <v>924</v>
      </c>
      <c r="E487" s="5">
        <v>1</v>
      </c>
      <c r="F487" s="5">
        <v>1</v>
      </c>
    </row>
    <row r="488" spans="1:6" x14ac:dyDescent="0.25">
      <c r="A488" s="5">
        <v>430</v>
      </c>
      <c r="B488" s="5" t="s">
        <v>1529</v>
      </c>
      <c r="C488" s="5" t="s">
        <v>1530</v>
      </c>
      <c r="D488" s="5" t="s">
        <v>924</v>
      </c>
      <c r="E488" s="5">
        <v>1</v>
      </c>
      <c r="F488" s="5">
        <v>1</v>
      </c>
    </row>
    <row r="489" spans="1:6" x14ac:dyDescent="0.25">
      <c r="A489" s="5">
        <v>431</v>
      </c>
      <c r="B489" s="5" t="s">
        <v>1531</v>
      </c>
      <c r="C489" s="5" t="s">
        <v>1532</v>
      </c>
      <c r="D489" s="5" t="s">
        <v>924</v>
      </c>
      <c r="E489" s="5">
        <v>1</v>
      </c>
      <c r="F489" s="5">
        <v>1</v>
      </c>
    </row>
    <row r="490" spans="1:6" x14ac:dyDescent="0.25">
      <c r="A490" s="5">
        <v>432</v>
      </c>
      <c r="B490" s="5">
        <v>432</v>
      </c>
      <c r="C490" s="5" t="s">
        <v>1533</v>
      </c>
      <c r="D490" s="5" t="s">
        <v>924</v>
      </c>
      <c r="E490" s="5">
        <v>1</v>
      </c>
      <c r="F490" s="5">
        <v>1</v>
      </c>
    </row>
    <row r="491" spans="1:6" x14ac:dyDescent="0.25">
      <c r="A491" s="5">
        <v>433</v>
      </c>
      <c r="B491" s="5" t="s">
        <v>1534</v>
      </c>
      <c r="C491" s="5" t="s">
        <v>1535</v>
      </c>
      <c r="D491" s="5" t="s">
        <v>924</v>
      </c>
      <c r="E491" s="5">
        <v>1</v>
      </c>
      <c r="F491" s="5">
        <v>1</v>
      </c>
    </row>
    <row r="492" spans="1:6" x14ac:dyDescent="0.25">
      <c r="A492" s="5">
        <v>434</v>
      </c>
      <c r="B492" s="5" t="s">
        <v>739</v>
      </c>
      <c r="C492" s="5" t="s">
        <v>740</v>
      </c>
      <c r="D492" s="5" t="s">
        <v>924</v>
      </c>
      <c r="E492" s="5">
        <v>1</v>
      </c>
      <c r="F492" s="5">
        <v>1</v>
      </c>
    </row>
    <row r="493" spans="1:6" x14ac:dyDescent="0.25">
      <c r="A493" s="5">
        <v>435</v>
      </c>
      <c r="B493" s="5" t="s">
        <v>1536</v>
      </c>
      <c r="C493" s="5" t="s">
        <v>1537</v>
      </c>
      <c r="D493" s="5" t="s">
        <v>924</v>
      </c>
      <c r="E493" s="5">
        <v>1</v>
      </c>
      <c r="F493" s="5">
        <v>1</v>
      </c>
    </row>
    <row r="494" spans="1:6" x14ac:dyDescent="0.25">
      <c r="A494" s="5">
        <v>436</v>
      </c>
      <c r="B494" s="5" t="s">
        <v>780</v>
      </c>
      <c r="C494" s="5" t="s">
        <v>781</v>
      </c>
      <c r="D494" s="5" t="s">
        <v>924</v>
      </c>
      <c r="E494" s="5">
        <v>1</v>
      </c>
      <c r="F494" s="5">
        <v>1</v>
      </c>
    </row>
    <row r="495" spans="1:6" x14ac:dyDescent="0.25">
      <c r="A495" s="5">
        <v>437</v>
      </c>
      <c r="B495" s="5" t="s">
        <v>782</v>
      </c>
      <c r="C495" s="5" t="s">
        <v>783</v>
      </c>
      <c r="D495" s="5" t="s">
        <v>924</v>
      </c>
      <c r="E495" s="5">
        <v>1</v>
      </c>
      <c r="F495" s="5">
        <v>1</v>
      </c>
    </row>
    <row r="496" spans="1:6" x14ac:dyDescent="0.25">
      <c r="A496" s="5">
        <v>438</v>
      </c>
      <c r="B496" s="5" t="s">
        <v>784</v>
      </c>
      <c r="C496" s="5" t="s">
        <v>785</v>
      </c>
      <c r="D496" s="5" t="s">
        <v>924</v>
      </c>
      <c r="E496" s="5">
        <v>1</v>
      </c>
      <c r="F496" s="5">
        <v>1</v>
      </c>
    </row>
    <row r="497" spans="1:6" x14ac:dyDescent="0.25">
      <c r="A497" s="5">
        <v>439</v>
      </c>
      <c r="B497" s="5" t="s">
        <v>790</v>
      </c>
      <c r="C497" s="5" t="s">
        <v>791</v>
      </c>
      <c r="D497" s="5" t="s">
        <v>924</v>
      </c>
      <c r="E497" s="5">
        <v>1</v>
      </c>
      <c r="F497" s="5">
        <v>1</v>
      </c>
    </row>
    <row r="498" spans="1:6" x14ac:dyDescent="0.25">
      <c r="A498" s="5">
        <v>440</v>
      </c>
      <c r="B498" s="5" t="s">
        <v>792</v>
      </c>
      <c r="C498" s="5" t="s">
        <v>793</v>
      </c>
      <c r="D498" s="5" t="s">
        <v>925</v>
      </c>
      <c r="E498" s="5">
        <v>1.7</v>
      </c>
      <c r="F498" s="5">
        <v>4.2</v>
      </c>
    </row>
    <row r="499" spans="1:6" x14ac:dyDescent="0.25">
      <c r="A499" s="5">
        <v>441</v>
      </c>
      <c r="B499" s="5" t="s">
        <v>801</v>
      </c>
      <c r="C499" s="5" t="s">
        <v>802</v>
      </c>
      <c r="D499" s="5" t="s">
        <v>924</v>
      </c>
      <c r="E499" s="5">
        <v>1</v>
      </c>
      <c r="F499" s="5">
        <v>1</v>
      </c>
    </row>
    <row r="500" spans="1:6" x14ac:dyDescent="0.25">
      <c r="A500" s="5">
        <v>442</v>
      </c>
      <c r="B500" s="5" t="s">
        <v>803</v>
      </c>
      <c r="C500" s="5" t="s">
        <v>804</v>
      </c>
      <c r="D500" s="5" t="s">
        <v>925</v>
      </c>
      <c r="E500" s="5">
        <v>1.7</v>
      </c>
      <c r="F500" s="5">
        <v>4.2</v>
      </c>
    </row>
    <row r="501" spans="1:6" x14ac:dyDescent="0.25">
      <c r="A501" s="5">
        <v>443</v>
      </c>
      <c r="B501" s="5" t="s">
        <v>805</v>
      </c>
      <c r="C501" s="5" t="s">
        <v>806</v>
      </c>
      <c r="D501" s="5" t="s">
        <v>924</v>
      </c>
      <c r="E501" s="5">
        <v>1</v>
      </c>
      <c r="F501" s="5">
        <v>1</v>
      </c>
    </row>
    <row r="502" spans="1:6" x14ac:dyDescent="0.25">
      <c r="A502" s="5">
        <v>444</v>
      </c>
      <c r="B502" s="5" t="s">
        <v>807</v>
      </c>
      <c r="C502" s="5" t="s">
        <v>808</v>
      </c>
      <c r="D502" s="5" t="s">
        <v>924</v>
      </c>
      <c r="E502" s="5">
        <v>1</v>
      </c>
      <c r="F502" s="5">
        <v>1</v>
      </c>
    </row>
    <row r="503" spans="1:6" x14ac:dyDescent="0.25">
      <c r="A503" s="5">
        <v>445</v>
      </c>
      <c r="B503" s="5" t="s">
        <v>809</v>
      </c>
      <c r="C503" s="5" t="s">
        <v>810</v>
      </c>
      <c r="D503" s="5" t="s">
        <v>924</v>
      </c>
      <c r="E503" s="5">
        <v>1</v>
      </c>
      <c r="F503" s="5">
        <v>1</v>
      </c>
    </row>
    <row r="504" spans="1:6" x14ac:dyDescent="0.25">
      <c r="A504" s="5">
        <v>553</v>
      </c>
      <c r="B504" s="5" t="s">
        <v>1538</v>
      </c>
      <c r="C504" s="5" t="s">
        <v>1539</v>
      </c>
      <c r="D504" s="5" t="s">
        <v>924</v>
      </c>
      <c r="E504" s="5">
        <v>1</v>
      </c>
      <c r="F504" s="5">
        <v>1</v>
      </c>
    </row>
    <row r="505" spans="1:6" x14ac:dyDescent="0.25">
      <c r="A505" s="5">
        <v>554</v>
      </c>
      <c r="B505" s="5" t="s">
        <v>1540</v>
      </c>
      <c r="C505" s="5" t="s">
        <v>1541</v>
      </c>
      <c r="D505" s="5" t="s">
        <v>924</v>
      </c>
      <c r="E505" s="5">
        <v>1</v>
      </c>
      <c r="F505" s="5">
        <v>1</v>
      </c>
    </row>
    <row r="506" spans="1:6" x14ac:dyDescent="0.25">
      <c r="A506" s="5">
        <v>70</v>
      </c>
      <c r="B506" s="5" t="s">
        <v>814</v>
      </c>
      <c r="C506" s="5" t="s">
        <v>815</v>
      </c>
      <c r="D506" s="5" t="s">
        <v>924</v>
      </c>
      <c r="E506" s="5">
        <v>1</v>
      </c>
      <c r="F506" s="5">
        <v>1</v>
      </c>
    </row>
    <row r="507" spans="1:6" x14ac:dyDescent="0.25">
      <c r="A507" s="5">
        <v>555</v>
      </c>
      <c r="B507" s="5" t="s">
        <v>1542</v>
      </c>
      <c r="C507" s="5" t="s">
        <v>1543</v>
      </c>
      <c r="D507" s="5" t="s">
        <v>924</v>
      </c>
      <c r="E507" s="5">
        <v>1</v>
      </c>
      <c r="F507" s="5">
        <v>1</v>
      </c>
    </row>
    <row r="508" spans="1:6" x14ac:dyDescent="0.25">
      <c r="A508" s="5">
        <v>556</v>
      </c>
      <c r="B508" s="5" t="s">
        <v>1544</v>
      </c>
      <c r="C508" s="5" t="s">
        <v>1545</v>
      </c>
      <c r="D508" s="5" t="s">
        <v>924</v>
      </c>
      <c r="E508" s="5">
        <v>1</v>
      </c>
      <c r="F508" s="5">
        <v>1</v>
      </c>
    </row>
    <row r="509" spans="1:6" x14ac:dyDescent="0.25">
      <c r="A509" s="5">
        <v>557</v>
      </c>
      <c r="B509" s="5" t="s">
        <v>816</v>
      </c>
      <c r="C509" s="5" t="s">
        <v>817</v>
      </c>
      <c r="D509" s="5" t="s">
        <v>924</v>
      </c>
      <c r="E509" s="5">
        <v>1</v>
      </c>
      <c r="F509" s="5">
        <v>1</v>
      </c>
    </row>
    <row r="510" spans="1:6" x14ac:dyDescent="0.25">
      <c r="A510" s="5">
        <v>558</v>
      </c>
      <c r="B510" s="5" t="s">
        <v>1546</v>
      </c>
      <c r="C510" s="5" t="s">
        <v>1547</v>
      </c>
      <c r="D510" s="5" t="s">
        <v>924</v>
      </c>
      <c r="E510" s="5">
        <v>1</v>
      </c>
      <c r="F510" s="5">
        <v>1</v>
      </c>
    </row>
    <row r="511" spans="1:6" x14ac:dyDescent="0.25">
      <c r="A511" s="5">
        <v>559</v>
      </c>
      <c r="B511" s="5" t="s">
        <v>818</v>
      </c>
      <c r="C511" s="5" t="s">
        <v>819</v>
      </c>
      <c r="D511" s="5" t="s">
        <v>924</v>
      </c>
      <c r="E511" s="5">
        <v>1</v>
      </c>
      <c r="F511" s="5">
        <v>1</v>
      </c>
    </row>
    <row r="512" spans="1:6" x14ac:dyDescent="0.25">
      <c r="A512" s="5">
        <v>560</v>
      </c>
      <c r="B512" s="5" t="s">
        <v>1548</v>
      </c>
      <c r="C512" s="5" t="s">
        <v>1549</v>
      </c>
      <c r="D512" s="5" t="s">
        <v>924</v>
      </c>
      <c r="E512" s="5">
        <v>1</v>
      </c>
      <c r="F512" s="5">
        <v>1</v>
      </c>
    </row>
    <row r="513" spans="1:6" x14ac:dyDescent="0.25">
      <c r="A513" s="5">
        <v>561</v>
      </c>
      <c r="B513" s="5" t="s">
        <v>823</v>
      </c>
      <c r="C513" s="5" t="s">
        <v>824</v>
      </c>
      <c r="D513" s="5" t="s">
        <v>924</v>
      </c>
      <c r="E513" s="5">
        <v>1</v>
      </c>
      <c r="F513" s="5">
        <v>1</v>
      </c>
    </row>
    <row r="514" spans="1:6" x14ac:dyDescent="0.25">
      <c r="A514" s="5">
        <v>562</v>
      </c>
      <c r="B514" s="5" t="s">
        <v>828</v>
      </c>
      <c r="C514" s="5" t="s">
        <v>829</v>
      </c>
      <c r="D514" s="5" t="s">
        <v>924</v>
      </c>
      <c r="E514" s="5">
        <v>1</v>
      </c>
      <c r="F514" s="5">
        <v>1</v>
      </c>
    </row>
    <row r="515" spans="1:6" x14ac:dyDescent="0.25">
      <c r="A515" s="5">
        <v>273</v>
      </c>
      <c r="B515" s="5" t="s">
        <v>370</v>
      </c>
      <c r="C515" s="5" t="s">
        <v>371</v>
      </c>
      <c r="D515" s="5" t="s">
        <v>924</v>
      </c>
      <c r="E515" s="5">
        <v>1</v>
      </c>
      <c r="F515" s="5">
        <v>1</v>
      </c>
    </row>
    <row r="516" spans="1:6" x14ac:dyDescent="0.25">
      <c r="A516" s="5">
        <v>274</v>
      </c>
      <c r="B516" s="5" t="s">
        <v>1550</v>
      </c>
      <c r="C516" s="5" t="s">
        <v>1551</v>
      </c>
      <c r="D516" s="5" t="s">
        <v>924</v>
      </c>
      <c r="E516" s="5">
        <v>1</v>
      </c>
      <c r="F516" s="5">
        <v>1</v>
      </c>
    </row>
    <row r="517" spans="1:6" x14ac:dyDescent="0.25">
      <c r="A517" s="5">
        <v>563</v>
      </c>
      <c r="B517" s="5" t="s">
        <v>830</v>
      </c>
      <c r="C517" s="5" t="s">
        <v>831</v>
      </c>
      <c r="D517" s="5" t="s">
        <v>924</v>
      </c>
      <c r="E517" s="5">
        <v>1</v>
      </c>
      <c r="F517" s="5">
        <v>1</v>
      </c>
    </row>
    <row r="518" spans="1:6" x14ac:dyDescent="0.25">
      <c r="A518" s="5">
        <v>564</v>
      </c>
      <c r="B518" s="5" t="s">
        <v>1552</v>
      </c>
      <c r="C518" s="5" t="s">
        <v>1553</v>
      </c>
      <c r="D518" s="5" t="s">
        <v>924</v>
      </c>
      <c r="E518" s="5">
        <v>1</v>
      </c>
      <c r="F518" s="5">
        <v>1</v>
      </c>
    </row>
    <row r="519" spans="1:6" x14ac:dyDescent="0.25">
      <c r="A519" s="5">
        <v>565</v>
      </c>
      <c r="B519" s="5" t="s">
        <v>1554</v>
      </c>
      <c r="C519" s="5" t="s">
        <v>1555</v>
      </c>
      <c r="D519" s="5" t="s">
        <v>924</v>
      </c>
      <c r="E519" s="5">
        <v>1</v>
      </c>
      <c r="F519" s="5">
        <v>1</v>
      </c>
    </row>
    <row r="520" spans="1:6" x14ac:dyDescent="0.25">
      <c r="A520" s="5">
        <v>566</v>
      </c>
      <c r="B520" s="5" t="s">
        <v>1556</v>
      </c>
      <c r="C520" s="5" t="s">
        <v>1557</v>
      </c>
      <c r="D520" s="5" t="s">
        <v>924</v>
      </c>
      <c r="E520" s="5">
        <v>1</v>
      </c>
      <c r="F520" s="5">
        <v>1</v>
      </c>
    </row>
    <row r="521" spans="1:6" x14ac:dyDescent="0.25">
      <c r="A521" s="5">
        <v>567</v>
      </c>
      <c r="B521" s="5" t="s">
        <v>1558</v>
      </c>
      <c r="C521" s="5" t="s">
        <v>1559</v>
      </c>
      <c r="D521" s="5" t="s">
        <v>924</v>
      </c>
      <c r="E521" s="5">
        <v>1</v>
      </c>
      <c r="F521" s="5">
        <v>1</v>
      </c>
    </row>
    <row r="522" spans="1:6" x14ac:dyDescent="0.25">
      <c r="A522" s="5">
        <v>568</v>
      </c>
      <c r="B522" s="5" t="s">
        <v>1560</v>
      </c>
      <c r="C522" s="5" t="s">
        <v>1561</v>
      </c>
      <c r="D522" s="5" t="s">
        <v>924</v>
      </c>
      <c r="E522" s="5">
        <v>1</v>
      </c>
      <c r="F522" s="5">
        <v>1</v>
      </c>
    </row>
    <row r="523" spans="1:6" x14ac:dyDescent="0.25">
      <c r="A523" s="5">
        <v>571</v>
      </c>
      <c r="B523" s="5">
        <v>571</v>
      </c>
      <c r="C523" s="5" t="s">
        <v>1562</v>
      </c>
      <c r="D523" s="5" t="s">
        <v>924</v>
      </c>
      <c r="E523" s="5">
        <v>1</v>
      </c>
      <c r="F523" s="5">
        <v>1</v>
      </c>
    </row>
    <row r="524" spans="1:6" x14ac:dyDescent="0.25">
      <c r="A524" s="5">
        <v>572</v>
      </c>
      <c r="B524" s="5">
        <v>572</v>
      </c>
      <c r="C524" s="5" t="s">
        <v>1563</v>
      </c>
      <c r="D524" s="5" t="s">
        <v>924</v>
      </c>
      <c r="E524" s="5">
        <v>1</v>
      </c>
      <c r="F524" s="5">
        <v>1</v>
      </c>
    </row>
    <row r="525" spans="1:6" x14ac:dyDescent="0.25">
      <c r="A525" s="5">
        <v>573</v>
      </c>
      <c r="B525" s="5" t="s">
        <v>1564</v>
      </c>
      <c r="C525" s="5" t="s">
        <v>1565</v>
      </c>
      <c r="D525" s="5" t="s">
        <v>924</v>
      </c>
      <c r="E525" s="5">
        <v>1</v>
      </c>
      <c r="F525" s="5">
        <v>1</v>
      </c>
    </row>
    <row r="526" spans="1:6" x14ac:dyDescent="0.25">
      <c r="A526" s="5">
        <v>353</v>
      </c>
      <c r="B526" s="5">
        <v>353</v>
      </c>
      <c r="C526" s="5" t="s">
        <v>1566</v>
      </c>
      <c r="D526" s="5" t="s">
        <v>924</v>
      </c>
      <c r="E526" s="5">
        <v>1</v>
      </c>
      <c r="F526" s="5">
        <v>1</v>
      </c>
    </row>
    <row r="527" spans="1:6" x14ac:dyDescent="0.25">
      <c r="A527" s="5">
        <v>574</v>
      </c>
      <c r="B527" s="5" t="s">
        <v>1567</v>
      </c>
      <c r="C527" s="5" t="s">
        <v>1568</v>
      </c>
      <c r="D527" s="5" t="s">
        <v>924</v>
      </c>
      <c r="E527" s="5">
        <v>1</v>
      </c>
      <c r="F527" s="5">
        <v>1</v>
      </c>
    </row>
    <row r="528" spans="1:6" x14ac:dyDescent="0.25">
      <c r="A528" s="5">
        <v>577</v>
      </c>
      <c r="B528" s="5" t="s">
        <v>834</v>
      </c>
      <c r="C528" s="5" t="s">
        <v>835</v>
      </c>
      <c r="D528" s="5" t="s">
        <v>924</v>
      </c>
      <c r="E528" s="5">
        <v>1</v>
      </c>
      <c r="F528" s="5">
        <v>1</v>
      </c>
    </row>
    <row r="529" spans="1:6" x14ac:dyDescent="0.25">
      <c r="A529" s="5">
        <v>575</v>
      </c>
      <c r="B529" s="5" t="s">
        <v>832</v>
      </c>
      <c r="C529" s="5" t="s">
        <v>833</v>
      </c>
      <c r="D529" s="5" t="s">
        <v>924</v>
      </c>
      <c r="E529" s="5">
        <v>1</v>
      </c>
      <c r="F529" s="5">
        <v>1</v>
      </c>
    </row>
    <row r="530" spans="1:6" x14ac:dyDescent="0.25">
      <c r="A530" s="5">
        <v>578</v>
      </c>
      <c r="B530" s="5" t="s">
        <v>1569</v>
      </c>
      <c r="C530" s="5" t="s">
        <v>1570</v>
      </c>
      <c r="D530" s="5" t="s">
        <v>924</v>
      </c>
      <c r="E530" s="5">
        <v>1</v>
      </c>
      <c r="F530" s="5">
        <v>1</v>
      </c>
    </row>
    <row r="531" spans="1:6" x14ac:dyDescent="0.25">
      <c r="A531" s="5">
        <v>579</v>
      </c>
      <c r="B531" s="5" t="s">
        <v>836</v>
      </c>
      <c r="C531" s="5" t="s">
        <v>1571</v>
      </c>
      <c r="D531" s="5" t="s">
        <v>924</v>
      </c>
      <c r="E531" s="5">
        <v>1</v>
      </c>
      <c r="F531" s="5">
        <v>1</v>
      </c>
    </row>
    <row r="532" spans="1:6" x14ac:dyDescent="0.25">
      <c r="A532" s="5">
        <v>580</v>
      </c>
      <c r="B532" s="5" t="s">
        <v>1572</v>
      </c>
      <c r="C532" s="5" t="s">
        <v>1573</v>
      </c>
      <c r="D532" s="5" t="s">
        <v>924</v>
      </c>
      <c r="E532" s="5">
        <v>1</v>
      </c>
      <c r="F532" s="5">
        <v>1</v>
      </c>
    </row>
    <row r="533" spans="1:6" x14ac:dyDescent="0.25">
      <c r="A533" s="5">
        <v>354</v>
      </c>
      <c r="B533" s="5">
        <v>354</v>
      </c>
      <c r="C533" s="5" t="s">
        <v>1574</v>
      </c>
      <c r="D533" s="5" t="s">
        <v>924</v>
      </c>
      <c r="E533" s="5">
        <v>1</v>
      </c>
      <c r="F533" s="5">
        <v>1</v>
      </c>
    </row>
    <row r="534" spans="1:6" x14ac:dyDescent="0.25">
      <c r="A534" s="5">
        <v>582</v>
      </c>
      <c r="B534" s="5" t="s">
        <v>840</v>
      </c>
      <c r="C534" s="5" t="s">
        <v>841</v>
      </c>
      <c r="D534" s="5" t="s">
        <v>924</v>
      </c>
      <c r="E534" s="5">
        <v>1</v>
      </c>
      <c r="F534" s="5">
        <v>1</v>
      </c>
    </row>
    <row r="535" spans="1:6" x14ac:dyDescent="0.25">
      <c r="A535" s="5">
        <v>583</v>
      </c>
      <c r="B535" s="5" t="s">
        <v>1575</v>
      </c>
      <c r="C535" s="5" t="s">
        <v>1576</v>
      </c>
      <c r="D535" s="5" t="s">
        <v>924</v>
      </c>
      <c r="E535" s="5">
        <v>1</v>
      </c>
      <c r="F535" s="5">
        <v>1</v>
      </c>
    </row>
    <row r="536" spans="1:6" x14ac:dyDescent="0.25">
      <c r="A536" s="5">
        <v>584</v>
      </c>
      <c r="B536" s="5" t="s">
        <v>1577</v>
      </c>
      <c r="C536" s="5" t="s">
        <v>1578</v>
      </c>
      <c r="D536" s="5" t="s">
        <v>924</v>
      </c>
      <c r="E536" s="5">
        <v>1</v>
      </c>
      <c r="F536" s="5">
        <v>1</v>
      </c>
    </row>
    <row r="537" spans="1:6" x14ac:dyDescent="0.25">
      <c r="A537" s="5">
        <v>585</v>
      </c>
      <c r="B537" s="5" t="s">
        <v>842</v>
      </c>
      <c r="C537" s="5" t="s">
        <v>843</v>
      </c>
      <c r="D537" s="5" t="s">
        <v>924</v>
      </c>
      <c r="E537" s="5">
        <v>1</v>
      </c>
      <c r="F537" s="5">
        <v>1</v>
      </c>
    </row>
    <row r="538" spans="1:6" x14ac:dyDescent="0.25">
      <c r="A538" s="5">
        <v>586</v>
      </c>
      <c r="B538" s="5" t="s">
        <v>1579</v>
      </c>
      <c r="C538" s="5" t="s">
        <v>1580</v>
      </c>
      <c r="D538" s="5" t="s">
        <v>924</v>
      </c>
      <c r="E538" s="5">
        <v>1</v>
      </c>
      <c r="F538" s="5">
        <v>1</v>
      </c>
    </row>
    <row r="539" spans="1:6" x14ac:dyDescent="0.25">
      <c r="A539" s="5">
        <v>587</v>
      </c>
      <c r="B539" s="5" t="s">
        <v>1581</v>
      </c>
      <c r="C539" s="5" t="s">
        <v>1582</v>
      </c>
      <c r="D539" s="5" t="s">
        <v>924</v>
      </c>
      <c r="E539" s="5">
        <v>1</v>
      </c>
      <c r="F539" s="5">
        <v>1</v>
      </c>
    </row>
    <row r="540" spans="1:6" x14ac:dyDescent="0.25">
      <c r="A540" s="5">
        <v>591</v>
      </c>
      <c r="B540" s="5" t="s">
        <v>844</v>
      </c>
      <c r="C540" s="5" t="s">
        <v>845</v>
      </c>
      <c r="D540" s="5" t="s">
        <v>924</v>
      </c>
      <c r="E540" s="5">
        <v>1</v>
      </c>
      <c r="F540" s="5">
        <v>1</v>
      </c>
    </row>
    <row r="541" spans="1:6" x14ac:dyDescent="0.25">
      <c r="A541" s="5">
        <v>588</v>
      </c>
      <c r="B541" s="5" t="s">
        <v>846</v>
      </c>
      <c r="C541" s="5" t="s">
        <v>1583</v>
      </c>
      <c r="D541" s="5" t="s">
        <v>924</v>
      </c>
      <c r="E541" s="5">
        <v>1</v>
      </c>
      <c r="F541" s="5">
        <v>1</v>
      </c>
    </row>
    <row r="542" spans="1:6" x14ac:dyDescent="0.25">
      <c r="A542" s="5">
        <v>590</v>
      </c>
      <c r="B542" s="5" t="s">
        <v>1584</v>
      </c>
      <c r="C542" s="5" t="s">
        <v>1585</v>
      </c>
      <c r="D542" s="5" t="s">
        <v>924</v>
      </c>
      <c r="E542" s="5">
        <v>1</v>
      </c>
      <c r="F542" s="5">
        <v>1</v>
      </c>
    </row>
    <row r="543" spans="1:6" x14ac:dyDescent="0.25">
      <c r="A543" s="5">
        <v>358</v>
      </c>
      <c r="B543" s="5">
        <v>358</v>
      </c>
      <c r="C543" s="5" t="s">
        <v>1586</v>
      </c>
      <c r="D543" s="5" t="s">
        <v>924</v>
      </c>
      <c r="E543" s="5">
        <v>1</v>
      </c>
      <c r="F543" s="5">
        <v>1</v>
      </c>
    </row>
    <row r="544" spans="1:6" x14ac:dyDescent="0.25">
      <c r="A544" s="5">
        <v>592</v>
      </c>
      <c r="B544" s="5" t="s">
        <v>1587</v>
      </c>
      <c r="C544" s="5" t="s">
        <v>1588</v>
      </c>
      <c r="D544" s="5" t="s">
        <v>924</v>
      </c>
      <c r="E544" s="5">
        <v>1</v>
      </c>
      <c r="F544" s="5">
        <v>1</v>
      </c>
    </row>
    <row r="545" spans="1:6" x14ac:dyDescent="0.25">
      <c r="A545" s="5">
        <v>593</v>
      </c>
      <c r="B545" s="5" t="s">
        <v>1589</v>
      </c>
      <c r="C545" s="5" t="s">
        <v>1590</v>
      </c>
      <c r="D545" s="5" t="s">
        <v>924</v>
      </c>
      <c r="E545" s="5">
        <v>1</v>
      </c>
      <c r="F545" s="5">
        <v>1</v>
      </c>
    </row>
    <row r="546" spans="1:6" x14ac:dyDescent="0.25">
      <c r="A546" s="5">
        <v>115</v>
      </c>
      <c r="B546" s="5" t="s">
        <v>853</v>
      </c>
      <c r="C546" s="5" t="s">
        <v>854</v>
      </c>
      <c r="D546" s="5" t="s">
        <v>924</v>
      </c>
      <c r="E546" s="5">
        <v>1</v>
      </c>
      <c r="F546" s="5">
        <v>1</v>
      </c>
    </row>
    <row r="547" spans="1:6" x14ac:dyDescent="0.25">
      <c r="A547" s="5">
        <v>594</v>
      </c>
      <c r="B547" s="5" t="s">
        <v>855</v>
      </c>
      <c r="C547" s="5" t="s">
        <v>856</v>
      </c>
      <c r="D547" s="5" t="s">
        <v>924</v>
      </c>
      <c r="E547" s="5">
        <v>1</v>
      </c>
      <c r="F547" s="5">
        <v>1</v>
      </c>
    </row>
    <row r="548" spans="1:6" x14ac:dyDescent="0.25">
      <c r="A548" s="5">
        <v>488</v>
      </c>
      <c r="B548" s="5" t="s">
        <v>851</v>
      </c>
      <c r="C548" s="5" t="s">
        <v>1591</v>
      </c>
      <c r="D548" s="5" t="s">
        <v>924</v>
      </c>
      <c r="E548" s="5">
        <v>1</v>
      </c>
      <c r="F548" s="5">
        <v>1</v>
      </c>
    </row>
    <row r="549" spans="1:6" x14ac:dyDescent="0.25">
      <c r="A549" s="5">
        <v>128</v>
      </c>
      <c r="B549" s="5" t="s">
        <v>1592</v>
      </c>
      <c r="C549" s="5" t="s">
        <v>1593</v>
      </c>
      <c r="D549" s="5" t="s">
        <v>924</v>
      </c>
      <c r="E549" s="5">
        <v>1</v>
      </c>
      <c r="F549" s="5">
        <v>1</v>
      </c>
    </row>
    <row r="550" spans="1:6" x14ac:dyDescent="0.25">
      <c r="A550" s="5">
        <v>245</v>
      </c>
      <c r="B550" s="5" t="s">
        <v>857</v>
      </c>
      <c r="C550" s="5" t="s">
        <v>858</v>
      </c>
      <c r="D550" s="5" t="s">
        <v>924</v>
      </c>
      <c r="E550" s="5">
        <v>1</v>
      </c>
      <c r="F550" s="5">
        <v>1</v>
      </c>
    </row>
    <row r="551" spans="1:6" x14ac:dyDescent="0.25">
      <c r="A551" s="5">
        <v>595</v>
      </c>
      <c r="B551" s="5" t="s">
        <v>1594</v>
      </c>
      <c r="C551" s="5" t="s">
        <v>1595</v>
      </c>
      <c r="D551" s="5" t="s">
        <v>924</v>
      </c>
      <c r="E551" s="5">
        <v>1</v>
      </c>
      <c r="F551" s="5">
        <v>1</v>
      </c>
    </row>
    <row r="552" spans="1:6" x14ac:dyDescent="0.25">
      <c r="A552" s="5">
        <v>596</v>
      </c>
      <c r="B552" s="5" t="s">
        <v>862</v>
      </c>
      <c r="C552" s="5" t="s">
        <v>863</v>
      </c>
      <c r="D552" s="5" t="s">
        <v>924</v>
      </c>
      <c r="E552" s="5">
        <v>1</v>
      </c>
      <c r="F552" s="5">
        <v>1</v>
      </c>
    </row>
    <row r="553" spans="1:6" x14ac:dyDescent="0.25">
      <c r="A553" s="5">
        <v>597</v>
      </c>
      <c r="B553" s="5" t="s">
        <v>1596</v>
      </c>
      <c r="C553" s="5" t="s">
        <v>1597</v>
      </c>
      <c r="D553" s="5" t="s">
        <v>924</v>
      </c>
      <c r="E553" s="5">
        <v>1</v>
      </c>
      <c r="F553" s="5">
        <v>1</v>
      </c>
    </row>
    <row r="554" spans="1:6" x14ac:dyDescent="0.25">
      <c r="A554" s="5">
        <v>598</v>
      </c>
      <c r="B554" s="5" t="s">
        <v>1598</v>
      </c>
      <c r="C554" s="5" t="s">
        <v>1599</v>
      </c>
      <c r="D554" s="5" t="s">
        <v>924</v>
      </c>
      <c r="E554" s="5">
        <v>1</v>
      </c>
      <c r="F554" s="5">
        <v>1</v>
      </c>
    </row>
    <row r="555" spans="1:6" x14ac:dyDescent="0.25">
      <c r="A555" s="5">
        <v>599</v>
      </c>
      <c r="B555" s="5" t="s">
        <v>864</v>
      </c>
      <c r="C555" s="5" t="s">
        <v>865</v>
      </c>
      <c r="D555" s="5" t="s">
        <v>924</v>
      </c>
      <c r="E555" s="5">
        <v>1</v>
      </c>
      <c r="F555" s="5">
        <v>1</v>
      </c>
    </row>
    <row r="556" spans="1:6" x14ac:dyDescent="0.25">
      <c r="A556" s="5">
        <v>600</v>
      </c>
      <c r="B556" s="5" t="s">
        <v>866</v>
      </c>
      <c r="C556" s="5" t="s">
        <v>867</v>
      </c>
      <c r="D556" s="5" t="s">
        <v>924</v>
      </c>
      <c r="E556" s="5">
        <v>1</v>
      </c>
      <c r="F556" s="5">
        <v>1</v>
      </c>
    </row>
    <row r="557" spans="1:6" x14ac:dyDescent="0.25">
      <c r="A557" s="5">
        <v>601</v>
      </c>
      <c r="B557" s="5" t="s">
        <v>413</v>
      </c>
      <c r="C557" s="5" t="s">
        <v>414</v>
      </c>
      <c r="D557" s="5" t="s">
        <v>924</v>
      </c>
      <c r="E557" s="5">
        <v>1</v>
      </c>
      <c r="F557" s="5">
        <v>1</v>
      </c>
    </row>
    <row r="558" spans="1:6" x14ac:dyDescent="0.25">
      <c r="A558" s="5">
        <v>602</v>
      </c>
      <c r="B558" s="5" t="s">
        <v>1600</v>
      </c>
      <c r="C558" s="5" t="s">
        <v>1601</v>
      </c>
      <c r="D558" s="5" t="s">
        <v>924</v>
      </c>
      <c r="E558" s="5">
        <v>1</v>
      </c>
      <c r="F558" s="5">
        <v>1</v>
      </c>
    </row>
    <row r="559" spans="1:6" x14ac:dyDescent="0.25">
      <c r="A559" s="5">
        <v>603</v>
      </c>
      <c r="B559" s="5" t="s">
        <v>1602</v>
      </c>
      <c r="C559" s="5" t="s">
        <v>1603</v>
      </c>
      <c r="D559" s="5" t="s">
        <v>924</v>
      </c>
      <c r="E559" s="5">
        <v>1</v>
      </c>
      <c r="F559" s="5">
        <v>1</v>
      </c>
    </row>
    <row r="560" spans="1:6" x14ac:dyDescent="0.25">
      <c r="A560" s="5">
        <v>604</v>
      </c>
      <c r="B560" s="5" t="s">
        <v>1604</v>
      </c>
      <c r="C560" s="5" t="s">
        <v>1605</v>
      </c>
      <c r="D560" s="5" t="s">
        <v>924</v>
      </c>
      <c r="E560" s="5">
        <v>1</v>
      </c>
      <c r="F560" s="5">
        <v>1</v>
      </c>
    </row>
    <row r="561" spans="1:6" x14ac:dyDescent="0.25">
      <c r="A561" s="5">
        <v>605</v>
      </c>
      <c r="B561" s="5" t="s">
        <v>1606</v>
      </c>
      <c r="C561" s="5" t="s">
        <v>1607</v>
      </c>
      <c r="D561" s="5" t="s">
        <v>924</v>
      </c>
      <c r="E561" s="5">
        <v>1</v>
      </c>
      <c r="F561" s="5">
        <v>1</v>
      </c>
    </row>
    <row r="562" spans="1:6" x14ac:dyDescent="0.25">
      <c r="A562" s="5">
        <v>534</v>
      </c>
      <c r="B562" s="5" t="s">
        <v>1608</v>
      </c>
      <c r="C562" s="5" t="s">
        <v>1609</v>
      </c>
      <c r="D562" s="5" t="s">
        <v>924</v>
      </c>
      <c r="E562" s="5">
        <v>1</v>
      </c>
      <c r="F562" s="5">
        <v>1</v>
      </c>
    </row>
    <row r="563" spans="1:6" x14ac:dyDescent="0.25">
      <c r="A563" s="5">
        <v>535</v>
      </c>
      <c r="B563" s="5" t="s">
        <v>1610</v>
      </c>
      <c r="C563" s="5" t="s">
        <v>1611</v>
      </c>
      <c r="D563" s="5" t="s">
        <v>924</v>
      </c>
      <c r="E563" s="5">
        <v>1</v>
      </c>
      <c r="F563" s="5">
        <v>1</v>
      </c>
    </row>
    <row r="564" spans="1:6" x14ac:dyDescent="0.25">
      <c r="A564" s="5">
        <v>536</v>
      </c>
      <c r="B564" s="5" t="s">
        <v>1612</v>
      </c>
      <c r="C564" s="5" t="s">
        <v>1613</v>
      </c>
      <c r="D564" s="5" t="s">
        <v>924</v>
      </c>
      <c r="E564" s="5">
        <v>1</v>
      </c>
      <c r="F564" s="5">
        <v>1</v>
      </c>
    </row>
    <row r="565" spans="1:6" x14ac:dyDescent="0.25">
      <c r="A565" s="5">
        <v>537</v>
      </c>
      <c r="B565" s="5" t="s">
        <v>1614</v>
      </c>
      <c r="C565" s="5" t="s">
        <v>1615</v>
      </c>
      <c r="D565" s="5" t="s">
        <v>924</v>
      </c>
      <c r="E565" s="5">
        <v>1</v>
      </c>
      <c r="F565" s="5">
        <v>1</v>
      </c>
    </row>
    <row r="566" spans="1:6" x14ac:dyDescent="0.25">
      <c r="A566" s="5">
        <v>549</v>
      </c>
      <c r="B566" s="5" t="s">
        <v>1616</v>
      </c>
      <c r="C566" s="5" t="s">
        <v>1617</v>
      </c>
      <c r="D566" s="5" t="s">
        <v>924</v>
      </c>
      <c r="E566" s="5">
        <v>1</v>
      </c>
      <c r="F566" s="5">
        <v>1</v>
      </c>
    </row>
    <row r="567" spans="1:6" x14ac:dyDescent="0.25">
      <c r="A567" s="5">
        <v>550</v>
      </c>
      <c r="B567" s="5" t="s">
        <v>1618</v>
      </c>
      <c r="C567" s="5" t="s">
        <v>1619</v>
      </c>
      <c r="D567" s="5" t="s">
        <v>924</v>
      </c>
      <c r="E567" s="5">
        <v>1</v>
      </c>
      <c r="F567" s="5">
        <v>1</v>
      </c>
    </row>
    <row r="568" spans="1:6" x14ac:dyDescent="0.25">
      <c r="A568" s="5">
        <v>551</v>
      </c>
      <c r="B568" s="5" t="s">
        <v>1620</v>
      </c>
      <c r="C568" s="5" t="s">
        <v>1621</v>
      </c>
      <c r="D568" s="5" t="s">
        <v>924</v>
      </c>
      <c r="E568" s="5">
        <v>1</v>
      </c>
      <c r="F568" s="5">
        <v>1</v>
      </c>
    </row>
    <row r="569" spans="1:6" x14ac:dyDescent="0.25">
      <c r="A569" s="5">
        <v>552</v>
      </c>
      <c r="B569" s="5" t="s">
        <v>1622</v>
      </c>
      <c r="C569" s="5" t="s">
        <v>1623</v>
      </c>
      <c r="D569" s="5" t="s">
        <v>924</v>
      </c>
      <c r="E569" s="5">
        <v>1</v>
      </c>
      <c r="F569" s="5">
        <v>1</v>
      </c>
    </row>
    <row r="570" spans="1:6" x14ac:dyDescent="0.25">
      <c r="A570" s="5">
        <v>606</v>
      </c>
      <c r="B570" s="5" t="s">
        <v>868</v>
      </c>
      <c r="C570" s="5" t="s">
        <v>1624</v>
      </c>
      <c r="D570" s="5" t="s">
        <v>924</v>
      </c>
      <c r="E570" s="5">
        <v>1</v>
      </c>
      <c r="F570" s="5">
        <v>1</v>
      </c>
    </row>
    <row r="571" spans="1:6" x14ac:dyDescent="0.25">
      <c r="A571" s="5">
        <v>512</v>
      </c>
      <c r="B571" s="5" t="s">
        <v>1625</v>
      </c>
      <c r="C571" s="5" t="s">
        <v>1626</v>
      </c>
      <c r="D571" s="5" t="s">
        <v>924</v>
      </c>
      <c r="E571" s="5">
        <v>1</v>
      </c>
      <c r="F571" s="5">
        <v>1</v>
      </c>
    </row>
    <row r="572" spans="1:6" x14ac:dyDescent="0.25">
      <c r="A572" s="5">
        <v>113</v>
      </c>
      <c r="B572" s="5" t="s">
        <v>873</v>
      </c>
      <c r="C572" s="5" t="s">
        <v>874</v>
      </c>
      <c r="D572" s="5" t="s">
        <v>924</v>
      </c>
      <c r="E572" s="5">
        <v>1</v>
      </c>
      <c r="F572" s="5">
        <v>1</v>
      </c>
    </row>
    <row r="573" spans="1:6" x14ac:dyDescent="0.25">
      <c r="A573" s="5">
        <v>326</v>
      </c>
      <c r="B573" s="5" t="s">
        <v>875</v>
      </c>
      <c r="C573" s="5" t="s">
        <v>1627</v>
      </c>
      <c r="D573" s="5" t="s">
        <v>924</v>
      </c>
      <c r="E573" s="5">
        <v>1</v>
      </c>
      <c r="F573" s="5">
        <v>1</v>
      </c>
    </row>
    <row r="574" spans="1:6" x14ac:dyDescent="0.25">
      <c r="A574" s="5">
        <v>607</v>
      </c>
      <c r="B574" s="5" t="s">
        <v>877</v>
      </c>
      <c r="C574" s="5" t="s">
        <v>1628</v>
      </c>
      <c r="D574" s="5" t="s">
        <v>924</v>
      </c>
      <c r="E574" s="5">
        <v>1</v>
      </c>
      <c r="F574" s="5">
        <v>1</v>
      </c>
    </row>
    <row r="575" spans="1:6" x14ac:dyDescent="0.25">
      <c r="A575" s="10">
        <v>608</v>
      </c>
      <c r="B575" s="10" t="s">
        <v>879</v>
      </c>
      <c r="C575" s="10" t="s">
        <v>1629</v>
      </c>
      <c r="D575" s="10" t="s">
        <v>928</v>
      </c>
      <c r="E575" s="10">
        <v>1.2</v>
      </c>
      <c r="F575" s="10">
        <v>1.8</v>
      </c>
    </row>
    <row r="576" spans="1:6" x14ac:dyDescent="0.25">
      <c r="A576" s="5">
        <v>249</v>
      </c>
      <c r="B576" s="5" t="s">
        <v>1630</v>
      </c>
      <c r="C576" s="5" t="s">
        <v>1631</v>
      </c>
      <c r="D576" s="5" t="s">
        <v>924</v>
      </c>
      <c r="E576" s="5">
        <v>1</v>
      </c>
      <c r="F576" s="5">
        <v>1</v>
      </c>
    </row>
    <row r="577" spans="1:6" x14ac:dyDescent="0.25">
      <c r="A577" s="5">
        <v>125</v>
      </c>
      <c r="B577" s="5" t="s">
        <v>1632</v>
      </c>
      <c r="C577" s="5" t="s">
        <v>1633</v>
      </c>
      <c r="D577" s="5" t="s">
        <v>924</v>
      </c>
      <c r="E577" s="5">
        <v>1</v>
      </c>
      <c r="F577" s="5">
        <v>1</v>
      </c>
    </row>
    <row r="578" spans="1:6" x14ac:dyDescent="0.25">
      <c r="A578" s="5">
        <v>126</v>
      </c>
      <c r="B578" s="5" t="s">
        <v>881</v>
      </c>
      <c r="C578" s="5" t="s">
        <v>882</v>
      </c>
      <c r="D578" s="5" t="s">
        <v>924</v>
      </c>
      <c r="E578" s="5">
        <v>1</v>
      </c>
      <c r="F578" s="5">
        <v>1</v>
      </c>
    </row>
    <row r="579" spans="1:6" x14ac:dyDescent="0.25">
      <c r="A579" s="5">
        <v>609</v>
      </c>
      <c r="B579" s="5" t="s">
        <v>883</v>
      </c>
      <c r="C579" s="5" t="s">
        <v>884</v>
      </c>
      <c r="D579" s="5" t="s">
        <v>924</v>
      </c>
      <c r="E579" s="5">
        <v>1</v>
      </c>
      <c r="F579" s="5">
        <v>1</v>
      </c>
    </row>
    <row r="580" spans="1:6" x14ac:dyDescent="0.25">
      <c r="A580" s="5">
        <v>513</v>
      </c>
      <c r="B580" s="5" t="s">
        <v>1634</v>
      </c>
      <c r="C580" s="5" t="s">
        <v>1635</v>
      </c>
      <c r="D580" s="5" t="s">
        <v>924</v>
      </c>
      <c r="E580" s="5">
        <v>1</v>
      </c>
      <c r="F580" s="5">
        <v>1</v>
      </c>
    </row>
    <row r="581" spans="1:6" x14ac:dyDescent="0.25">
      <c r="A581" s="5">
        <v>610</v>
      </c>
      <c r="B581" s="5" t="s">
        <v>885</v>
      </c>
      <c r="C581" s="5" t="s">
        <v>886</v>
      </c>
      <c r="D581" s="5" t="s">
        <v>924</v>
      </c>
      <c r="E581" s="5">
        <v>1</v>
      </c>
      <c r="F581" s="5">
        <v>1</v>
      </c>
    </row>
    <row r="582" spans="1:6" x14ac:dyDescent="0.25">
      <c r="A582" s="5">
        <v>275</v>
      </c>
      <c r="B582" s="5" t="s">
        <v>1636</v>
      </c>
      <c r="C582" s="5" t="s">
        <v>1637</v>
      </c>
      <c r="D582" s="5" t="s">
        <v>924</v>
      </c>
      <c r="E582" s="5">
        <v>1</v>
      </c>
      <c r="F582" s="5">
        <v>1</v>
      </c>
    </row>
    <row r="583" spans="1:6" x14ac:dyDescent="0.25">
      <c r="A583" s="5">
        <v>514</v>
      </c>
      <c r="B583" s="5" t="s">
        <v>1638</v>
      </c>
      <c r="C583" s="5" t="s">
        <v>1639</v>
      </c>
      <c r="D583" s="5" t="s">
        <v>924</v>
      </c>
      <c r="E583" s="5">
        <v>1</v>
      </c>
      <c r="F583" s="5">
        <v>1</v>
      </c>
    </row>
    <row r="584" spans="1:6" x14ac:dyDescent="0.25">
      <c r="A584" s="5">
        <v>515</v>
      </c>
      <c r="B584" s="5" t="s">
        <v>1640</v>
      </c>
      <c r="C584" s="5" t="s">
        <v>1641</v>
      </c>
      <c r="D584" s="5" t="s">
        <v>924</v>
      </c>
      <c r="E584" s="5">
        <v>1</v>
      </c>
      <c r="F584" s="5">
        <v>1</v>
      </c>
    </row>
    <row r="585" spans="1:6" x14ac:dyDescent="0.25">
      <c r="A585" s="5">
        <v>516</v>
      </c>
      <c r="B585" s="5" t="s">
        <v>1642</v>
      </c>
      <c r="C585" s="5" t="s">
        <v>1643</v>
      </c>
      <c r="D585" s="5" t="s">
        <v>924</v>
      </c>
      <c r="E585" s="5">
        <v>1</v>
      </c>
      <c r="F585" s="5">
        <v>1</v>
      </c>
    </row>
    <row r="586" spans="1:6" x14ac:dyDescent="0.25">
      <c r="A586" s="5">
        <v>517</v>
      </c>
      <c r="B586" s="5" t="s">
        <v>1644</v>
      </c>
      <c r="C586" s="5" t="s">
        <v>1645</v>
      </c>
      <c r="D586" s="5" t="s">
        <v>924</v>
      </c>
      <c r="E586" s="5">
        <v>1</v>
      </c>
      <c r="F586" s="5">
        <v>1</v>
      </c>
    </row>
    <row r="587" spans="1:6" x14ac:dyDescent="0.25">
      <c r="A587" s="5">
        <v>611</v>
      </c>
      <c r="B587" s="5" t="s">
        <v>1646</v>
      </c>
      <c r="C587" s="5" t="s">
        <v>1647</v>
      </c>
      <c r="D587" s="5" t="s">
        <v>924</v>
      </c>
      <c r="E587" s="5">
        <v>1</v>
      </c>
      <c r="F587" s="5">
        <v>1</v>
      </c>
    </row>
    <row r="588" spans="1:6" x14ac:dyDescent="0.25">
      <c r="A588" s="5">
        <v>613</v>
      </c>
      <c r="B588" s="5" t="s">
        <v>1648</v>
      </c>
      <c r="C588" s="5" t="s">
        <v>1649</v>
      </c>
      <c r="D588" s="5" t="s">
        <v>924</v>
      </c>
      <c r="E588" s="5">
        <v>1</v>
      </c>
      <c r="F588" s="5">
        <v>1</v>
      </c>
    </row>
    <row r="589" spans="1:6" x14ac:dyDescent="0.25">
      <c r="A589" s="5">
        <v>614</v>
      </c>
      <c r="B589" s="5" t="s">
        <v>1650</v>
      </c>
      <c r="C589" s="5" t="s">
        <v>1651</v>
      </c>
      <c r="D589" s="5" t="s">
        <v>924</v>
      </c>
      <c r="E589" s="5">
        <v>1</v>
      </c>
      <c r="F589" s="5">
        <v>1</v>
      </c>
    </row>
    <row r="590" spans="1:6" x14ac:dyDescent="0.25">
      <c r="A590" s="5">
        <v>615</v>
      </c>
      <c r="B590" s="5" t="s">
        <v>1652</v>
      </c>
      <c r="C590" s="5" t="s">
        <v>1653</v>
      </c>
      <c r="D590" s="5" t="s">
        <v>924</v>
      </c>
      <c r="E590" s="5">
        <v>1</v>
      </c>
      <c r="F590" s="5">
        <v>1</v>
      </c>
    </row>
    <row r="591" spans="1:6" x14ac:dyDescent="0.25">
      <c r="A591" s="5">
        <v>616</v>
      </c>
      <c r="B591" s="5" t="s">
        <v>1654</v>
      </c>
      <c r="C591" s="5" t="s">
        <v>1655</v>
      </c>
      <c r="D591" s="5" t="s">
        <v>924</v>
      </c>
      <c r="E591" s="5">
        <v>1</v>
      </c>
      <c r="F591" s="5">
        <v>1</v>
      </c>
    </row>
    <row r="592" spans="1:6" x14ac:dyDescent="0.25">
      <c r="A592" s="5">
        <v>617</v>
      </c>
      <c r="B592" s="5" t="s">
        <v>1656</v>
      </c>
      <c r="C592" s="5" t="s">
        <v>1657</v>
      </c>
      <c r="D592" s="5" t="s">
        <v>924</v>
      </c>
      <c r="E592" s="5">
        <v>1</v>
      </c>
      <c r="F592" s="5">
        <v>1</v>
      </c>
    </row>
    <row r="593" spans="1:6" x14ac:dyDescent="0.25">
      <c r="A593" s="5">
        <v>618</v>
      </c>
      <c r="B593" s="5" t="s">
        <v>1658</v>
      </c>
      <c r="C593" s="5" t="s">
        <v>1659</v>
      </c>
      <c r="D593" s="5" t="s">
        <v>924</v>
      </c>
      <c r="E593" s="5">
        <v>1</v>
      </c>
      <c r="F593" s="5">
        <v>1</v>
      </c>
    </row>
    <row r="594" spans="1:6" x14ac:dyDescent="0.25">
      <c r="A594" s="5">
        <v>619</v>
      </c>
      <c r="B594" s="5" t="s">
        <v>895</v>
      </c>
      <c r="C594" s="5" t="s">
        <v>1660</v>
      </c>
      <c r="D594" s="5" t="s">
        <v>925</v>
      </c>
      <c r="E594" s="5">
        <v>1.7</v>
      </c>
      <c r="F594" s="5">
        <v>4.2</v>
      </c>
    </row>
    <row r="595" spans="1:6" x14ac:dyDescent="0.25">
      <c r="A595" s="5">
        <v>620</v>
      </c>
      <c r="B595" s="5" t="s">
        <v>897</v>
      </c>
      <c r="C595" s="5" t="s">
        <v>1661</v>
      </c>
      <c r="D595" s="5" t="s">
        <v>924</v>
      </c>
      <c r="E595" s="5">
        <v>1</v>
      </c>
      <c r="F595" s="5">
        <v>1</v>
      </c>
    </row>
    <row r="596" spans="1:6" x14ac:dyDescent="0.25">
      <c r="A596" s="5">
        <v>621</v>
      </c>
      <c r="B596" s="5" t="s">
        <v>1662</v>
      </c>
      <c r="C596" s="5" t="s">
        <v>1663</v>
      </c>
      <c r="D596" s="5" t="s">
        <v>924</v>
      </c>
      <c r="E596" s="5">
        <v>1</v>
      </c>
      <c r="F596" s="5">
        <v>1</v>
      </c>
    </row>
    <row r="597" spans="1:6" x14ac:dyDescent="0.25">
      <c r="A597" s="5">
        <v>622</v>
      </c>
      <c r="B597" s="5" t="s">
        <v>899</v>
      </c>
      <c r="C597" s="5" t="s">
        <v>900</v>
      </c>
      <c r="D597" s="5" t="s">
        <v>924</v>
      </c>
      <c r="E597" s="5">
        <v>1</v>
      </c>
      <c r="F597" s="5">
        <v>1</v>
      </c>
    </row>
    <row r="598" spans="1:6" x14ac:dyDescent="0.25">
      <c r="A598" s="5">
        <v>623</v>
      </c>
      <c r="B598" s="5" t="s">
        <v>901</v>
      </c>
      <c r="C598" s="5" t="s">
        <v>902</v>
      </c>
      <c r="D598" s="5" t="s">
        <v>924</v>
      </c>
      <c r="E598" s="5">
        <v>1</v>
      </c>
      <c r="F598" s="5">
        <v>1</v>
      </c>
    </row>
    <row r="599" spans="1:6" x14ac:dyDescent="0.25">
      <c r="A599" s="10">
        <v>624</v>
      </c>
      <c r="B599" s="10" t="s">
        <v>903</v>
      </c>
      <c r="C599" s="10" t="s">
        <v>904</v>
      </c>
      <c r="D599" s="10" t="s">
        <v>928</v>
      </c>
      <c r="E599" s="10">
        <v>2</v>
      </c>
      <c r="F599" s="10">
        <v>27</v>
      </c>
    </row>
    <row r="600" spans="1:6" x14ac:dyDescent="0.25">
      <c r="A600" s="5">
        <v>625</v>
      </c>
      <c r="B600" s="5" t="s">
        <v>905</v>
      </c>
      <c r="C600" s="5" t="s">
        <v>906</v>
      </c>
      <c r="D600" s="5" t="s">
        <v>924</v>
      </c>
      <c r="E600" s="5">
        <v>1</v>
      </c>
      <c r="F600" s="5">
        <v>1</v>
      </c>
    </row>
    <row r="601" spans="1:6" x14ac:dyDescent="0.25">
      <c r="A601" s="5">
        <v>626</v>
      </c>
      <c r="B601" s="5" t="s">
        <v>1664</v>
      </c>
      <c r="C601" s="5" t="s">
        <v>1665</v>
      </c>
      <c r="D601" s="5" t="s">
        <v>924</v>
      </c>
      <c r="E601" s="5">
        <v>1</v>
      </c>
      <c r="F601" s="5">
        <v>1</v>
      </c>
    </row>
    <row r="602" spans="1:6" x14ac:dyDescent="0.25">
      <c r="A602" s="5">
        <v>627</v>
      </c>
      <c r="B602" s="5" t="s">
        <v>907</v>
      </c>
      <c r="C602" s="5" t="s">
        <v>908</v>
      </c>
      <c r="D602" s="5" t="s">
        <v>924</v>
      </c>
      <c r="E602" s="5">
        <v>1</v>
      </c>
      <c r="F602" s="5">
        <v>1</v>
      </c>
    </row>
    <row r="603" spans="1:6" x14ac:dyDescent="0.25">
      <c r="A603" s="5">
        <v>628</v>
      </c>
      <c r="B603" s="5" t="s">
        <v>909</v>
      </c>
      <c r="C603" s="5" t="s">
        <v>910</v>
      </c>
      <c r="D603" s="5" t="s">
        <v>924</v>
      </c>
      <c r="E603" s="5">
        <v>1</v>
      </c>
      <c r="F603" s="5">
        <v>1</v>
      </c>
    </row>
    <row r="604" spans="1:6" x14ac:dyDescent="0.25">
      <c r="A604" s="5">
        <v>629</v>
      </c>
      <c r="B604" s="5" t="s">
        <v>1678</v>
      </c>
      <c r="C604" s="5" t="s">
        <v>1666</v>
      </c>
      <c r="D604" s="5" t="s">
        <v>924</v>
      </c>
      <c r="E604" s="5">
        <v>1</v>
      </c>
      <c r="F604" s="5">
        <v>1</v>
      </c>
    </row>
    <row r="605" spans="1:6" x14ac:dyDescent="0.25">
      <c r="A605" s="5">
        <v>630</v>
      </c>
      <c r="B605" s="5" t="s">
        <v>1679</v>
      </c>
      <c r="C605" s="5" t="s">
        <v>1667</v>
      </c>
      <c r="D605" s="5" t="s">
        <v>924</v>
      </c>
      <c r="E605" s="5">
        <v>1</v>
      </c>
      <c r="F605" s="5">
        <v>1</v>
      </c>
    </row>
    <row r="606" spans="1:6" x14ac:dyDescent="0.25">
      <c r="A606" s="5">
        <v>631</v>
      </c>
      <c r="B606" s="5" t="s">
        <v>1680</v>
      </c>
      <c r="C606" s="5" t="s">
        <v>1668</v>
      </c>
      <c r="D606" s="5" t="s">
        <v>924</v>
      </c>
      <c r="E606" s="5">
        <v>1</v>
      </c>
      <c r="F606" s="5">
        <v>1</v>
      </c>
    </row>
    <row r="607" spans="1:6" x14ac:dyDescent="0.25">
      <c r="A607" s="5">
        <v>632</v>
      </c>
      <c r="B607" s="5" t="s">
        <v>1669</v>
      </c>
      <c r="C607" s="5" t="s">
        <v>1670</v>
      </c>
      <c r="D607" s="5" t="s">
        <v>924</v>
      </c>
      <c r="E607" s="5">
        <v>1</v>
      </c>
      <c r="F607" s="5">
        <v>1</v>
      </c>
    </row>
    <row r="608" spans="1:6" x14ac:dyDescent="0.25">
      <c r="A608" s="5">
        <v>633</v>
      </c>
      <c r="B608" s="5" t="s">
        <v>1671</v>
      </c>
      <c r="C608" s="5" t="s">
        <v>1672</v>
      </c>
      <c r="D608" s="5" t="s">
        <v>924</v>
      </c>
      <c r="E608" s="5">
        <v>1</v>
      </c>
      <c r="F608" s="5">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7B89-9F7B-46BA-ACDC-DDC5DFCEECE8}">
  <sheetPr codeName="Sheet9"/>
  <dimension ref="B2:X23"/>
  <sheetViews>
    <sheetView workbookViewId="0">
      <selection sqref="A1:XFD1048576"/>
    </sheetView>
  </sheetViews>
  <sheetFormatPr defaultColWidth="9.140625" defaultRowHeight="14.25" x14ac:dyDescent="0.2"/>
  <cols>
    <col min="1" max="19" width="9.140625" style="147"/>
    <col min="20" max="20" width="15.7109375" style="147" bestFit="1" customWidth="1"/>
    <col min="21" max="16384" width="9.140625" style="147"/>
  </cols>
  <sheetData>
    <row r="2" spans="2:24" ht="26.25" x14ac:dyDescent="0.4">
      <c r="B2" s="242" t="s">
        <v>1681</v>
      </c>
    </row>
    <row r="7" spans="2:24" ht="15" x14ac:dyDescent="0.25">
      <c r="T7" s="243" t="s">
        <v>1682</v>
      </c>
      <c r="U7" s="243" t="s">
        <v>1683</v>
      </c>
      <c r="V7" s="244"/>
      <c r="W7" s="243"/>
    </row>
    <row r="8" spans="2:24" x14ac:dyDescent="0.2">
      <c r="T8" s="46" t="s">
        <v>1684</v>
      </c>
      <c r="U8" s="192">
        <f>ROUND((2*10 + 14*3 + 54*1)/70,1)</f>
        <v>1.7</v>
      </c>
      <c r="V8" s="147" t="s">
        <v>1685</v>
      </c>
      <c r="W8" s="245" t="s">
        <v>1686</v>
      </c>
      <c r="X8" s="246" t="s">
        <v>1687</v>
      </c>
    </row>
    <row r="9" spans="2:24" x14ac:dyDescent="0.2">
      <c r="T9" s="46" t="s">
        <v>1688</v>
      </c>
      <c r="U9" s="192">
        <f>ROUND((2*10 + 10*3)/12, 1)</f>
        <v>4.2</v>
      </c>
      <c r="V9" s="147" t="s">
        <v>1685</v>
      </c>
      <c r="W9" s="245" t="s">
        <v>1686</v>
      </c>
      <c r="X9" s="246" t="s">
        <v>1689</v>
      </c>
    </row>
    <row r="10" spans="2:24" x14ac:dyDescent="0.2">
      <c r="T10" s="225" t="s">
        <v>1690</v>
      </c>
      <c r="U10" s="192">
        <f>ROUND((24/8)*(365/250)*(70/12),0)</f>
        <v>26</v>
      </c>
      <c r="V10" s="147" t="s">
        <v>1685</v>
      </c>
      <c r="W10" s="245" t="s">
        <v>1686</v>
      </c>
      <c r="X10" s="246" t="s">
        <v>1691</v>
      </c>
    </row>
    <row r="11" spans="2:24" x14ac:dyDescent="0.2">
      <c r="T11" s="225" t="s">
        <v>1692</v>
      </c>
      <c r="U11" s="192">
        <f>ROUND((24/8)*(365/250),1)</f>
        <v>4.4000000000000004</v>
      </c>
      <c r="V11" s="147" t="s">
        <v>1685</v>
      </c>
      <c r="W11" s="245" t="s">
        <v>1686</v>
      </c>
      <c r="X11" s="246" t="s">
        <v>1693</v>
      </c>
    </row>
    <row r="12" spans="2:24" x14ac:dyDescent="0.2">
      <c r="T12" s="225" t="s">
        <v>1694</v>
      </c>
      <c r="U12" s="192">
        <f>ROUND((24/8)*(365/250)*(70/25),0)</f>
        <v>12</v>
      </c>
      <c r="V12" s="147" t="s">
        <v>1685</v>
      </c>
      <c r="W12" s="245" t="s">
        <v>1686</v>
      </c>
      <c r="X12" s="246" t="s">
        <v>1695</v>
      </c>
    </row>
    <row r="13" spans="2:24" x14ac:dyDescent="0.2">
      <c r="T13" s="225" t="s">
        <v>1696</v>
      </c>
      <c r="U13" s="192">
        <f>ROUND((24/8)*(365/250),1)</f>
        <v>4.4000000000000004</v>
      </c>
      <c r="V13" s="147" t="s">
        <v>1685</v>
      </c>
      <c r="W13" s="245" t="s">
        <v>1686</v>
      </c>
      <c r="X13" s="246" t="s">
        <v>1693</v>
      </c>
    </row>
    <row r="19" spans="20:20" ht="15.75" x14ac:dyDescent="0.2">
      <c r="T19" s="61"/>
    </row>
    <row r="20" spans="20:20" ht="15" x14ac:dyDescent="0.2">
      <c r="T20" s="62"/>
    </row>
    <row r="21" spans="20:20" ht="15" x14ac:dyDescent="0.2">
      <c r="T21" s="62"/>
    </row>
    <row r="22" spans="20:20" ht="15" x14ac:dyDescent="0.2">
      <c r="T22" s="62"/>
    </row>
    <row r="23" spans="20:20" ht="15" x14ac:dyDescent="0.2">
      <c r="T23" s="6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2329-ADA7-48B5-AF4C-04632DE55F69}">
  <sheetPr codeName="Sheet11"/>
  <dimension ref="A1:AK380"/>
  <sheetViews>
    <sheetView workbookViewId="0">
      <pane xSplit="4" ySplit="2" topLeftCell="Z3" activePane="bottomRight" state="frozen"/>
      <selection pane="topRight" activeCell="E1" sqref="E1"/>
      <selection pane="bottomLeft" activeCell="A3" sqref="A3"/>
      <selection pane="bottomRight" activeCell="D225" sqref="D225"/>
    </sheetView>
  </sheetViews>
  <sheetFormatPr defaultRowHeight="15" x14ac:dyDescent="0.25"/>
  <cols>
    <col min="4" max="4" width="74" bestFit="1" customWidth="1"/>
    <col min="19" max="25" width="0" hidden="1" customWidth="1"/>
    <col min="33" max="33" width="18.140625" bestFit="1" customWidth="1"/>
    <col min="34" max="35" width="11.42578125" bestFit="1" customWidth="1"/>
    <col min="36" max="36" width="14.7109375" bestFit="1" customWidth="1"/>
  </cols>
  <sheetData>
    <row r="1" spans="1:37" x14ac:dyDescent="0.25">
      <c r="A1" s="120" t="s">
        <v>62</v>
      </c>
      <c r="B1" s="121" t="s">
        <v>929</v>
      </c>
      <c r="C1" s="121" t="s">
        <v>1697</v>
      </c>
      <c r="D1" s="134" t="s">
        <v>65</v>
      </c>
      <c r="E1" s="135" t="s">
        <v>994</v>
      </c>
      <c r="F1" s="136"/>
      <c r="G1" s="136"/>
      <c r="H1" s="136"/>
      <c r="I1" s="136"/>
      <c r="J1" s="136"/>
      <c r="K1" s="137"/>
      <c r="L1" s="131" t="s">
        <v>1698</v>
      </c>
      <c r="M1" s="132"/>
      <c r="N1" s="132"/>
      <c r="O1" s="132"/>
      <c r="P1" s="132"/>
      <c r="Q1" s="132"/>
      <c r="R1" s="133"/>
      <c r="Z1" s="125" t="s">
        <v>1699</v>
      </c>
      <c r="AA1" s="126"/>
      <c r="AB1" s="126"/>
      <c r="AC1" s="126"/>
      <c r="AD1" s="126"/>
      <c r="AE1" s="126"/>
      <c r="AF1" s="127"/>
      <c r="AG1" s="128" t="s">
        <v>1700</v>
      </c>
      <c r="AH1" s="129"/>
      <c r="AI1" s="129"/>
      <c r="AJ1" s="129"/>
      <c r="AK1" s="130"/>
    </row>
    <row r="2" spans="1:37" x14ac:dyDescent="0.25">
      <c r="A2" s="120"/>
      <c r="B2" s="121"/>
      <c r="C2" s="121"/>
      <c r="D2" s="134"/>
      <c r="E2" s="97" t="s">
        <v>67</v>
      </c>
      <c r="F2" s="5" t="s">
        <v>921</v>
      </c>
      <c r="G2" s="5" t="s">
        <v>936</v>
      </c>
      <c r="H2" s="5" t="s">
        <v>938</v>
      </c>
      <c r="I2" s="5" t="s">
        <v>940</v>
      </c>
      <c r="J2" s="5" t="s">
        <v>942</v>
      </c>
      <c r="K2" s="98" t="s">
        <v>995</v>
      </c>
      <c r="L2" s="86" t="s">
        <v>67</v>
      </c>
      <c r="M2" s="33" t="s">
        <v>921</v>
      </c>
      <c r="N2" s="33" t="s">
        <v>936</v>
      </c>
      <c r="O2" s="33" t="s">
        <v>938</v>
      </c>
      <c r="P2" s="33" t="s">
        <v>940</v>
      </c>
      <c r="Q2" s="33" t="s">
        <v>942</v>
      </c>
      <c r="R2" s="87" t="s">
        <v>995</v>
      </c>
      <c r="S2" s="85" t="s">
        <v>67</v>
      </c>
      <c r="T2" s="41" t="s">
        <v>921</v>
      </c>
      <c r="U2" s="41" t="s">
        <v>936</v>
      </c>
      <c r="V2" s="41" t="s">
        <v>938</v>
      </c>
      <c r="W2" s="41" t="s">
        <v>940</v>
      </c>
      <c r="X2" s="41" t="s">
        <v>942</v>
      </c>
      <c r="Y2" s="103" t="s">
        <v>995</v>
      </c>
      <c r="Z2" s="104" t="s">
        <v>67</v>
      </c>
      <c r="AA2" s="63" t="s">
        <v>921</v>
      </c>
      <c r="AB2" s="63" t="s">
        <v>936</v>
      </c>
      <c r="AC2" s="63" t="s">
        <v>938</v>
      </c>
      <c r="AD2" s="63" t="s">
        <v>940</v>
      </c>
      <c r="AE2" s="63" t="s">
        <v>942</v>
      </c>
      <c r="AF2" s="105" t="s">
        <v>995</v>
      </c>
      <c r="AG2" s="111" t="s">
        <v>47</v>
      </c>
      <c r="AH2" s="41" t="s">
        <v>1701</v>
      </c>
      <c r="AI2" s="41" t="s">
        <v>1702</v>
      </c>
      <c r="AJ2" s="41" t="s">
        <v>1703</v>
      </c>
      <c r="AK2" s="112" t="s">
        <v>1704</v>
      </c>
    </row>
    <row r="3" spans="1:37" x14ac:dyDescent="0.25">
      <c r="A3" s="5">
        <v>1</v>
      </c>
      <c r="B3" s="6">
        <v>1</v>
      </c>
      <c r="C3" s="6" t="s">
        <v>72</v>
      </c>
      <c r="D3" s="34" t="s">
        <v>73</v>
      </c>
      <c r="E3" s="97">
        <f>VLOOKUP($B3,'2018 RBCs'!$A$4:$L$609,6,FALSE)</f>
        <v>0.45</v>
      </c>
      <c r="F3" s="5">
        <f>VLOOKUP($B3,'2018 RBCs'!$A$4:$L$609,7,FALSE)</f>
        <v>140</v>
      </c>
      <c r="G3" s="5">
        <f>VLOOKUP($B3,'2018 RBCs'!$A$4:$L$609,8,FALSE)</f>
        <v>12</v>
      </c>
      <c r="H3" s="5">
        <f>VLOOKUP($B3,'2018 RBCs'!$A$4:$L$609,9,FALSE)</f>
        <v>620</v>
      </c>
      <c r="I3" s="5">
        <f>VLOOKUP($B3,'2018 RBCs'!$A$4:$L$609,10,FALSE)</f>
        <v>5.5</v>
      </c>
      <c r="J3" s="5">
        <f>VLOOKUP($B3,'2018 RBCs'!$A$4:$L$609,11,FALSE)</f>
        <v>620</v>
      </c>
      <c r="K3" s="98">
        <f>VLOOKUP($B3,'2018 RBCs'!$A$4:$L$609,12,FALSE)</f>
        <v>470</v>
      </c>
      <c r="L3" s="88">
        <f>VLOOKUP($B3,'4. Proposed RBCs'!$B$3:$R$379,5,FALSE)</f>
        <v>0.37</v>
      </c>
      <c r="M3" s="13">
        <f>VLOOKUP($B3,'4. Proposed RBCs'!$B$3:$R$379,7,FALSE)</f>
        <v>140</v>
      </c>
      <c r="N3" s="8">
        <f>VLOOKUP($B3,'4. Proposed RBCs'!$B$3:$R$379,9,FALSE)</f>
        <v>9.6</v>
      </c>
      <c r="O3" s="13">
        <f>VLOOKUP($B3,'4. Proposed RBCs'!$B$3:$R$379,11,FALSE)</f>
        <v>620</v>
      </c>
      <c r="P3" s="8">
        <f>VLOOKUP($B3,'4. Proposed RBCs'!$B$3:$R$379,13,FALSE)</f>
        <v>4.4000000000000004</v>
      </c>
      <c r="Q3" s="5">
        <f>VLOOKUP($B3,'4. Proposed RBCs'!$B$3:$R$379,15,FALSE)</f>
        <v>620</v>
      </c>
      <c r="R3" s="89">
        <f>VLOOKUP($B3,'4. Proposed RBCs'!$B$3:$R$379,17,FALSE)</f>
        <v>470</v>
      </c>
      <c r="S3" t="b">
        <f>L3=E3</f>
        <v>0</v>
      </c>
      <c r="T3" t="b">
        <f t="shared" ref="T3:Y3" si="0">M3=F3</f>
        <v>1</v>
      </c>
      <c r="U3" t="b">
        <f t="shared" si="0"/>
        <v>0</v>
      </c>
      <c r="V3" t="b">
        <f t="shared" si="0"/>
        <v>1</v>
      </c>
      <c r="W3" t="b">
        <f t="shared" si="0"/>
        <v>0</v>
      </c>
      <c r="X3" t="b">
        <f t="shared" si="0"/>
        <v>1</v>
      </c>
      <c r="Y3" t="b">
        <f t="shared" si="0"/>
        <v>1</v>
      </c>
      <c r="Z3" s="106">
        <f>IFERROR((L3-E3)/E3,"--")</f>
        <v>-0.17777777777777781</v>
      </c>
      <c r="AA3" s="64">
        <f t="shared" ref="AA3:AF3" si="1">IFERROR((M3-F3)/F3,"--")</f>
        <v>0</v>
      </c>
      <c r="AB3" s="64">
        <f t="shared" si="1"/>
        <v>-0.20000000000000004</v>
      </c>
      <c r="AC3" s="64">
        <f t="shared" si="1"/>
        <v>0</v>
      </c>
      <c r="AD3" s="64">
        <f t="shared" si="1"/>
        <v>-0.19999999999999993</v>
      </c>
      <c r="AE3" s="64">
        <f t="shared" si="1"/>
        <v>0</v>
      </c>
      <c r="AF3" s="107">
        <f t="shared" si="1"/>
        <v>0</v>
      </c>
      <c r="AG3" s="113" t="s">
        <v>1705</v>
      </c>
      <c r="AH3" s="84"/>
      <c r="AI3" s="84"/>
      <c r="AJ3" s="5"/>
      <c r="AK3" s="98"/>
    </row>
    <row r="4" spans="1:37" x14ac:dyDescent="0.25">
      <c r="A4" s="5">
        <v>2</v>
      </c>
      <c r="B4" s="6">
        <v>2</v>
      </c>
      <c r="C4" s="6" t="s">
        <v>75</v>
      </c>
      <c r="D4" s="34" t="s">
        <v>76</v>
      </c>
      <c r="E4" s="97">
        <f>VLOOKUP($B4,'2018 RBCs'!$A$4:$L$609,6,FALSE)</f>
        <v>0.05</v>
      </c>
      <c r="F4" s="5" t="str">
        <f>VLOOKUP($B4,'2018 RBCs'!$A$4:$L$609,7,FALSE)</f>
        <v>--</v>
      </c>
      <c r="G4" s="5">
        <f>VLOOKUP($B4,'2018 RBCs'!$A$4:$L$609,8,FALSE)</f>
        <v>1.3</v>
      </c>
      <c r="H4" s="5" t="str">
        <f>VLOOKUP($B4,'2018 RBCs'!$A$4:$L$609,9,FALSE)</f>
        <v>--</v>
      </c>
      <c r="I4" s="5">
        <f>VLOOKUP($B4,'2018 RBCs'!$A$4:$L$609,10,FALSE)</f>
        <v>0.6</v>
      </c>
      <c r="J4" s="5" t="str">
        <f>VLOOKUP($B4,'2018 RBCs'!$A$4:$L$609,11,FALSE)</f>
        <v>--</v>
      </c>
      <c r="K4" s="98" t="str">
        <f>VLOOKUP($B4,'2018 RBCs'!$A$4:$L$609,12,FALSE)</f>
        <v>--</v>
      </c>
      <c r="L4" s="90">
        <f>VLOOKUP($B4,'4. Proposed RBCs'!$B$3:$R$379,5,FALSE)</f>
        <v>0.05</v>
      </c>
      <c r="M4" s="13" t="str">
        <f>VLOOKUP($B4,'4. Proposed RBCs'!$B$3:$R$379,7,FALSE)</f>
        <v>--</v>
      </c>
      <c r="N4" s="13">
        <f>VLOOKUP($B4,'4. Proposed RBCs'!$B$3:$R$379,9,FALSE)</f>
        <v>1.3</v>
      </c>
      <c r="O4" s="13" t="str">
        <f>VLOOKUP($B4,'4. Proposed RBCs'!$B$3:$R$379,11,FALSE)</f>
        <v>--</v>
      </c>
      <c r="P4" s="13">
        <f>VLOOKUP($B4,'4. Proposed RBCs'!$B$3:$R$379,13,FALSE)</f>
        <v>0.6</v>
      </c>
      <c r="Q4" s="5" t="str">
        <f>VLOOKUP($B4,'4. Proposed RBCs'!$B$3:$R$379,15,FALSE)</f>
        <v>--</v>
      </c>
      <c r="R4" s="89" t="str">
        <f>VLOOKUP($B4,'4. Proposed RBCs'!$B$3:$R$379,17,FALSE)</f>
        <v>--</v>
      </c>
      <c r="S4" t="b">
        <f t="shared" ref="S4:S67" si="2">L4=E4</f>
        <v>1</v>
      </c>
      <c r="T4" t="b">
        <f t="shared" ref="T4:T67" si="3">M4=F4</f>
        <v>1</v>
      </c>
      <c r="U4" t="b">
        <f t="shared" ref="U4:U67" si="4">N4=G4</f>
        <v>1</v>
      </c>
      <c r="V4" t="b">
        <f t="shared" ref="V4:V67" si="5">O4=H4</f>
        <v>1</v>
      </c>
      <c r="W4" t="b">
        <f t="shared" ref="W4:W67" si="6">P4=I4</f>
        <v>1</v>
      </c>
      <c r="X4" t="b">
        <f t="shared" ref="X4:X67" si="7">Q4=J4</f>
        <v>1</v>
      </c>
      <c r="Y4" t="b">
        <f t="shared" ref="Y4:Y67" si="8">R4=K4</f>
        <v>1</v>
      </c>
      <c r="Z4" s="106">
        <f t="shared" ref="Z4:Z67" si="9">IFERROR((L4-E4)/E4,"--")</f>
        <v>0</v>
      </c>
      <c r="AA4" s="64" t="str">
        <f t="shared" ref="AA4:AA67" si="10">IFERROR((M4-F4)/F4,"--")</f>
        <v>--</v>
      </c>
      <c r="AB4" s="64">
        <f t="shared" ref="AB4:AB67" si="11">IFERROR((N4-G4)/G4,"--")</f>
        <v>0</v>
      </c>
      <c r="AC4" s="64" t="str">
        <f t="shared" ref="AC4:AC67" si="12">IFERROR((O4-H4)/H4,"--")</f>
        <v>--</v>
      </c>
      <c r="AD4" s="64">
        <f t="shared" ref="AD4:AD67" si="13">IFERROR((P4-I4)/I4,"--")</f>
        <v>0</v>
      </c>
      <c r="AE4" s="64" t="str">
        <f t="shared" ref="AE4:AE67" si="14">IFERROR((Q4-J4)/J4,"--")</f>
        <v>--</v>
      </c>
      <c r="AF4" s="107" t="str">
        <f t="shared" ref="AF4:AF67" si="15">IFERROR((R4-K4)/K4,"--")</f>
        <v>--</v>
      </c>
      <c r="AG4" s="114"/>
      <c r="AH4" s="83"/>
      <c r="AI4" s="83"/>
      <c r="AJ4" s="5"/>
      <c r="AK4" s="98"/>
    </row>
    <row r="5" spans="1:37" x14ac:dyDescent="0.25">
      <c r="A5" s="5">
        <v>3</v>
      </c>
      <c r="B5" s="6">
        <v>634</v>
      </c>
      <c r="C5" s="6" t="s">
        <v>78</v>
      </c>
      <c r="D5" s="34" t="s">
        <v>79</v>
      </c>
      <c r="E5" s="97" t="str">
        <f>VLOOKUP($B5,'2018 RBCs'!$A$4:$L$609,6,FALSE)</f>
        <v>--</v>
      </c>
      <c r="F5" s="5">
        <f>VLOOKUP($B5,'2018 RBCs'!$A$4:$L$609,7,FALSE)</f>
        <v>31000</v>
      </c>
      <c r="G5" s="5" t="str">
        <f>VLOOKUP($B5,'2018 RBCs'!$A$4:$L$609,8,FALSE)</f>
        <v>--</v>
      </c>
      <c r="H5" s="5">
        <f>VLOOKUP($B5,'2018 RBCs'!$A$4:$L$609,9,FALSE)</f>
        <v>140000</v>
      </c>
      <c r="I5" s="5" t="str">
        <f>VLOOKUP($B5,'2018 RBCs'!$A$4:$L$609,10,FALSE)</f>
        <v>--</v>
      </c>
      <c r="J5" s="5">
        <f>VLOOKUP($B5,'2018 RBCs'!$A$4:$L$609,11,FALSE)</f>
        <v>140000</v>
      </c>
      <c r="K5" s="98">
        <f>VLOOKUP($B5,'2018 RBCs'!$A$4:$L$609,12,FALSE)</f>
        <v>62000</v>
      </c>
      <c r="L5" s="90" t="str">
        <f>VLOOKUP($B5,'4. Proposed RBCs'!$B$3:$R$379,5,FALSE)</f>
        <v>--</v>
      </c>
      <c r="M5" s="8">
        <f>VLOOKUP($B5,'4. Proposed RBCs'!$B$3:$R$379,7,FALSE)</f>
        <v>3200</v>
      </c>
      <c r="N5" s="13" t="str">
        <f>VLOOKUP($B5,'4. Proposed RBCs'!$B$3:$R$379,9,FALSE)</f>
        <v>--</v>
      </c>
      <c r="O5" s="8">
        <f>VLOOKUP($B5,'4. Proposed RBCs'!$B$3:$R$379,11,FALSE)</f>
        <v>14000</v>
      </c>
      <c r="P5" s="13" t="str">
        <f>VLOOKUP($B5,'4. Proposed RBCs'!$B$3:$R$379,13,FALSE)</f>
        <v>--</v>
      </c>
      <c r="Q5" s="8">
        <f>VLOOKUP($B5,'4. Proposed RBCs'!$B$3:$R$379,15,FALSE)</f>
        <v>14000</v>
      </c>
      <c r="R5" s="91">
        <f>VLOOKUP($B5,'4. Proposed RBCs'!$B$3:$R$379,17,FALSE)</f>
        <v>19000</v>
      </c>
      <c r="S5" t="b">
        <f t="shared" si="2"/>
        <v>1</v>
      </c>
      <c r="T5" t="b">
        <f t="shared" si="3"/>
        <v>0</v>
      </c>
      <c r="U5" t="b">
        <f t="shared" si="4"/>
        <v>1</v>
      </c>
      <c r="V5" t="b">
        <f t="shared" si="5"/>
        <v>0</v>
      </c>
      <c r="W5" t="b">
        <f t="shared" si="6"/>
        <v>1</v>
      </c>
      <c r="X5" t="b">
        <f t="shared" si="7"/>
        <v>0</v>
      </c>
      <c r="Y5" t="b">
        <f t="shared" si="8"/>
        <v>0</v>
      </c>
      <c r="Z5" s="106" t="str">
        <f t="shared" si="9"/>
        <v>--</v>
      </c>
      <c r="AA5" s="64">
        <f t="shared" si="10"/>
        <v>-0.89677419354838706</v>
      </c>
      <c r="AB5" s="64" t="str">
        <f t="shared" si="11"/>
        <v>--</v>
      </c>
      <c r="AC5" s="64">
        <f t="shared" si="12"/>
        <v>-0.9</v>
      </c>
      <c r="AD5" s="64" t="str">
        <f t="shared" si="13"/>
        <v>--</v>
      </c>
      <c r="AE5" s="64">
        <f t="shared" si="14"/>
        <v>-0.9</v>
      </c>
      <c r="AF5" s="107">
        <f t="shared" si="15"/>
        <v>-0.69354838709677424</v>
      </c>
      <c r="AG5" s="114"/>
      <c r="AH5" s="83" t="s">
        <v>1706</v>
      </c>
      <c r="AI5" s="83" t="s">
        <v>1707</v>
      </c>
      <c r="AJ5" s="5"/>
      <c r="AK5" s="98"/>
    </row>
    <row r="6" spans="1:37" x14ac:dyDescent="0.25">
      <c r="A6" s="5">
        <v>4</v>
      </c>
      <c r="B6" s="9">
        <v>3</v>
      </c>
      <c r="C6" s="9" t="s">
        <v>80</v>
      </c>
      <c r="D6" s="18" t="s">
        <v>81</v>
      </c>
      <c r="E6" s="97" t="str">
        <f>VLOOKUP($B6,'2018 RBCs'!$A$4:$L$609,6,FALSE)</f>
        <v>--</v>
      </c>
      <c r="F6" s="5">
        <f>VLOOKUP($B6,'2018 RBCs'!$A$4:$L$609,7,FALSE)</f>
        <v>60</v>
      </c>
      <c r="G6" s="5" t="str">
        <f>VLOOKUP($B6,'2018 RBCs'!$A$4:$L$609,8,FALSE)</f>
        <v>--</v>
      </c>
      <c r="H6" s="5">
        <f>VLOOKUP($B6,'2018 RBCs'!$A$4:$L$609,9,FALSE)</f>
        <v>260</v>
      </c>
      <c r="I6" s="5" t="str">
        <f>VLOOKUP($B6,'2018 RBCs'!$A$4:$L$609,10,FALSE)</f>
        <v>--</v>
      </c>
      <c r="J6" s="5">
        <f>VLOOKUP($B6,'2018 RBCs'!$A$4:$L$609,11,FALSE)</f>
        <v>260</v>
      </c>
      <c r="K6" s="98" t="str">
        <f>VLOOKUP($B6,'2018 RBCs'!$A$4:$L$609,12,FALSE)</f>
        <v>--</v>
      </c>
      <c r="L6" s="90" t="str">
        <f>VLOOKUP($B6,'4. Proposed RBCs'!$B$3:$R$379,5,FALSE)</f>
        <v>--</v>
      </c>
      <c r="M6" s="13">
        <f>VLOOKUP($B6,'4. Proposed RBCs'!$B$3:$R$379,7,FALSE)</f>
        <v>60</v>
      </c>
      <c r="N6" s="13" t="str">
        <f>VLOOKUP($B6,'4. Proposed RBCs'!$B$3:$R$379,9,FALSE)</f>
        <v>--</v>
      </c>
      <c r="O6" s="13">
        <f>VLOOKUP($B6,'4. Proposed RBCs'!$B$3:$R$379,11,FALSE)</f>
        <v>260</v>
      </c>
      <c r="P6" s="13" t="str">
        <f>VLOOKUP($B6,'4. Proposed RBCs'!$B$3:$R$379,13,FALSE)</f>
        <v>--</v>
      </c>
      <c r="Q6" s="5">
        <f>VLOOKUP($B6,'4. Proposed RBCs'!$B$3:$R$379,15,FALSE)</f>
        <v>260</v>
      </c>
      <c r="R6" s="89" t="str">
        <f>VLOOKUP($B6,'4. Proposed RBCs'!$B$3:$R$379,17,FALSE)</f>
        <v>--</v>
      </c>
      <c r="S6" t="b">
        <f t="shared" si="2"/>
        <v>1</v>
      </c>
      <c r="T6" t="b">
        <f t="shared" si="3"/>
        <v>1</v>
      </c>
      <c r="U6" t="b">
        <f t="shared" si="4"/>
        <v>1</v>
      </c>
      <c r="V6" t="b">
        <f t="shared" si="5"/>
        <v>1</v>
      </c>
      <c r="W6" t="b">
        <f t="shared" si="6"/>
        <v>1</v>
      </c>
      <c r="X6" t="b">
        <f t="shared" si="7"/>
        <v>1</v>
      </c>
      <c r="Y6" t="b">
        <f t="shared" si="8"/>
        <v>1</v>
      </c>
      <c r="Z6" s="106" t="str">
        <f t="shared" si="9"/>
        <v>--</v>
      </c>
      <c r="AA6" s="64">
        <f t="shared" si="10"/>
        <v>0</v>
      </c>
      <c r="AB6" s="64" t="str">
        <f t="shared" si="11"/>
        <v>--</v>
      </c>
      <c r="AC6" s="64">
        <f t="shared" si="12"/>
        <v>0</v>
      </c>
      <c r="AD6" s="64" t="str">
        <f t="shared" si="13"/>
        <v>--</v>
      </c>
      <c r="AE6" s="64">
        <f t="shared" si="14"/>
        <v>0</v>
      </c>
      <c r="AF6" s="107" t="str">
        <f t="shared" si="15"/>
        <v>--</v>
      </c>
      <c r="AG6" s="114"/>
      <c r="AH6" s="83"/>
      <c r="AI6" s="83"/>
      <c r="AJ6" s="5"/>
      <c r="AK6" s="98"/>
    </row>
    <row r="7" spans="1:37" x14ac:dyDescent="0.25">
      <c r="A7" s="5">
        <v>6</v>
      </c>
      <c r="B7" s="9">
        <v>5</v>
      </c>
      <c r="C7" s="9" t="s">
        <v>83</v>
      </c>
      <c r="D7" s="18" t="s">
        <v>84</v>
      </c>
      <c r="E7" s="97" t="str">
        <f>VLOOKUP($B7,'2018 RBCs'!$A$4:$L$609,6,FALSE)</f>
        <v>--</v>
      </c>
      <c r="F7" s="5">
        <f>VLOOKUP($B7,'2018 RBCs'!$A$4:$L$609,7,FALSE)</f>
        <v>0.35</v>
      </c>
      <c r="G7" s="5" t="str">
        <f>VLOOKUP($B7,'2018 RBCs'!$A$4:$L$609,8,FALSE)</f>
        <v>--</v>
      </c>
      <c r="H7" s="5">
        <f>VLOOKUP($B7,'2018 RBCs'!$A$4:$L$609,9,FALSE)</f>
        <v>1.5</v>
      </c>
      <c r="I7" s="5" t="str">
        <f>VLOOKUP($B7,'2018 RBCs'!$A$4:$L$609,10,FALSE)</f>
        <v>--</v>
      </c>
      <c r="J7" s="5">
        <f>VLOOKUP($B7,'2018 RBCs'!$A$4:$L$609,11,FALSE)</f>
        <v>1.5</v>
      </c>
      <c r="K7" s="98">
        <f>VLOOKUP($B7,'2018 RBCs'!$A$4:$L$609,12,FALSE)</f>
        <v>6.9</v>
      </c>
      <c r="L7" s="90" t="str">
        <f>VLOOKUP($B7,'4. Proposed RBCs'!$B$3:$R$379,5,FALSE)</f>
        <v>--</v>
      </c>
      <c r="M7" s="8">
        <f>VLOOKUP($B7,'4. Proposed RBCs'!$B$3:$R$379,7,FALSE)</f>
        <v>0.9</v>
      </c>
      <c r="N7" s="13" t="str">
        <f>VLOOKUP($B7,'4. Proposed RBCs'!$B$3:$R$379,9,FALSE)</f>
        <v>--</v>
      </c>
      <c r="O7" s="8">
        <f>VLOOKUP($B7,'4. Proposed RBCs'!$B$3:$R$379,11,FALSE)</f>
        <v>4</v>
      </c>
      <c r="P7" s="13" t="str">
        <f>VLOOKUP($B7,'4. Proposed RBCs'!$B$3:$R$379,13,FALSE)</f>
        <v>--</v>
      </c>
      <c r="Q7" s="8">
        <f>VLOOKUP($B7,'4. Proposed RBCs'!$B$3:$R$379,15,FALSE)</f>
        <v>4</v>
      </c>
      <c r="R7" s="91">
        <f>VLOOKUP($B7,'4. Proposed RBCs'!$B$3:$R$379,17,FALSE)</f>
        <v>2.5</v>
      </c>
      <c r="S7" t="b">
        <f t="shared" si="2"/>
        <v>1</v>
      </c>
      <c r="T7" t="b">
        <f t="shared" si="3"/>
        <v>0</v>
      </c>
      <c r="U7" t="b">
        <f t="shared" si="4"/>
        <v>1</v>
      </c>
      <c r="V7" t="b">
        <f t="shared" si="5"/>
        <v>0</v>
      </c>
      <c r="W7" t="b">
        <f t="shared" si="6"/>
        <v>1</v>
      </c>
      <c r="X7" t="b">
        <f t="shared" si="7"/>
        <v>0</v>
      </c>
      <c r="Y7" t="b">
        <f t="shared" si="8"/>
        <v>0</v>
      </c>
      <c r="Z7" s="106" t="str">
        <f t="shared" si="9"/>
        <v>--</v>
      </c>
      <c r="AA7" s="64">
        <f t="shared" si="10"/>
        <v>1.5714285714285716</v>
      </c>
      <c r="AB7" s="64" t="str">
        <f t="shared" si="11"/>
        <v>--</v>
      </c>
      <c r="AC7" s="64">
        <f t="shared" si="12"/>
        <v>1.6666666666666667</v>
      </c>
      <c r="AD7" s="64" t="str">
        <f t="shared" si="13"/>
        <v>--</v>
      </c>
      <c r="AE7" s="64">
        <f t="shared" si="14"/>
        <v>1.6666666666666667</v>
      </c>
      <c r="AF7" s="107">
        <f t="shared" si="15"/>
        <v>-0.63768115942028991</v>
      </c>
      <c r="AG7" s="114"/>
      <c r="AH7" s="83" t="s">
        <v>1708</v>
      </c>
      <c r="AI7" s="83" t="s">
        <v>1709</v>
      </c>
      <c r="AJ7" s="5"/>
      <c r="AK7" s="98"/>
    </row>
    <row r="8" spans="1:37" x14ac:dyDescent="0.25">
      <c r="A8" s="5">
        <v>7</v>
      </c>
      <c r="B8" s="9">
        <v>6</v>
      </c>
      <c r="C8" s="9" t="s">
        <v>85</v>
      </c>
      <c r="D8" s="18" t="s">
        <v>86</v>
      </c>
      <c r="E8" s="97">
        <f>VLOOKUP($B8,'2018 RBCs'!$A$4:$L$609,6,FALSE)</f>
        <v>5.8999999999999999E-3</v>
      </c>
      <c r="F8" s="5">
        <f>VLOOKUP($B8,'2018 RBCs'!$A$4:$L$609,7,FALSE)</f>
        <v>6</v>
      </c>
      <c r="G8" s="5">
        <f>VLOOKUP($B8,'2018 RBCs'!$A$4:$L$609,8,FALSE)</f>
        <v>6.2E-2</v>
      </c>
      <c r="H8" s="5">
        <f>VLOOKUP($B8,'2018 RBCs'!$A$4:$L$609,9,FALSE)</f>
        <v>26</v>
      </c>
      <c r="I8" s="5">
        <f>VLOOKUP($B8,'2018 RBCs'!$A$4:$L$609,10,FALSE)</f>
        <v>0.12</v>
      </c>
      <c r="J8" s="5">
        <f>VLOOKUP($B8,'2018 RBCs'!$A$4:$L$609,11,FALSE)</f>
        <v>26</v>
      </c>
      <c r="K8" s="98" t="str">
        <f>VLOOKUP($B8,'2018 RBCs'!$A$4:$L$609,12,FALSE)</f>
        <v>--</v>
      </c>
      <c r="L8" s="90">
        <f>VLOOKUP($B8,'4. Proposed RBCs'!$B$3:$R$379,5,FALSE)</f>
        <v>5.8999999999999999E-3</v>
      </c>
      <c r="M8" s="13">
        <f>VLOOKUP($B8,'4. Proposed RBCs'!$B$3:$R$379,7,FALSE)</f>
        <v>6</v>
      </c>
      <c r="N8" s="13">
        <f>VLOOKUP($B8,'4. Proposed RBCs'!$B$3:$R$379,9,FALSE)</f>
        <v>6.2E-2</v>
      </c>
      <c r="O8" s="13">
        <f>VLOOKUP($B8,'4. Proposed RBCs'!$B$3:$R$379,11,FALSE)</f>
        <v>26</v>
      </c>
      <c r="P8" s="13">
        <f>VLOOKUP($B8,'4. Proposed RBCs'!$B$3:$R$379,13,FALSE)</f>
        <v>0.12</v>
      </c>
      <c r="Q8" s="5">
        <f>VLOOKUP($B8,'4. Proposed RBCs'!$B$3:$R$379,15,FALSE)</f>
        <v>26</v>
      </c>
      <c r="R8" s="89" t="str">
        <f>VLOOKUP($B8,'4. Proposed RBCs'!$B$3:$R$379,17,FALSE)</f>
        <v>--</v>
      </c>
      <c r="S8" t="b">
        <f t="shared" si="2"/>
        <v>1</v>
      </c>
      <c r="T8" t="b">
        <f t="shared" si="3"/>
        <v>1</v>
      </c>
      <c r="U8" t="b">
        <f t="shared" si="4"/>
        <v>1</v>
      </c>
      <c r="V8" t="b">
        <f t="shared" si="5"/>
        <v>1</v>
      </c>
      <c r="W8" t="b">
        <f t="shared" si="6"/>
        <v>1</v>
      </c>
      <c r="X8" t="b">
        <f t="shared" si="7"/>
        <v>1</v>
      </c>
      <c r="Y8" t="b">
        <f t="shared" si="8"/>
        <v>1</v>
      </c>
      <c r="Z8" s="106">
        <f t="shared" si="9"/>
        <v>0</v>
      </c>
      <c r="AA8" s="64">
        <f t="shared" si="10"/>
        <v>0</v>
      </c>
      <c r="AB8" s="64">
        <f t="shared" si="11"/>
        <v>0</v>
      </c>
      <c r="AC8" s="64">
        <f t="shared" si="12"/>
        <v>0</v>
      </c>
      <c r="AD8" s="64">
        <f t="shared" si="13"/>
        <v>0</v>
      </c>
      <c r="AE8" s="64">
        <f t="shared" si="14"/>
        <v>0</v>
      </c>
      <c r="AF8" s="107" t="str">
        <f t="shared" si="15"/>
        <v>--</v>
      </c>
      <c r="AG8" s="114"/>
      <c r="AH8" s="83"/>
      <c r="AI8" s="83"/>
      <c r="AJ8" s="5" t="s">
        <v>52</v>
      </c>
      <c r="AK8" s="98"/>
    </row>
    <row r="9" spans="1:37" x14ac:dyDescent="0.25">
      <c r="A9" s="5">
        <v>8</v>
      </c>
      <c r="B9" s="9">
        <v>7</v>
      </c>
      <c r="C9" s="9" t="s">
        <v>87</v>
      </c>
      <c r="D9" s="18" t="s">
        <v>88</v>
      </c>
      <c r="E9" s="97" t="str">
        <f>VLOOKUP($B9,'2018 RBCs'!$A$4:$L$609,6,FALSE)</f>
        <v>--</v>
      </c>
      <c r="F9" s="5">
        <f>VLOOKUP($B9,'2018 RBCs'!$A$4:$L$609,7,FALSE)</f>
        <v>1</v>
      </c>
      <c r="G9" s="5" t="str">
        <f>VLOOKUP($B9,'2018 RBCs'!$A$4:$L$609,8,FALSE)</f>
        <v>--</v>
      </c>
      <c r="H9" s="5">
        <f>VLOOKUP($B9,'2018 RBCs'!$A$4:$L$609,9,FALSE)</f>
        <v>4.4000000000000004</v>
      </c>
      <c r="I9" s="5" t="str">
        <f>VLOOKUP($B9,'2018 RBCs'!$A$4:$L$609,10,FALSE)</f>
        <v>--</v>
      </c>
      <c r="J9" s="5">
        <f>VLOOKUP($B9,'2018 RBCs'!$A$4:$L$609,11,FALSE)</f>
        <v>4.4000000000000004</v>
      </c>
      <c r="K9" s="98">
        <f>VLOOKUP($B9,'2018 RBCs'!$A$4:$L$609,12,FALSE)</f>
        <v>6000</v>
      </c>
      <c r="L9" s="90" t="str">
        <f>VLOOKUP($B9,'4. Proposed RBCs'!$B$3:$R$379,5,FALSE)</f>
        <v>--</v>
      </c>
      <c r="M9" s="8">
        <f>VLOOKUP($B9,'4. Proposed RBCs'!$B$3:$R$379,7,FALSE)</f>
        <v>0.2</v>
      </c>
      <c r="N9" s="13" t="str">
        <f>VLOOKUP($B9,'4. Proposed RBCs'!$B$3:$R$379,9,FALSE)</f>
        <v>--</v>
      </c>
      <c r="O9" s="8">
        <f>VLOOKUP($B9,'4. Proposed RBCs'!$B$3:$R$379,11,FALSE)</f>
        <v>0.88</v>
      </c>
      <c r="P9" s="13" t="str">
        <f>VLOOKUP($B9,'4. Proposed RBCs'!$B$3:$R$379,13,FALSE)</f>
        <v>--</v>
      </c>
      <c r="Q9" s="8">
        <f>VLOOKUP($B9,'4. Proposed RBCs'!$B$3:$R$379,15,FALSE)</f>
        <v>0.88</v>
      </c>
      <c r="R9" s="91">
        <f>VLOOKUP($B9,'4. Proposed RBCs'!$B$3:$R$379,17,FALSE)</f>
        <v>590</v>
      </c>
      <c r="S9" t="b">
        <f t="shared" si="2"/>
        <v>1</v>
      </c>
      <c r="T9" t="b">
        <f t="shared" si="3"/>
        <v>0</v>
      </c>
      <c r="U9" t="b">
        <f t="shared" si="4"/>
        <v>1</v>
      </c>
      <c r="V9" t="b">
        <f t="shared" si="5"/>
        <v>0</v>
      </c>
      <c r="W9" t="b">
        <f t="shared" si="6"/>
        <v>1</v>
      </c>
      <c r="X9" t="b">
        <f t="shared" si="7"/>
        <v>0</v>
      </c>
      <c r="Y9" t="b">
        <f t="shared" si="8"/>
        <v>0</v>
      </c>
      <c r="Z9" s="106" t="str">
        <f t="shared" si="9"/>
        <v>--</v>
      </c>
      <c r="AA9" s="64">
        <f t="shared" si="10"/>
        <v>-0.8</v>
      </c>
      <c r="AB9" s="64" t="str">
        <f t="shared" si="11"/>
        <v>--</v>
      </c>
      <c r="AC9" s="64">
        <f t="shared" si="12"/>
        <v>-0.8</v>
      </c>
      <c r="AD9" s="64" t="str">
        <f t="shared" si="13"/>
        <v>--</v>
      </c>
      <c r="AE9" s="64">
        <f t="shared" si="14"/>
        <v>-0.8</v>
      </c>
      <c r="AF9" s="107">
        <f t="shared" si="15"/>
        <v>-0.90166666666666662</v>
      </c>
      <c r="AG9" s="114"/>
      <c r="AH9" s="83" t="s">
        <v>1710</v>
      </c>
      <c r="AI9" s="83" t="s">
        <v>1706</v>
      </c>
      <c r="AJ9" s="5"/>
      <c r="AK9" s="98"/>
    </row>
    <row r="10" spans="1:37" x14ac:dyDescent="0.25">
      <c r="A10" s="5">
        <v>9</v>
      </c>
      <c r="B10" s="9">
        <v>8</v>
      </c>
      <c r="C10" s="9" t="s">
        <v>90</v>
      </c>
      <c r="D10" s="18" t="s">
        <v>91</v>
      </c>
      <c r="E10" s="97">
        <f>VLOOKUP($B10,'2018 RBCs'!$A$4:$L$609,6,FALSE)</f>
        <v>1.4999999999999999E-2</v>
      </c>
      <c r="F10" s="5">
        <f>VLOOKUP($B10,'2018 RBCs'!$A$4:$L$609,7,FALSE)</f>
        <v>5</v>
      </c>
      <c r="G10" s="5">
        <f>VLOOKUP($B10,'2018 RBCs'!$A$4:$L$609,8,FALSE)</f>
        <v>0.38</v>
      </c>
      <c r="H10" s="5">
        <f>VLOOKUP($B10,'2018 RBCs'!$A$4:$L$609,9,FALSE)</f>
        <v>22</v>
      </c>
      <c r="I10" s="5">
        <f>VLOOKUP($B10,'2018 RBCs'!$A$4:$L$609,10,FALSE)</f>
        <v>0.18</v>
      </c>
      <c r="J10" s="5">
        <f>VLOOKUP($B10,'2018 RBCs'!$A$4:$L$609,11,FALSE)</f>
        <v>22</v>
      </c>
      <c r="K10" s="98">
        <f>VLOOKUP($B10,'2018 RBCs'!$A$4:$L$609,12,FALSE)</f>
        <v>220</v>
      </c>
      <c r="L10" s="88">
        <f>VLOOKUP($B10,'4. Proposed RBCs'!$B$3:$R$379,5,FALSE)</f>
        <v>3.3999999999999998E-3</v>
      </c>
      <c r="M10" s="13">
        <f>VLOOKUP($B10,'4. Proposed RBCs'!$B$3:$R$379,7,FALSE)</f>
        <v>5</v>
      </c>
      <c r="N10" s="8">
        <f>VLOOKUP($B10,'4. Proposed RBCs'!$B$3:$R$379,9,FALSE)</f>
        <v>0.09</v>
      </c>
      <c r="O10" s="13">
        <f>VLOOKUP($B10,'4. Proposed RBCs'!$B$3:$R$379,11,FALSE)</f>
        <v>22</v>
      </c>
      <c r="P10" s="8">
        <f>VLOOKUP($B10,'4. Proposed RBCs'!$B$3:$R$379,13,FALSE)</f>
        <v>4.1000000000000002E-2</v>
      </c>
      <c r="Q10" s="5">
        <f>VLOOKUP($B10,'4. Proposed RBCs'!$B$3:$R$379,15,FALSE)</f>
        <v>22</v>
      </c>
      <c r="R10" s="91" t="str">
        <f>VLOOKUP($B10,'4. Proposed RBCs'!$B$3:$R$379,17,FALSE)</f>
        <v>--</v>
      </c>
      <c r="S10" t="b">
        <f t="shared" si="2"/>
        <v>0</v>
      </c>
      <c r="T10" t="b">
        <f t="shared" si="3"/>
        <v>1</v>
      </c>
      <c r="U10" t="b">
        <f t="shared" si="4"/>
        <v>0</v>
      </c>
      <c r="V10" t="b">
        <f t="shared" si="5"/>
        <v>1</v>
      </c>
      <c r="W10" t="b">
        <f t="shared" si="6"/>
        <v>0</v>
      </c>
      <c r="X10" t="b">
        <f t="shared" si="7"/>
        <v>1</v>
      </c>
      <c r="Y10" t="b">
        <f t="shared" si="8"/>
        <v>0</v>
      </c>
      <c r="Z10" s="106">
        <f t="shared" si="9"/>
        <v>-0.77333333333333332</v>
      </c>
      <c r="AA10" s="64">
        <f t="shared" si="10"/>
        <v>0</v>
      </c>
      <c r="AB10" s="64">
        <f t="shared" si="11"/>
        <v>-0.76315789473684215</v>
      </c>
      <c r="AC10" s="64">
        <f t="shared" si="12"/>
        <v>0</v>
      </c>
      <c r="AD10" s="64">
        <f t="shared" si="13"/>
        <v>-0.77222222222222214</v>
      </c>
      <c r="AE10" s="64">
        <f t="shared" si="14"/>
        <v>0</v>
      </c>
      <c r="AF10" s="107" t="str">
        <f t="shared" si="15"/>
        <v>--</v>
      </c>
      <c r="AG10" s="114" t="s">
        <v>1711</v>
      </c>
      <c r="AH10" s="83"/>
      <c r="AI10" s="83"/>
      <c r="AJ10" s="5"/>
      <c r="AK10" s="98"/>
    </row>
    <row r="11" spans="1:37" x14ac:dyDescent="0.25">
      <c r="A11" s="5">
        <v>11</v>
      </c>
      <c r="B11" s="5" t="s">
        <v>92</v>
      </c>
      <c r="C11" s="5" t="s">
        <v>93</v>
      </c>
      <c r="D11" s="7" t="s">
        <v>94</v>
      </c>
      <c r="E11" s="97" t="e">
        <f>VLOOKUP($B11,'2018 RBCs'!$A$4:$L$609,6,FALSE)</f>
        <v>#N/A</v>
      </c>
      <c r="F11" s="5" t="e">
        <f>VLOOKUP($B11,'2018 RBCs'!$A$4:$L$609,7,FALSE)</f>
        <v>#N/A</v>
      </c>
      <c r="G11" s="5" t="e">
        <f>VLOOKUP($B11,'2018 RBCs'!$A$4:$L$609,8,FALSE)</f>
        <v>#N/A</v>
      </c>
      <c r="H11" s="5" t="e">
        <f>VLOOKUP($B11,'2018 RBCs'!$A$4:$L$609,9,FALSE)</f>
        <v>#N/A</v>
      </c>
      <c r="I11" s="5" t="e">
        <f>VLOOKUP($B11,'2018 RBCs'!$A$4:$L$609,10,FALSE)</f>
        <v>#N/A</v>
      </c>
      <c r="J11" s="5" t="e">
        <f>VLOOKUP($B11,'2018 RBCs'!$A$4:$L$609,11,FALSE)</f>
        <v>#N/A</v>
      </c>
      <c r="K11" s="98" t="e">
        <f>VLOOKUP($B11,'2018 RBCs'!$A$4:$L$609,12,FALSE)</f>
        <v>#N/A</v>
      </c>
      <c r="L11" s="92" t="str">
        <f>VLOOKUP($B11,'4. Proposed RBCs'!$B$3:$R$379,5,FALSE)</f>
        <v>--</v>
      </c>
      <c r="M11" s="11">
        <f>VLOOKUP($B11,'4. Proposed RBCs'!$B$3:$R$379,7,FALSE)</f>
        <v>6</v>
      </c>
      <c r="N11" s="11" t="str">
        <f>VLOOKUP($B11,'4. Proposed RBCs'!$B$3:$R$379,9,FALSE)</f>
        <v>--</v>
      </c>
      <c r="O11" s="11">
        <f>VLOOKUP($B11,'4. Proposed RBCs'!$B$3:$R$379,11,FALSE)</f>
        <v>26</v>
      </c>
      <c r="P11" s="11" t="str">
        <f>VLOOKUP($B11,'4. Proposed RBCs'!$B$3:$R$379,13,FALSE)</f>
        <v>--</v>
      </c>
      <c r="Q11" s="11">
        <f>VLOOKUP($B11,'4. Proposed RBCs'!$B$3:$R$379,15,FALSE)</f>
        <v>26</v>
      </c>
      <c r="R11" s="93" t="str">
        <f>VLOOKUP($B11,'4. Proposed RBCs'!$B$3:$R$379,17,FALSE)</f>
        <v>--</v>
      </c>
      <c r="S11" t="e">
        <f t="shared" si="2"/>
        <v>#N/A</v>
      </c>
      <c r="T11" t="e">
        <f t="shared" si="3"/>
        <v>#N/A</v>
      </c>
      <c r="U11" t="e">
        <f t="shared" si="4"/>
        <v>#N/A</v>
      </c>
      <c r="V11" t="e">
        <f t="shared" si="5"/>
        <v>#N/A</v>
      </c>
      <c r="W11" t="e">
        <f t="shared" si="6"/>
        <v>#N/A</v>
      </c>
      <c r="X11" t="e">
        <f t="shared" si="7"/>
        <v>#N/A</v>
      </c>
      <c r="Y11" t="e">
        <f t="shared" si="8"/>
        <v>#N/A</v>
      </c>
      <c r="Z11" s="106" t="s">
        <v>1712</v>
      </c>
      <c r="AA11" s="64" t="s">
        <v>1712</v>
      </c>
      <c r="AB11" s="64" t="s">
        <v>1712</v>
      </c>
      <c r="AC11" s="64" t="s">
        <v>1712</v>
      </c>
      <c r="AD11" s="64" t="s">
        <v>1712</v>
      </c>
      <c r="AE11" s="64" t="s">
        <v>1712</v>
      </c>
      <c r="AF11" s="107" t="s">
        <v>1712</v>
      </c>
      <c r="AG11" s="114"/>
      <c r="AH11" s="83"/>
      <c r="AI11" s="83"/>
      <c r="AJ11" s="5"/>
      <c r="AK11" s="98"/>
    </row>
    <row r="12" spans="1:37" x14ac:dyDescent="0.25">
      <c r="A12" s="5">
        <v>13</v>
      </c>
      <c r="B12" s="9">
        <v>11</v>
      </c>
      <c r="C12" s="9" t="s">
        <v>95</v>
      </c>
      <c r="D12" s="18" t="s">
        <v>96</v>
      </c>
      <c r="E12" s="97">
        <f>VLOOKUP($B12,'2018 RBCs'!$A$4:$L$609,6,FALSE)</f>
        <v>2.0000000000000001E-4</v>
      </c>
      <c r="F12" s="5" t="str">
        <f>VLOOKUP($B12,'2018 RBCs'!$A$4:$L$609,7,FALSE)</f>
        <v>--</v>
      </c>
      <c r="G12" s="5">
        <f>VLOOKUP($B12,'2018 RBCs'!$A$4:$L$609,8,FALSE)</f>
        <v>5.3E-3</v>
      </c>
      <c r="H12" s="5" t="str">
        <f>VLOOKUP($B12,'2018 RBCs'!$A$4:$L$609,9,FALSE)</f>
        <v>--</v>
      </c>
      <c r="I12" s="5">
        <f>VLOOKUP($B12,'2018 RBCs'!$A$4:$L$609,10,FALSE)</f>
        <v>2.3999999999999998E-3</v>
      </c>
      <c r="J12" s="5" t="str">
        <f>VLOOKUP($B12,'2018 RBCs'!$A$4:$L$609,11,FALSE)</f>
        <v>--</v>
      </c>
      <c r="K12" s="98" t="str">
        <f>VLOOKUP($B12,'2018 RBCs'!$A$4:$L$609,12,FALSE)</f>
        <v>--</v>
      </c>
      <c r="L12" s="90">
        <f>VLOOKUP($B12,'4. Proposed RBCs'!$B$3:$R$379,5,FALSE)</f>
        <v>2.0000000000000001E-4</v>
      </c>
      <c r="M12" s="13" t="str">
        <f>VLOOKUP($B12,'4. Proposed RBCs'!$B$3:$R$379,7,FALSE)</f>
        <v>--</v>
      </c>
      <c r="N12" s="13">
        <f>VLOOKUP($B12,'4. Proposed RBCs'!$B$3:$R$379,9,FALSE)</f>
        <v>5.3E-3</v>
      </c>
      <c r="O12" s="13" t="str">
        <f>VLOOKUP($B12,'4. Proposed RBCs'!$B$3:$R$379,11,FALSE)</f>
        <v>--</v>
      </c>
      <c r="P12" s="13">
        <f>VLOOKUP($B12,'4. Proposed RBCs'!$B$3:$R$379,13,FALSE)</f>
        <v>2.3999999999999998E-3</v>
      </c>
      <c r="Q12" s="5" t="str">
        <f>VLOOKUP($B12,'4. Proposed RBCs'!$B$3:$R$379,15,FALSE)</f>
        <v>--</v>
      </c>
      <c r="R12" s="89" t="str">
        <f>VLOOKUP($B12,'4. Proposed RBCs'!$B$3:$R$379,17,FALSE)</f>
        <v>--</v>
      </c>
      <c r="S12" t="b">
        <f t="shared" si="2"/>
        <v>1</v>
      </c>
      <c r="T12" t="b">
        <f t="shared" si="3"/>
        <v>1</v>
      </c>
      <c r="U12" t="b">
        <f t="shared" si="4"/>
        <v>1</v>
      </c>
      <c r="V12" t="b">
        <f t="shared" si="5"/>
        <v>1</v>
      </c>
      <c r="W12" t="b">
        <f t="shared" si="6"/>
        <v>1</v>
      </c>
      <c r="X12" t="b">
        <f t="shared" si="7"/>
        <v>1</v>
      </c>
      <c r="Y12" t="b">
        <f t="shared" si="8"/>
        <v>1</v>
      </c>
      <c r="Z12" s="106">
        <f t="shared" si="9"/>
        <v>0</v>
      </c>
      <c r="AA12" s="64" t="str">
        <f t="shared" si="10"/>
        <v>--</v>
      </c>
      <c r="AB12" s="64">
        <f t="shared" si="11"/>
        <v>0</v>
      </c>
      <c r="AC12" s="64" t="str">
        <f t="shared" si="12"/>
        <v>--</v>
      </c>
      <c r="AD12" s="64">
        <f t="shared" si="13"/>
        <v>0</v>
      </c>
      <c r="AE12" s="64" t="str">
        <f t="shared" si="14"/>
        <v>--</v>
      </c>
      <c r="AF12" s="107" t="str">
        <f t="shared" si="15"/>
        <v>--</v>
      </c>
      <c r="AG12" s="114"/>
      <c r="AH12" s="83"/>
      <c r="AI12" s="83"/>
      <c r="AJ12" s="5"/>
      <c r="AK12" s="98"/>
    </row>
    <row r="13" spans="1:37" x14ac:dyDescent="0.25">
      <c r="A13" s="5">
        <v>14</v>
      </c>
      <c r="B13" s="9">
        <v>12</v>
      </c>
      <c r="C13" s="9" t="s">
        <v>97</v>
      </c>
      <c r="D13" s="18" t="s">
        <v>98</v>
      </c>
      <c r="E13" s="97">
        <f>VLOOKUP($B13,'2018 RBCs'!$A$4:$L$609,6,FALSE)</f>
        <v>0.17</v>
      </c>
      <c r="F13" s="5">
        <f>VLOOKUP($B13,'2018 RBCs'!$A$4:$L$609,7,FALSE)</f>
        <v>1</v>
      </c>
      <c r="G13" s="5">
        <f>VLOOKUP($B13,'2018 RBCs'!$A$4:$L$609,8,FALSE)</f>
        <v>4.3</v>
      </c>
      <c r="H13" s="5">
        <f>VLOOKUP($B13,'2018 RBCs'!$A$4:$L$609,9,FALSE)</f>
        <v>4.4000000000000004</v>
      </c>
      <c r="I13" s="5">
        <f>VLOOKUP($B13,'2018 RBCs'!$A$4:$L$609,10,FALSE)</f>
        <v>2</v>
      </c>
      <c r="J13" s="5">
        <f>VLOOKUP($B13,'2018 RBCs'!$A$4:$L$609,11,FALSE)</f>
        <v>4.4000000000000004</v>
      </c>
      <c r="K13" s="98" t="str">
        <f>VLOOKUP($B13,'2018 RBCs'!$A$4:$L$609,12,FALSE)</f>
        <v>--</v>
      </c>
      <c r="L13" s="90">
        <f>VLOOKUP($B13,'4. Proposed RBCs'!$B$3:$R$379,5,FALSE)</f>
        <v>0.17</v>
      </c>
      <c r="M13" s="13">
        <f>VLOOKUP($B13,'4. Proposed RBCs'!$B$3:$R$379,7,FALSE)</f>
        <v>1</v>
      </c>
      <c r="N13" s="13">
        <f>VLOOKUP($B13,'4. Proposed RBCs'!$B$3:$R$379,9,FALSE)</f>
        <v>4.3</v>
      </c>
      <c r="O13" s="13">
        <f>VLOOKUP($B13,'4. Proposed RBCs'!$B$3:$R$379,11,FALSE)</f>
        <v>4.4000000000000004</v>
      </c>
      <c r="P13" s="13">
        <f>VLOOKUP($B13,'4. Proposed RBCs'!$B$3:$R$379,13,FALSE)</f>
        <v>2</v>
      </c>
      <c r="Q13" s="5">
        <f>VLOOKUP($B13,'4. Proposed RBCs'!$B$3:$R$379,15,FALSE)</f>
        <v>4.4000000000000004</v>
      </c>
      <c r="R13" s="89" t="str">
        <f>VLOOKUP($B13,'4. Proposed RBCs'!$B$3:$R$379,17,FALSE)</f>
        <v>--</v>
      </c>
      <c r="S13" t="b">
        <f t="shared" si="2"/>
        <v>1</v>
      </c>
      <c r="T13" t="b">
        <f t="shared" si="3"/>
        <v>1</v>
      </c>
      <c r="U13" t="b">
        <f t="shared" si="4"/>
        <v>1</v>
      </c>
      <c r="V13" t="b">
        <f t="shared" si="5"/>
        <v>1</v>
      </c>
      <c r="W13" t="b">
        <f t="shared" si="6"/>
        <v>1</v>
      </c>
      <c r="X13" t="b">
        <f t="shared" si="7"/>
        <v>1</v>
      </c>
      <c r="Y13" t="b">
        <f t="shared" si="8"/>
        <v>1</v>
      </c>
      <c r="Z13" s="106">
        <f t="shared" si="9"/>
        <v>0</v>
      </c>
      <c r="AA13" s="64">
        <f t="shared" si="10"/>
        <v>0</v>
      </c>
      <c r="AB13" s="64">
        <f t="shared" si="11"/>
        <v>0</v>
      </c>
      <c r="AC13" s="64">
        <f t="shared" si="12"/>
        <v>0</v>
      </c>
      <c r="AD13" s="64">
        <f t="shared" si="13"/>
        <v>0</v>
      </c>
      <c r="AE13" s="64">
        <f t="shared" si="14"/>
        <v>0</v>
      </c>
      <c r="AF13" s="107" t="str">
        <f t="shared" si="15"/>
        <v>--</v>
      </c>
      <c r="AG13" s="114"/>
      <c r="AH13" s="83"/>
      <c r="AI13" s="83"/>
      <c r="AJ13" s="5"/>
      <c r="AK13" s="98"/>
    </row>
    <row r="14" spans="1:37" x14ac:dyDescent="0.25">
      <c r="A14" s="5">
        <v>15</v>
      </c>
      <c r="B14" s="9">
        <v>13</v>
      </c>
      <c r="C14" s="9" t="s">
        <v>99</v>
      </c>
      <c r="D14" s="18" t="s">
        <v>100</v>
      </c>
      <c r="E14" s="97" t="str">
        <f>VLOOKUP($B14,'2018 RBCs'!$A$4:$L$609,6,FALSE)</f>
        <v>--</v>
      </c>
      <c r="F14" s="5">
        <f>VLOOKUP($B14,'2018 RBCs'!$A$4:$L$609,7,FALSE)</f>
        <v>5</v>
      </c>
      <c r="G14" s="5" t="str">
        <f>VLOOKUP($B14,'2018 RBCs'!$A$4:$L$609,8,FALSE)</f>
        <v>--</v>
      </c>
      <c r="H14" s="5">
        <f>VLOOKUP($B14,'2018 RBCs'!$A$4:$L$609,9,FALSE)</f>
        <v>22</v>
      </c>
      <c r="I14" s="5" t="str">
        <f>VLOOKUP($B14,'2018 RBCs'!$A$4:$L$609,10,FALSE)</f>
        <v>--</v>
      </c>
      <c r="J14" s="5">
        <f>VLOOKUP($B14,'2018 RBCs'!$A$4:$L$609,11,FALSE)</f>
        <v>22</v>
      </c>
      <c r="K14" s="98" t="str">
        <f>VLOOKUP($B14,'2018 RBCs'!$A$4:$L$609,12,FALSE)</f>
        <v>--</v>
      </c>
      <c r="L14" s="90" t="str">
        <f>VLOOKUP($B14,'4. Proposed RBCs'!$B$3:$R$379,5,FALSE)</f>
        <v>--</v>
      </c>
      <c r="M14" s="13">
        <f>VLOOKUP($B14,'4. Proposed RBCs'!$B$3:$R$379,7,FALSE)</f>
        <v>5</v>
      </c>
      <c r="N14" s="13" t="str">
        <f>VLOOKUP($B14,'4. Proposed RBCs'!$B$3:$R$379,9,FALSE)</f>
        <v>--</v>
      </c>
      <c r="O14" s="13">
        <f>VLOOKUP($B14,'4. Proposed RBCs'!$B$3:$R$379,11,FALSE)</f>
        <v>22</v>
      </c>
      <c r="P14" s="13" t="str">
        <f>VLOOKUP($B14,'4. Proposed RBCs'!$B$3:$R$379,13,FALSE)</f>
        <v>--</v>
      </c>
      <c r="Q14" s="5">
        <f>VLOOKUP($B14,'4. Proposed RBCs'!$B$3:$R$379,15,FALSE)</f>
        <v>22</v>
      </c>
      <c r="R14" s="89" t="str">
        <f>VLOOKUP($B14,'4. Proposed RBCs'!$B$3:$R$379,17,FALSE)</f>
        <v>--</v>
      </c>
      <c r="S14" t="b">
        <f t="shared" si="2"/>
        <v>1</v>
      </c>
      <c r="T14" t="b">
        <f t="shared" si="3"/>
        <v>1</v>
      </c>
      <c r="U14" t="b">
        <f t="shared" si="4"/>
        <v>1</v>
      </c>
      <c r="V14" t="b">
        <f t="shared" si="5"/>
        <v>1</v>
      </c>
      <c r="W14" t="b">
        <f t="shared" si="6"/>
        <v>1</v>
      </c>
      <c r="X14" t="b">
        <f t="shared" si="7"/>
        <v>1</v>
      </c>
      <c r="Y14" t="b">
        <f t="shared" si="8"/>
        <v>1</v>
      </c>
      <c r="Z14" s="106" t="str">
        <f t="shared" si="9"/>
        <v>--</v>
      </c>
      <c r="AA14" s="64">
        <f t="shared" si="10"/>
        <v>0</v>
      </c>
      <c r="AB14" s="64" t="str">
        <f t="shared" si="11"/>
        <v>--</v>
      </c>
      <c r="AC14" s="64">
        <f t="shared" si="12"/>
        <v>0</v>
      </c>
      <c r="AD14" s="64" t="str">
        <f t="shared" si="13"/>
        <v>--</v>
      </c>
      <c r="AE14" s="64">
        <f t="shared" si="14"/>
        <v>0</v>
      </c>
      <c r="AF14" s="107" t="str">
        <f t="shared" si="15"/>
        <v>--</v>
      </c>
      <c r="AG14" s="114"/>
      <c r="AH14" s="83"/>
      <c r="AI14" s="83"/>
      <c r="AJ14" s="5"/>
      <c r="AK14" s="98"/>
    </row>
    <row r="15" spans="1:37" x14ac:dyDescent="0.25">
      <c r="A15" s="5">
        <v>511</v>
      </c>
      <c r="B15" s="9">
        <v>434</v>
      </c>
      <c r="C15" s="9" t="s">
        <v>739</v>
      </c>
      <c r="D15" s="18" t="s">
        <v>740</v>
      </c>
      <c r="E15" s="97">
        <f>VLOOKUP($B15,'2018 RBCs'!$A$4:$L$609,6,FALSE)</f>
        <v>0.11</v>
      </c>
      <c r="F15" s="5" t="str">
        <f>VLOOKUP($B15,'2018 RBCs'!$A$4:$L$609,7,FALSE)</f>
        <v>--</v>
      </c>
      <c r="G15" s="5">
        <f>VLOOKUP($B15,'2018 RBCs'!$A$4:$L$609,8,FALSE)</f>
        <v>2.8</v>
      </c>
      <c r="H15" s="5" t="str">
        <f>VLOOKUP($B15,'2018 RBCs'!$A$4:$L$609,9,FALSE)</f>
        <v>--</v>
      </c>
      <c r="I15" s="5">
        <f>VLOOKUP($B15,'2018 RBCs'!$A$4:$L$609,10,FALSE)</f>
        <v>1.3</v>
      </c>
      <c r="J15" s="5" t="str">
        <f>VLOOKUP($B15,'2018 RBCs'!$A$4:$L$609,11,FALSE)</f>
        <v>--</v>
      </c>
      <c r="K15" s="98" t="str">
        <f>VLOOKUP($B15,'2018 RBCs'!$A$4:$L$609,12,FALSE)</f>
        <v>--</v>
      </c>
      <c r="L15" s="90">
        <f>VLOOKUP($B15,'4. Proposed RBCs'!$B$3:$R$379,5,FALSE)</f>
        <v>0.11</v>
      </c>
      <c r="M15" s="13" t="str">
        <f>VLOOKUP($B15,'4. Proposed RBCs'!$B$3:$R$379,7,FALSE)</f>
        <v>--</v>
      </c>
      <c r="N15" s="13">
        <f>VLOOKUP($B15,'4. Proposed RBCs'!$B$3:$R$379,9,FALSE)</f>
        <v>2.8</v>
      </c>
      <c r="O15" s="13" t="str">
        <f>VLOOKUP($B15,'4. Proposed RBCs'!$B$3:$R$379,11,FALSE)</f>
        <v>--</v>
      </c>
      <c r="P15" s="13">
        <f>VLOOKUP($B15,'4. Proposed RBCs'!$B$3:$R$379,13,FALSE)</f>
        <v>1.3</v>
      </c>
      <c r="Q15" s="5" t="str">
        <f>VLOOKUP($B15,'4. Proposed RBCs'!$B$3:$R$379,15,FALSE)</f>
        <v>--</v>
      </c>
      <c r="R15" s="89" t="str">
        <f>VLOOKUP($B15,'4. Proposed RBCs'!$B$3:$R$379,17,FALSE)</f>
        <v>--</v>
      </c>
      <c r="S15" t="b">
        <f t="shared" si="2"/>
        <v>1</v>
      </c>
      <c r="T15" t="b">
        <f t="shared" si="3"/>
        <v>1</v>
      </c>
      <c r="U15" t="b">
        <f t="shared" si="4"/>
        <v>1</v>
      </c>
      <c r="V15" t="b">
        <f t="shared" si="5"/>
        <v>1</v>
      </c>
      <c r="W15" t="b">
        <f t="shared" si="6"/>
        <v>1</v>
      </c>
      <c r="X15" t="b">
        <f t="shared" si="7"/>
        <v>1</v>
      </c>
      <c r="Y15" t="b">
        <f t="shared" si="8"/>
        <v>1</v>
      </c>
      <c r="Z15" s="106">
        <f t="shared" si="9"/>
        <v>0</v>
      </c>
      <c r="AA15" s="64" t="str">
        <f t="shared" si="10"/>
        <v>--</v>
      </c>
      <c r="AB15" s="64">
        <f t="shared" si="11"/>
        <v>0</v>
      </c>
      <c r="AC15" s="64" t="str">
        <f t="shared" si="12"/>
        <v>--</v>
      </c>
      <c r="AD15" s="64">
        <f t="shared" si="13"/>
        <v>0</v>
      </c>
      <c r="AE15" s="64" t="str">
        <f t="shared" si="14"/>
        <v>--</v>
      </c>
      <c r="AF15" s="107" t="str">
        <f t="shared" si="15"/>
        <v>--</v>
      </c>
      <c r="AG15" s="114"/>
      <c r="AH15" s="83"/>
      <c r="AI15" s="83"/>
      <c r="AJ15" s="5"/>
      <c r="AK15" s="98"/>
    </row>
    <row r="16" spans="1:37" x14ac:dyDescent="0.25">
      <c r="A16" s="5">
        <v>25</v>
      </c>
      <c r="B16" s="9">
        <v>26</v>
      </c>
      <c r="C16" s="9" t="s">
        <v>102</v>
      </c>
      <c r="D16" s="18" t="s">
        <v>103</v>
      </c>
      <c r="E16" s="97" t="str">
        <f>VLOOKUP($B16,'2018 RBCs'!$A$4:$L$609,6,FALSE)</f>
        <v>--</v>
      </c>
      <c r="F16" s="5">
        <f>VLOOKUP($B16,'2018 RBCs'!$A$4:$L$609,7,FALSE)</f>
        <v>500</v>
      </c>
      <c r="G16" s="5" t="str">
        <f>VLOOKUP($B16,'2018 RBCs'!$A$4:$L$609,8,FALSE)</f>
        <v>--</v>
      </c>
      <c r="H16" s="5">
        <f>VLOOKUP($B16,'2018 RBCs'!$A$4:$L$609,9,FALSE)</f>
        <v>2200</v>
      </c>
      <c r="I16" s="5" t="str">
        <f>VLOOKUP($B16,'2018 RBCs'!$A$4:$L$609,10,FALSE)</f>
        <v>--</v>
      </c>
      <c r="J16" s="5">
        <f>VLOOKUP($B16,'2018 RBCs'!$A$4:$L$609,11,FALSE)</f>
        <v>2200</v>
      </c>
      <c r="K16" s="98">
        <f>VLOOKUP($B16,'2018 RBCs'!$A$4:$L$609,12,FALSE)</f>
        <v>1200</v>
      </c>
      <c r="L16" s="90" t="str">
        <f>VLOOKUP($B16,'4. Proposed RBCs'!$B$3:$R$379,5,FALSE)</f>
        <v>--</v>
      </c>
      <c r="M16" s="13">
        <f>VLOOKUP($B16,'4. Proposed RBCs'!$B$3:$R$379,7,FALSE)</f>
        <v>500</v>
      </c>
      <c r="N16" s="13" t="str">
        <f>VLOOKUP($B16,'4. Proposed RBCs'!$B$3:$R$379,9,FALSE)</f>
        <v>--</v>
      </c>
      <c r="O16" s="13">
        <f>VLOOKUP($B16,'4. Proposed RBCs'!$B$3:$R$379,11,FALSE)</f>
        <v>2200</v>
      </c>
      <c r="P16" s="13" t="str">
        <f>VLOOKUP($B16,'4. Proposed RBCs'!$B$3:$R$379,13,FALSE)</f>
        <v>--</v>
      </c>
      <c r="Q16" s="5">
        <f>VLOOKUP($B16,'4. Proposed RBCs'!$B$3:$R$379,15,FALSE)</f>
        <v>2200</v>
      </c>
      <c r="R16" s="89">
        <f>VLOOKUP($B16,'4. Proposed RBCs'!$B$3:$R$379,17,FALSE)</f>
        <v>1200</v>
      </c>
      <c r="S16" t="b">
        <f t="shared" si="2"/>
        <v>1</v>
      </c>
      <c r="T16" t="b">
        <f t="shared" si="3"/>
        <v>1</v>
      </c>
      <c r="U16" t="b">
        <f t="shared" si="4"/>
        <v>1</v>
      </c>
      <c r="V16" t="b">
        <f t="shared" si="5"/>
        <v>1</v>
      </c>
      <c r="W16" t="b">
        <f t="shared" si="6"/>
        <v>1</v>
      </c>
      <c r="X16" t="b">
        <f t="shared" si="7"/>
        <v>1</v>
      </c>
      <c r="Y16" t="b">
        <f t="shared" si="8"/>
        <v>1</v>
      </c>
      <c r="Z16" s="106" t="str">
        <f t="shared" si="9"/>
        <v>--</v>
      </c>
      <c r="AA16" s="64">
        <f t="shared" si="10"/>
        <v>0</v>
      </c>
      <c r="AB16" s="64" t="str">
        <f t="shared" si="11"/>
        <v>--</v>
      </c>
      <c r="AC16" s="64">
        <f t="shared" si="12"/>
        <v>0</v>
      </c>
      <c r="AD16" s="64" t="str">
        <f t="shared" si="13"/>
        <v>--</v>
      </c>
      <c r="AE16" s="64">
        <f t="shared" si="14"/>
        <v>0</v>
      </c>
      <c r="AF16" s="107">
        <f t="shared" si="15"/>
        <v>0</v>
      </c>
      <c r="AG16" s="114"/>
      <c r="AH16" s="83"/>
      <c r="AI16" s="83"/>
      <c r="AJ16" s="5"/>
      <c r="AK16" s="98"/>
    </row>
    <row r="17" spans="1:37" x14ac:dyDescent="0.25">
      <c r="A17" s="5">
        <v>29</v>
      </c>
      <c r="B17" s="9">
        <v>30</v>
      </c>
      <c r="C17" s="9" t="s">
        <v>104</v>
      </c>
      <c r="D17" s="18" t="s">
        <v>105</v>
      </c>
      <c r="E17" s="97">
        <f>VLOOKUP($B17,'2018 RBCs'!$A$4:$L$609,6,FALSE)</f>
        <v>0.63</v>
      </c>
      <c r="F17" s="5">
        <f>VLOOKUP($B17,'2018 RBCs'!$A$4:$L$609,7,FALSE)</f>
        <v>1</v>
      </c>
      <c r="G17" s="5">
        <f>VLOOKUP($B17,'2018 RBCs'!$A$4:$L$609,8,FALSE)</f>
        <v>16</v>
      </c>
      <c r="H17" s="5">
        <f>VLOOKUP($B17,'2018 RBCs'!$A$4:$L$609,9,FALSE)</f>
        <v>4.4000000000000004</v>
      </c>
      <c r="I17" s="5">
        <f>VLOOKUP($B17,'2018 RBCs'!$A$4:$L$609,10,FALSE)</f>
        <v>7.5</v>
      </c>
      <c r="J17" s="5">
        <f>VLOOKUP($B17,'2018 RBCs'!$A$4:$L$609,11,FALSE)</f>
        <v>4.4000000000000004</v>
      </c>
      <c r="K17" s="98" t="str">
        <f>VLOOKUP($B17,'2018 RBCs'!$A$4:$L$609,12,FALSE)</f>
        <v>--</v>
      </c>
      <c r="L17" s="90">
        <f>VLOOKUP($B17,'4. Proposed RBCs'!$B$3:$R$379,5,FALSE)</f>
        <v>0.63</v>
      </c>
      <c r="M17" s="13">
        <f>VLOOKUP($B17,'4. Proposed RBCs'!$B$3:$R$379,7,FALSE)</f>
        <v>1</v>
      </c>
      <c r="N17" s="13">
        <f>VLOOKUP($B17,'4. Proposed RBCs'!$B$3:$R$379,9,FALSE)</f>
        <v>16</v>
      </c>
      <c r="O17" s="13">
        <f>VLOOKUP($B17,'4. Proposed RBCs'!$B$3:$R$379,11,FALSE)</f>
        <v>4.4000000000000004</v>
      </c>
      <c r="P17" s="13">
        <f>VLOOKUP($B17,'4. Proposed RBCs'!$B$3:$R$379,13,FALSE)</f>
        <v>7.5</v>
      </c>
      <c r="Q17" s="5">
        <f>VLOOKUP($B17,'4. Proposed RBCs'!$B$3:$R$379,15,FALSE)</f>
        <v>4.4000000000000004</v>
      </c>
      <c r="R17" s="89" t="str">
        <f>VLOOKUP($B17,'4. Proposed RBCs'!$B$3:$R$379,17,FALSE)</f>
        <v>--</v>
      </c>
      <c r="S17" t="b">
        <f t="shared" si="2"/>
        <v>1</v>
      </c>
      <c r="T17" t="b">
        <f t="shared" si="3"/>
        <v>1</v>
      </c>
      <c r="U17" t="b">
        <f t="shared" si="4"/>
        <v>1</v>
      </c>
      <c r="V17" t="b">
        <f t="shared" si="5"/>
        <v>1</v>
      </c>
      <c r="W17" t="b">
        <f t="shared" si="6"/>
        <v>1</v>
      </c>
      <c r="X17" t="b">
        <f t="shared" si="7"/>
        <v>1</v>
      </c>
      <c r="Y17" t="b">
        <f t="shared" si="8"/>
        <v>1</v>
      </c>
      <c r="Z17" s="106">
        <f t="shared" si="9"/>
        <v>0</v>
      </c>
      <c r="AA17" s="64">
        <f t="shared" si="10"/>
        <v>0</v>
      </c>
      <c r="AB17" s="64">
        <f t="shared" si="11"/>
        <v>0</v>
      </c>
      <c r="AC17" s="64">
        <f t="shared" si="12"/>
        <v>0</v>
      </c>
      <c r="AD17" s="64">
        <f t="shared" si="13"/>
        <v>0</v>
      </c>
      <c r="AE17" s="64">
        <f t="shared" si="14"/>
        <v>0</v>
      </c>
      <c r="AF17" s="107" t="str">
        <f t="shared" si="15"/>
        <v>--</v>
      </c>
      <c r="AG17" s="114"/>
      <c r="AH17" s="83"/>
      <c r="AI17" s="83"/>
      <c r="AJ17" s="5"/>
      <c r="AK17" s="98"/>
    </row>
    <row r="18" spans="1:37" x14ac:dyDescent="0.25">
      <c r="A18" s="5">
        <v>32</v>
      </c>
      <c r="B18" s="9">
        <v>33</v>
      </c>
      <c r="C18" s="9" t="s">
        <v>106</v>
      </c>
      <c r="D18" s="18" t="s">
        <v>107</v>
      </c>
      <c r="E18" s="97" t="str">
        <f>VLOOKUP($B18,'2018 RBCs'!$A$4:$L$609,6,FALSE)</f>
        <v>--</v>
      </c>
      <c r="F18" s="5">
        <f>VLOOKUP($B18,'2018 RBCs'!$A$4:$L$609,7,FALSE)</f>
        <v>0.3</v>
      </c>
      <c r="G18" s="5" t="str">
        <f>VLOOKUP($B18,'2018 RBCs'!$A$4:$L$609,8,FALSE)</f>
        <v>--</v>
      </c>
      <c r="H18" s="5">
        <f>VLOOKUP($B18,'2018 RBCs'!$A$4:$L$609,9,FALSE)</f>
        <v>1.3</v>
      </c>
      <c r="I18" s="5" t="str">
        <f>VLOOKUP($B18,'2018 RBCs'!$A$4:$L$609,10,FALSE)</f>
        <v>--</v>
      </c>
      <c r="J18" s="5">
        <f>VLOOKUP($B18,'2018 RBCs'!$A$4:$L$609,11,FALSE)</f>
        <v>1.3</v>
      </c>
      <c r="K18" s="98">
        <f>VLOOKUP($B18,'2018 RBCs'!$A$4:$L$609,12,FALSE)</f>
        <v>1</v>
      </c>
      <c r="L18" s="90" t="str">
        <f>VLOOKUP($B18,'4. Proposed RBCs'!$B$3:$R$379,5,FALSE)</f>
        <v>--</v>
      </c>
      <c r="M18" s="13">
        <f>VLOOKUP($B18,'4. Proposed RBCs'!$B$3:$R$379,7,FALSE)</f>
        <v>0.3</v>
      </c>
      <c r="N18" s="13" t="str">
        <f>VLOOKUP($B18,'4. Proposed RBCs'!$B$3:$R$379,9,FALSE)</f>
        <v>--</v>
      </c>
      <c r="O18" s="13">
        <f>VLOOKUP($B18,'4. Proposed RBCs'!$B$3:$R$379,11,FALSE)</f>
        <v>1.3</v>
      </c>
      <c r="P18" s="13" t="str">
        <f>VLOOKUP($B18,'4. Proposed RBCs'!$B$3:$R$379,13,FALSE)</f>
        <v>--</v>
      </c>
      <c r="Q18" s="5">
        <f>VLOOKUP($B18,'4. Proposed RBCs'!$B$3:$R$379,15,FALSE)</f>
        <v>1.3</v>
      </c>
      <c r="R18" s="89">
        <f>VLOOKUP($B18,'4. Proposed RBCs'!$B$3:$R$379,17,FALSE)</f>
        <v>1</v>
      </c>
      <c r="S18" t="b">
        <f t="shared" si="2"/>
        <v>1</v>
      </c>
      <c r="T18" t="b">
        <f t="shared" si="3"/>
        <v>1</v>
      </c>
      <c r="U18" t="b">
        <f t="shared" si="4"/>
        <v>1</v>
      </c>
      <c r="V18" t="b">
        <f t="shared" si="5"/>
        <v>1</v>
      </c>
      <c r="W18" t="b">
        <f t="shared" si="6"/>
        <v>1</v>
      </c>
      <c r="X18" t="b">
        <f t="shared" si="7"/>
        <v>1</v>
      </c>
      <c r="Y18" t="b">
        <f t="shared" si="8"/>
        <v>1</v>
      </c>
      <c r="Z18" s="106" t="str">
        <f t="shared" si="9"/>
        <v>--</v>
      </c>
      <c r="AA18" s="64">
        <f t="shared" si="10"/>
        <v>0</v>
      </c>
      <c r="AB18" s="64" t="str">
        <f t="shared" si="11"/>
        <v>--</v>
      </c>
      <c r="AC18" s="64">
        <f t="shared" si="12"/>
        <v>0</v>
      </c>
      <c r="AD18" s="64" t="str">
        <f t="shared" si="13"/>
        <v>--</v>
      </c>
      <c r="AE18" s="64">
        <f t="shared" si="14"/>
        <v>0</v>
      </c>
      <c r="AF18" s="107">
        <f t="shared" si="15"/>
        <v>0</v>
      </c>
      <c r="AG18" s="114"/>
      <c r="AH18" s="83"/>
      <c r="AI18" s="83"/>
      <c r="AJ18" s="5"/>
      <c r="AK18" s="98"/>
    </row>
    <row r="19" spans="1:37" x14ac:dyDescent="0.25">
      <c r="A19" s="5">
        <v>33</v>
      </c>
      <c r="B19" s="9">
        <v>36</v>
      </c>
      <c r="C19" s="9" t="s">
        <v>108</v>
      </c>
      <c r="D19" s="18" t="s">
        <v>109</v>
      </c>
      <c r="E19" s="97">
        <f>VLOOKUP($B19,'2018 RBCs'!$A$4:$L$609,6,FALSE)</f>
        <v>0.14000000000000001</v>
      </c>
      <c r="F19" s="5" t="str">
        <f>VLOOKUP($B19,'2018 RBCs'!$A$4:$L$609,7,FALSE)</f>
        <v>--</v>
      </c>
      <c r="G19" s="5">
        <f>VLOOKUP($B19,'2018 RBCs'!$A$4:$L$609,8,FALSE)</f>
        <v>3.7</v>
      </c>
      <c r="H19" s="5" t="str">
        <f>VLOOKUP($B19,'2018 RBCs'!$A$4:$L$609,9,FALSE)</f>
        <v>--</v>
      </c>
      <c r="I19" s="5">
        <f>VLOOKUP($B19,'2018 RBCs'!$A$4:$L$609,10,FALSE)</f>
        <v>1.7</v>
      </c>
      <c r="J19" s="5" t="str">
        <f>VLOOKUP($B19,'2018 RBCs'!$A$4:$L$609,11,FALSE)</f>
        <v>--</v>
      </c>
      <c r="K19" s="98" t="str">
        <f>VLOOKUP($B19,'2018 RBCs'!$A$4:$L$609,12,FALSE)</f>
        <v>--</v>
      </c>
      <c r="L19" s="90">
        <f>VLOOKUP($B19,'4. Proposed RBCs'!$B$3:$R$379,5,FALSE)</f>
        <v>0.14000000000000001</v>
      </c>
      <c r="M19" s="13" t="str">
        <f>VLOOKUP($B19,'4. Proposed RBCs'!$B$3:$R$379,7,FALSE)</f>
        <v>--</v>
      </c>
      <c r="N19" s="13">
        <f>VLOOKUP($B19,'4. Proposed RBCs'!$B$3:$R$379,9,FALSE)</f>
        <v>3.7</v>
      </c>
      <c r="O19" s="13" t="str">
        <f>VLOOKUP($B19,'4. Proposed RBCs'!$B$3:$R$379,11,FALSE)</f>
        <v>--</v>
      </c>
      <c r="P19" s="13">
        <f>VLOOKUP($B19,'4. Proposed RBCs'!$B$3:$R$379,13,FALSE)</f>
        <v>1.7</v>
      </c>
      <c r="Q19" s="5" t="str">
        <f>VLOOKUP($B19,'4. Proposed RBCs'!$B$3:$R$379,15,FALSE)</f>
        <v>--</v>
      </c>
      <c r="R19" s="89" t="str">
        <f>VLOOKUP($B19,'4. Proposed RBCs'!$B$3:$R$379,17,FALSE)</f>
        <v>--</v>
      </c>
      <c r="S19" t="b">
        <f t="shared" si="2"/>
        <v>1</v>
      </c>
      <c r="T19" t="b">
        <f t="shared" si="3"/>
        <v>1</v>
      </c>
      <c r="U19" t="b">
        <f t="shared" si="4"/>
        <v>1</v>
      </c>
      <c r="V19" t="b">
        <f t="shared" si="5"/>
        <v>1</v>
      </c>
      <c r="W19" t="b">
        <f t="shared" si="6"/>
        <v>1</v>
      </c>
      <c r="X19" t="b">
        <f t="shared" si="7"/>
        <v>1</v>
      </c>
      <c r="Y19" t="b">
        <f t="shared" si="8"/>
        <v>1</v>
      </c>
      <c r="Z19" s="106">
        <f t="shared" si="9"/>
        <v>0</v>
      </c>
      <c r="AA19" s="64" t="str">
        <f t="shared" si="10"/>
        <v>--</v>
      </c>
      <c r="AB19" s="64">
        <f t="shared" si="11"/>
        <v>0</v>
      </c>
      <c r="AC19" s="64" t="str">
        <f t="shared" si="12"/>
        <v>--</v>
      </c>
      <c r="AD19" s="64">
        <f t="shared" si="13"/>
        <v>0</v>
      </c>
      <c r="AE19" s="64" t="str">
        <f t="shared" si="14"/>
        <v>--</v>
      </c>
      <c r="AF19" s="107" t="str">
        <f t="shared" si="15"/>
        <v>--</v>
      </c>
      <c r="AG19" s="114"/>
      <c r="AH19" s="83"/>
      <c r="AI19" s="83"/>
      <c r="AJ19" s="5"/>
      <c r="AK19" s="98"/>
    </row>
    <row r="20" spans="1:37" x14ac:dyDescent="0.25">
      <c r="A20" s="5">
        <v>34</v>
      </c>
      <c r="B20" s="9">
        <v>37</v>
      </c>
      <c r="C20" s="9" t="s">
        <v>110</v>
      </c>
      <c r="D20" s="18" t="s">
        <v>111</v>
      </c>
      <c r="E20" s="99">
        <f>VLOOKUP($B20,'2018 RBCs'!$A$4:$L$609,6,FALSE)</f>
        <v>2.4000000000000001E-5</v>
      </c>
      <c r="F20" s="5">
        <f>VLOOKUP($B20,'2018 RBCs'!$A$4:$L$609,7,FALSE)</f>
        <v>1.7000000000000001E-4</v>
      </c>
      <c r="G20" s="5">
        <f>VLOOKUP($B20,'2018 RBCs'!$A$4:$L$609,8,FALSE)</f>
        <v>1.2999999999999999E-3</v>
      </c>
      <c r="H20" s="5">
        <f>VLOOKUP($B20,'2018 RBCs'!$A$4:$L$609,9,FALSE)</f>
        <v>2.3999999999999998E-3</v>
      </c>
      <c r="I20" s="5">
        <f>VLOOKUP($B20,'2018 RBCs'!$A$4:$L$609,10,FALSE)</f>
        <v>6.2E-4</v>
      </c>
      <c r="J20" s="5">
        <f>VLOOKUP($B20,'2018 RBCs'!$A$4:$L$609,11,FALSE)</f>
        <v>2.3999999999999998E-3</v>
      </c>
      <c r="K20" s="98">
        <f>VLOOKUP($B20,'2018 RBCs'!$A$4:$L$609,12,FALSE)</f>
        <v>0.2</v>
      </c>
      <c r="L20" s="88">
        <f>VLOOKUP($B20,'4. Proposed RBCs'!$B$3:$R$379,5,FALSE)</f>
        <v>4.8999999999999997E-6</v>
      </c>
      <c r="M20" s="8">
        <f>VLOOKUP($B20,'4. Proposed RBCs'!$B$3:$R$379,7,FALSE)</f>
        <v>2E-3</v>
      </c>
      <c r="N20" s="8">
        <f>VLOOKUP($B20,'4. Proposed RBCs'!$B$3:$R$379,9,FALSE)</f>
        <v>2.9E-5</v>
      </c>
      <c r="O20" s="8">
        <f>VLOOKUP($B20,'4. Proposed RBCs'!$B$3:$R$379,11,FALSE)</f>
        <v>3.7000000000000002E-3</v>
      </c>
      <c r="P20" s="8">
        <f>VLOOKUP($B20,'4. Proposed RBCs'!$B$3:$R$379,13,FALSE)</f>
        <v>6.6000000000000005E-5</v>
      </c>
      <c r="Q20" s="8">
        <f>VLOOKUP($B20,'4. Proposed RBCs'!$B$3:$R$379,15,FALSE)</f>
        <v>2.3E-2</v>
      </c>
      <c r="R20" s="89">
        <f>VLOOKUP($B20,'4. Proposed RBCs'!$B$3:$R$379,17,FALSE)</f>
        <v>0.2</v>
      </c>
      <c r="S20" t="b">
        <f t="shared" si="2"/>
        <v>0</v>
      </c>
      <c r="T20" t="b">
        <f t="shared" si="3"/>
        <v>0</v>
      </c>
      <c r="U20" t="b">
        <f t="shared" si="4"/>
        <v>0</v>
      </c>
      <c r="V20" t="b">
        <f t="shared" si="5"/>
        <v>0</v>
      </c>
      <c r="W20" t="b">
        <f t="shared" si="6"/>
        <v>0</v>
      </c>
      <c r="X20" t="b">
        <f t="shared" si="7"/>
        <v>0</v>
      </c>
      <c r="Y20" t="b">
        <f t="shared" si="8"/>
        <v>1</v>
      </c>
      <c r="Z20" s="106">
        <f t="shared" si="9"/>
        <v>-0.79583333333333328</v>
      </c>
      <c r="AA20" s="64">
        <f t="shared" si="10"/>
        <v>10.76470588235294</v>
      </c>
      <c r="AB20" s="64">
        <f t="shared" si="11"/>
        <v>-0.97769230769230775</v>
      </c>
      <c r="AC20" s="64">
        <f t="shared" si="12"/>
        <v>0.54166666666666685</v>
      </c>
      <c r="AD20" s="64">
        <f t="shared" si="13"/>
        <v>-0.8935483870967742</v>
      </c>
      <c r="AE20" s="64">
        <f t="shared" si="14"/>
        <v>8.5833333333333339</v>
      </c>
      <c r="AF20" s="107">
        <f t="shared" si="15"/>
        <v>0</v>
      </c>
      <c r="AG20" s="114"/>
      <c r="AH20" s="83"/>
      <c r="AI20" s="83"/>
      <c r="AJ20" s="5" t="s">
        <v>54</v>
      </c>
      <c r="AK20" s="98" t="s">
        <v>54</v>
      </c>
    </row>
    <row r="21" spans="1:37" x14ac:dyDescent="0.25">
      <c r="A21" s="5">
        <v>35</v>
      </c>
      <c r="B21" s="9">
        <v>39</v>
      </c>
      <c r="C21" s="9" t="s">
        <v>112</v>
      </c>
      <c r="D21" s="18" t="s">
        <v>113</v>
      </c>
      <c r="E21" s="97" t="str">
        <f>VLOOKUP($B21,'2018 RBCs'!$A$4:$L$609,6,FALSE)</f>
        <v>--</v>
      </c>
      <c r="F21" s="5">
        <f>VLOOKUP($B21,'2018 RBCs'!$A$4:$L$609,7,FALSE)</f>
        <v>1.4999999999999999E-2</v>
      </c>
      <c r="G21" s="5" t="str">
        <f>VLOOKUP($B21,'2018 RBCs'!$A$4:$L$609,8,FALSE)</f>
        <v>--</v>
      </c>
      <c r="H21" s="5">
        <f>VLOOKUP($B21,'2018 RBCs'!$A$4:$L$609,9,FALSE)</f>
        <v>6.6000000000000003E-2</v>
      </c>
      <c r="I21" s="5" t="str">
        <f>VLOOKUP($B21,'2018 RBCs'!$A$4:$L$609,10,FALSE)</f>
        <v>--</v>
      </c>
      <c r="J21" s="5">
        <f>VLOOKUP($B21,'2018 RBCs'!$A$4:$L$609,11,FALSE)</f>
        <v>6.6000000000000003E-2</v>
      </c>
      <c r="K21" s="98">
        <f>VLOOKUP($B21,'2018 RBCs'!$A$4:$L$609,12,FALSE)</f>
        <v>0.2</v>
      </c>
      <c r="L21" s="90" t="str">
        <f>VLOOKUP($B21,'4. Proposed RBCs'!$B$3:$R$379,5,FALSE)</f>
        <v>--</v>
      </c>
      <c r="M21" s="13">
        <f>VLOOKUP($B21,'4. Proposed RBCs'!$B$3:$R$379,7,FALSE)</f>
        <v>1.4999999999999999E-2</v>
      </c>
      <c r="N21" s="13" t="str">
        <f>VLOOKUP($B21,'4. Proposed RBCs'!$B$3:$R$379,9,FALSE)</f>
        <v>--</v>
      </c>
      <c r="O21" s="13">
        <f>VLOOKUP($B21,'4. Proposed RBCs'!$B$3:$R$379,11,FALSE)</f>
        <v>6.6000000000000003E-2</v>
      </c>
      <c r="P21" s="13" t="str">
        <f>VLOOKUP($B21,'4. Proposed RBCs'!$B$3:$R$379,13,FALSE)</f>
        <v>--</v>
      </c>
      <c r="Q21" s="5">
        <f>VLOOKUP($B21,'4. Proposed RBCs'!$B$3:$R$379,15,FALSE)</f>
        <v>6.6000000000000003E-2</v>
      </c>
      <c r="R21" s="89">
        <f>VLOOKUP($B21,'4. Proposed RBCs'!$B$3:$R$379,17,FALSE)</f>
        <v>0.2</v>
      </c>
      <c r="S21" t="b">
        <f t="shared" si="2"/>
        <v>1</v>
      </c>
      <c r="T21" t="b">
        <f t="shared" si="3"/>
        <v>1</v>
      </c>
      <c r="U21" t="b">
        <f t="shared" si="4"/>
        <v>1</v>
      </c>
      <c r="V21" t="b">
        <f t="shared" si="5"/>
        <v>1</v>
      </c>
      <c r="W21" t="b">
        <f t="shared" si="6"/>
        <v>1</v>
      </c>
      <c r="X21" t="b">
        <f t="shared" si="7"/>
        <v>1</v>
      </c>
      <c r="Y21" t="b">
        <f t="shared" si="8"/>
        <v>1</v>
      </c>
      <c r="Z21" s="106" t="str">
        <f t="shared" si="9"/>
        <v>--</v>
      </c>
      <c r="AA21" s="64">
        <f t="shared" si="10"/>
        <v>0</v>
      </c>
      <c r="AB21" s="64" t="str">
        <f t="shared" si="11"/>
        <v>--</v>
      </c>
      <c r="AC21" s="64">
        <f t="shared" si="12"/>
        <v>0</v>
      </c>
      <c r="AD21" s="64" t="str">
        <f t="shared" si="13"/>
        <v>--</v>
      </c>
      <c r="AE21" s="64">
        <f t="shared" si="14"/>
        <v>0</v>
      </c>
      <c r="AF21" s="107">
        <f t="shared" si="15"/>
        <v>0</v>
      </c>
      <c r="AG21" s="114"/>
      <c r="AH21" s="83"/>
      <c r="AI21" s="83"/>
      <c r="AJ21" s="5"/>
      <c r="AK21" s="98"/>
    </row>
    <row r="22" spans="1:37" x14ac:dyDescent="0.25">
      <c r="A22" s="5">
        <v>36</v>
      </c>
      <c r="B22" s="9">
        <v>356</v>
      </c>
      <c r="C22" s="9" t="s">
        <v>114</v>
      </c>
      <c r="D22" s="18" t="s">
        <v>115</v>
      </c>
      <c r="E22" s="97">
        <f>VLOOKUP($B22,'2018 RBCs'!$A$4:$L$609,6,FALSE)</f>
        <v>4.3000000000000003E-6</v>
      </c>
      <c r="F22" s="5" t="str">
        <f>VLOOKUP($B22,'2018 RBCs'!$A$4:$L$609,7,FALSE)</f>
        <v>--</v>
      </c>
      <c r="G22" s="5">
        <f>VLOOKUP($B22,'2018 RBCs'!$A$4:$L$609,8,FALSE)</f>
        <v>1.1E-4</v>
      </c>
      <c r="H22" s="5" t="str">
        <f>VLOOKUP($B22,'2018 RBCs'!$A$4:$L$609,9,FALSE)</f>
        <v>--</v>
      </c>
      <c r="I22" s="5">
        <f>VLOOKUP($B22,'2018 RBCs'!$A$4:$L$609,10,FALSE)</f>
        <v>5.1999999999999997E-5</v>
      </c>
      <c r="J22" s="5" t="str">
        <f>VLOOKUP($B22,'2018 RBCs'!$A$4:$L$609,11,FALSE)</f>
        <v>--</v>
      </c>
      <c r="K22" s="98" t="str">
        <f>VLOOKUP($B22,'2018 RBCs'!$A$4:$L$609,12,FALSE)</f>
        <v>--</v>
      </c>
      <c r="L22" s="90">
        <f>VLOOKUP($B22,'4. Proposed RBCs'!$B$3:$R$379,5,FALSE)</f>
        <v>4.3000000000000003E-6</v>
      </c>
      <c r="M22" s="13" t="str">
        <f>VLOOKUP($B22,'4. Proposed RBCs'!$B$3:$R$379,7,FALSE)</f>
        <v>--</v>
      </c>
      <c r="N22" s="13">
        <f>VLOOKUP($B22,'4. Proposed RBCs'!$B$3:$R$379,9,FALSE)</f>
        <v>1.1E-4</v>
      </c>
      <c r="O22" s="13" t="str">
        <f>VLOOKUP($B22,'4. Proposed RBCs'!$B$3:$R$379,11,FALSE)</f>
        <v>--</v>
      </c>
      <c r="P22" s="13">
        <f>VLOOKUP($B22,'4. Proposed RBCs'!$B$3:$R$379,13,FALSE)</f>
        <v>5.1999999999999997E-5</v>
      </c>
      <c r="Q22" s="5" t="str">
        <f>VLOOKUP($B22,'4. Proposed RBCs'!$B$3:$R$379,15,FALSE)</f>
        <v>--</v>
      </c>
      <c r="R22" s="89" t="str">
        <f>VLOOKUP($B22,'4. Proposed RBCs'!$B$3:$R$379,17,FALSE)</f>
        <v>--</v>
      </c>
      <c r="S22" t="b">
        <f t="shared" si="2"/>
        <v>1</v>
      </c>
      <c r="T22" t="b">
        <f t="shared" si="3"/>
        <v>1</v>
      </c>
      <c r="U22" t="b">
        <f t="shared" si="4"/>
        <v>1</v>
      </c>
      <c r="V22" t="b">
        <f t="shared" si="5"/>
        <v>1</v>
      </c>
      <c r="W22" t="b">
        <f t="shared" si="6"/>
        <v>1</v>
      </c>
      <c r="X22" t="b">
        <f t="shared" si="7"/>
        <v>1</v>
      </c>
      <c r="Y22" t="b">
        <f t="shared" si="8"/>
        <v>1</v>
      </c>
      <c r="Z22" s="106">
        <f t="shared" si="9"/>
        <v>0</v>
      </c>
      <c r="AA22" s="64" t="str">
        <f t="shared" si="10"/>
        <v>--</v>
      </c>
      <c r="AB22" s="64">
        <f t="shared" si="11"/>
        <v>0</v>
      </c>
      <c r="AC22" s="64" t="str">
        <f t="shared" si="12"/>
        <v>--</v>
      </c>
      <c r="AD22" s="64">
        <f t="shared" si="13"/>
        <v>0</v>
      </c>
      <c r="AE22" s="64" t="str">
        <f t="shared" si="14"/>
        <v>--</v>
      </c>
      <c r="AF22" s="107" t="str">
        <f t="shared" si="15"/>
        <v>--</v>
      </c>
      <c r="AG22" s="114"/>
      <c r="AH22" s="83"/>
      <c r="AI22" s="83"/>
      <c r="AJ22" s="5"/>
      <c r="AK22" s="98"/>
    </row>
    <row r="23" spans="1:37" x14ac:dyDescent="0.25">
      <c r="A23" s="5">
        <v>40</v>
      </c>
      <c r="B23" s="5" t="s">
        <v>116</v>
      </c>
      <c r="C23" s="5" t="s">
        <v>117</v>
      </c>
      <c r="D23" s="7" t="s">
        <v>118</v>
      </c>
      <c r="E23" s="97" t="e">
        <f>VLOOKUP($B23,'2018 RBCs'!$A$4:$L$609,6,FALSE)</f>
        <v>#N/A</v>
      </c>
      <c r="F23" s="5" t="e">
        <f>VLOOKUP($B23,'2018 RBCs'!$A$4:$L$609,7,FALSE)</f>
        <v>#N/A</v>
      </c>
      <c r="G23" s="5" t="e">
        <f>VLOOKUP($B23,'2018 RBCs'!$A$4:$L$609,8,FALSE)</f>
        <v>#N/A</v>
      </c>
      <c r="H23" s="5" t="e">
        <f>VLOOKUP($B23,'2018 RBCs'!$A$4:$L$609,9,FALSE)</f>
        <v>#N/A</v>
      </c>
      <c r="I23" s="5" t="e">
        <f>VLOOKUP($B23,'2018 RBCs'!$A$4:$L$609,10,FALSE)</f>
        <v>#N/A</v>
      </c>
      <c r="J23" s="5" t="e">
        <f>VLOOKUP($B23,'2018 RBCs'!$A$4:$L$609,11,FALSE)</f>
        <v>#N/A</v>
      </c>
      <c r="K23" s="98" t="e">
        <f>VLOOKUP($B23,'2018 RBCs'!$A$4:$L$609,12,FALSE)</f>
        <v>#N/A</v>
      </c>
      <c r="L23" s="92" t="str">
        <f>VLOOKUP($B23,'4. Proposed RBCs'!$B$3:$R$379,5,FALSE)</f>
        <v>--</v>
      </c>
      <c r="M23" s="11">
        <f>VLOOKUP($B23,'4. Proposed RBCs'!$B$3:$R$379,7,FALSE)</f>
        <v>10</v>
      </c>
      <c r="N23" s="11" t="str">
        <f>VLOOKUP($B23,'4. Proposed RBCs'!$B$3:$R$379,9,FALSE)</f>
        <v>--</v>
      </c>
      <c r="O23" s="11">
        <f>VLOOKUP($B23,'4. Proposed RBCs'!$B$3:$R$379,11,FALSE)</f>
        <v>44</v>
      </c>
      <c r="P23" s="11" t="str">
        <f>VLOOKUP($B23,'4. Proposed RBCs'!$B$3:$R$379,13,FALSE)</f>
        <v>--</v>
      </c>
      <c r="Q23" s="11">
        <f>VLOOKUP($B23,'4. Proposed RBCs'!$B$3:$R$379,15,FALSE)</f>
        <v>44</v>
      </c>
      <c r="R23" s="93">
        <f>VLOOKUP($B23,'4. Proposed RBCs'!$B$3:$R$379,17,FALSE)</f>
        <v>20</v>
      </c>
      <c r="S23" t="e">
        <f t="shared" si="2"/>
        <v>#N/A</v>
      </c>
      <c r="T23" t="e">
        <f t="shared" si="3"/>
        <v>#N/A</v>
      </c>
      <c r="U23" t="e">
        <f t="shared" si="4"/>
        <v>#N/A</v>
      </c>
      <c r="V23" t="e">
        <f t="shared" si="5"/>
        <v>#N/A</v>
      </c>
      <c r="W23" t="e">
        <f t="shared" si="6"/>
        <v>#N/A</v>
      </c>
      <c r="X23" t="e">
        <f t="shared" si="7"/>
        <v>#N/A</v>
      </c>
      <c r="Y23" t="e">
        <f t="shared" si="8"/>
        <v>#N/A</v>
      </c>
      <c r="Z23" s="106" t="s">
        <v>1712</v>
      </c>
      <c r="AA23" s="64" t="s">
        <v>1712</v>
      </c>
      <c r="AB23" s="64" t="s">
        <v>1712</v>
      </c>
      <c r="AC23" s="64" t="s">
        <v>1712</v>
      </c>
      <c r="AD23" s="64" t="s">
        <v>1712</v>
      </c>
      <c r="AE23" s="64" t="s">
        <v>1712</v>
      </c>
      <c r="AF23" s="107" t="s">
        <v>1712</v>
      </c>
      <c r="AG23" s="114"/>
      <c r="AH23" s="83"/>
      <c r="AI23" s="83"/>
      <c r="AJ23" s="5"/>
      <c r="AK23" s="98"/>
    </row>
    <row r="24" spans="1:37" x14ac:dyDescent="0.25">
      <c r="A24" s="5">
        <v>42</v>
      </c>
      <c r="B24" s="9">
        <v>44</v>
      </c>
      <c r="C24" s="9" t="s">
        <v>119</v>
      </c>
      <c r="D24" s="18" t="s">
        <v>120</v>
      </c>
      <c r="E24" s="97">
        <f>VLOOKUP($B24,'2018 RBCs'!$A$4:$L$609,6,FALSE)</f>
        <v>3.2000000000000001E-2</v>
      </c>
      <c r="F24" s="5" t="str">
        <f>VLOOKUP($B24,'2018 RBCs'!$A$4:$L$609,7,FALSE)</f>
        <v>--</v>
      </c>
      <c r="G24" s="5">
        <f>VLOOKUP($B24,'2018 RBCs'!$A$4:$L$609,8,FALSE)</f>
        <v>0.84</v>
      </c>
      <c r="H24" s="5" t="str">
        <f>VLOOKUP($B24,'2018 RBCs'!$A$4:$L$609,9,FALSE)</f>
        <v>--</v>
      </c>
      <c r="I24" s="5">
        <f>VLOOKUP($B24,'2018 RBCs'!$A$4:$L$609,10,FALSE)</f>
        <v>0.39</v>
      </c>
      <c r="J24" s="5" t="str">
        <f>VLOOKUP($B24,'2018 RBCs'!$A$4:$L$609,11,FALSE)</f>
        <v>--</v>
      </c>
      <c r="K24" s="98" t="str">
        <f>VLOOKUP($B24,'2018 RBCs'!$A$4:$L$609,12,FALSE)</f>
        <v>--</v>
      </c>
      <c r="L24" s="90">
        <f>VLOOKUP($B24,'4. Proposed RBCs'!$B$3:$R$379,5,FALSE)</f>
        <v>3.2000000000000001E-2</v>
      </c>
      <c r="M24" s="13" t="str">
        <f>VLOOKUP($B24,'4. Proposed RBCs'!$B$3:$R$379,7,FALSE)</f>
        <v>--</v>
      </c>
      <c r="N24" s="13">
        <f>VLOOKUP($B24,'4. Proposed RBCs'!$B$3:$R$379,9,FALSE)</f>
        <v>0.84</v>
      </c>
      <c r="O24" s="13" t="str">
        <f>VLOOKUP($B24,'4. Proposed RBCs'!$B$3:$R$379,11,FALSE)</f>
        <v>--</v>
      </c>
      <c r="P24" s="13">
        <f>VLOOKUP($B24,'4. Proposed RBCs'!$B$3:$R$379,13,FALSE)</f>
        <v>0.39</v>
      </c>
      <c r="Q24" s="5" t="str">
        <f>VLOOKUP($B24,'4. Proposed RBCs'!$B$3:$R$379,15,FALSE)</f>
        <v>--</v>
      </c>
      <c r="R24" s="89" t="str">
        <f>VLOOKUP($B24,'4. Proposed RBCs'!$B$3:$R$379,17,FALSE)</f>
        <v>--</v>
      </c>
      <c r="S24" t="b">
        <f t="shared" si="2"/>
        <v>1</v>
      </c>
      <c r="T24" t="b">
        <f t="shared" si="3"/>
        <v>1</v>
      </c>
      <c r="U24" t="b">
        <f t="shared" si="4"/>
        <v>1</v>
      </c>
      <c r="V24" t="b">
        <f t="shared" si="5"/>
        <v>1</v>
      </c>
      <c r="W24" t="b">
        <f t="shared" si="6"/>
        <v>1</v>
      </c>
      <c r="X24" t="b">
        <f t="shared" si="7"/>
        <v>1</v>
      </c>
      <c r="Y24" t="b">
        <f t="shared" si="8"/>
        <v>1</v>
      </c>
      <c r="Z24" s="106">
        <f t="shared" si="9"/>
        <v>0</v>
      </c>
      <c r="AA24" s="64" t="str">
        <f t="shared" si="10"/>
        <v>--</v>
      </c>
      <c r="AB24" s="64">
        <f t="shared" si="11"/>
        <v>0</v>
      </c>
      <c r="AC24" s="64" t="str">
        <f t="shared" si="12"/>
        <v>--</v>
      </c>
      <c r="AD24" s="64">
        <f t="shared" si="13"/>
        <v>0</v>
      </c>
      <c r="AE24" s="64" t="str">
        <f t="shared" si="14"/>
        <v>--</v>
      </c>
      <c r="AF24" s="107" t="str">
        <f t="shared" si="15"/>
        <v>--</v>
      </c>
      <c r="AG24" s="114"/>
      <c r="AH24" s="83"/>
      <c r="AI24" s="83"/>
      <c r="AJ24" s="5"/>
      <c r="AK24" s="98"/>
    </row>
    <row r="25" spans="1:37" x14ac:dyDescent="0.25">
      <c r="A25" s="5">
        <v>44</v>
      </c>
      <c r="B25" s="9">
        <v>46</v>
      </c>
      <c r="C25" s="9" t="s">
        <v>121</v>
      </c>
      <c r="D25" s="18" t="s">
        <v>122</v>
      </c>
      <c r="E25" s="97">
        <f>VLOOKUP($B25,'2018 RBCs'!$A$4:$L$609,6,FALSE)</f>
        <v>0.13</v>
      </c>
      <c r="F25" s="5">
        <f>VLOOKUP($B25,'2018 RBCs'!$A$4:$L$609,7,FALSE)</f>
        <v>3</v>
      </c>
      <c r="G25" s="5">
        <f>VLOOKUP($B25,'2018 RBCs'!$A$4:$L$609,8,FALSE)</f>
        <v>3.3</v>
      </c>
      <c r="H25" s="5">
        <f>VLOOKUP($B25,'2018 RBCs'!$A$4:$L$609,9,FALSE)</f>
        <v>13</v>
      </c>
      <c r="I25" s="5">
        <f>VLOOKUP($B25,'2018 RBCs'!$A$4:$L$609,10,FALSE)</f>
        <v>1.5</v>
      </c>
      <c r="J25" s="5">
        <f>VLOOKUP($B25,'2018 RBCs'!$A$4:$L$609,11,FALSE)</f>
        <v>13</v>
      </c>
      <c r="K25" s="98">
        <f>VLOOKUP($B25,'2018 RBCs'!$A$4:$L$609,12,FALSE)</f>
        <v>29</v>
      </c>
      <c r="L25" s="90">
        <f>VLOOKUP($B25,'4. Proposed RBCs'!$B$3:$R$379,5,FALSE)</f>
        <v>0.13</v>
      </c>
      <c r="M25" s="8">
        <f>VLOOKUP($B25,'4. Proposed RBCs'!$B$3:$R$379,7,FALSE)</f>
        <v>6</v>
      </c>
      <c r="N25" s="13">
        <f>VLOOKUP($B25,'4. Proposed RBCs'!$B$3:$R$379,9,FALSE)</f>
        <v>3.3</v>
      </c>
      <c r="O25" s="8">
        <f>VLOOKUP($B25,'4. Proposed RBCs'!$B$3:$R$379,11,FALSE)</f>
        <v>26</v>
      </c>
      <c r="P25" s="13">
        <f>VLOOKUP($B25,'4. Proposed RBCs'!$B$3:$R$379,13,FALSE)</f>
        <v>1.5</v>
      </c>
      <c r="Q25" s="8">
        <f>VLOOKUP($B25,'4. Proposed RBCs'!$B$3:$R$379,15,FALSE)</f>
        <v>26</v>
      </c>
      <c r="R25" s="91">
        <f>VLOOKUP($B25,'4. Proposed RBCs'!$B$3:$R$379,17,FALSE)</f>
        <v>30</v>
      </c>
      <c r="S25" t="b">
        <f t="shared" si="2"/>
        <v>1</v>
      </c>
      <c r="T25" t="b">
        <f t="shared" si="3"/>
        <v>0</v>
      </c>
      <c r="U25" t="b">
        <f t="shared" si="4"/>
        <v>1</v>
      </c>
      <c r="V25" t="b">
        <f t="shared" si="5"/>
        <v>0</v>
      </c>
      <c r="W25" t="b">
        <f t="shared" si="6"/>
        <v>1</v>
      </c>
      <c r="X25" t="b">
        <f t="shared" si="7"/>
        <v>0</v>
      </c>
      <c r="Y25" t="b">
        <f t="shared" si="8"/>
        <v>0</v>
      </c>
      <c r="Z25" s="106">
        <f t="shared" si="9"/>
        <v>0</v>
      </c>
      <c r="AA25" s="64">
        <f t="shared" si="10"/>
        <v>1</v>
      </c>
      <c r="AB25" s="64">
        <f t="shared" si="11"/>
        <v>0</v>
      </c>
      <c r="AC25" s="64">
        <f t="shared" si="12"/>
        <v>1</v>
      </c>
      <c r="AD25" s="64">
        <f t="shared" si="13"/>
        <v>0</v>
      </c>
      <c r="AE25" s="64">
        <f t="shared" si="14"/>
        <v>1</v>
      </c>
      <c r="AF25" s="107">
        <f t="shared" si="15"/>
        <v>3.4482758620689655E-2</v>
      </c>
      <c r="AG25" s="114"/>
      <c r="AH25" s="83" t="s">
        <v>1713</v>
      </c>
      <c r="AI25" s="83" t="s">
        <v>1714</v>
      </c>
      <c r="AJ25" s="5"/>
      <c r="AK25" s="98"/>
    </row>
    <row r="26" spans="1:37" x14ac:dyDescent="0.25">
      <c r="A26" s="5">
        <v>45</v>
      </c>
      <c r="B26" s="9">
        <v>47</v>
      </c>
      <c r="C26" s="9" t="s">
        <v>123</v>
      </c>
      <c r="D26" s="18" t="s">
        <v>124</v>
      </c>
      <c r="E26" s="97">
        <f>VLOOKUP($B26,'2018 RBCs'!$A$4:$L$609,6,FALSE)</f>
        <v>4.1999999999999996E-6</v>
      </c>
      <c r="F26" s="5" t="str">
        <f>VLOOKUP($B26,'2018 RBCs'!$A$4:$L$609,7,FALSE)</f>
        <v>--</v>
      </c>
      <c r="G26" s="5">
        <f>VLOOKUP($B26,'2018 RBCs'!$A$4:$L$609,8,FALSE)</f>
        <v>4.3999999999999999E-5</v>
      </c>
      <c r="H26" s="5" t="str">
        <f>VLOOKUP($B26,'2018 RBCs'!$A$4:$L$609,9,FALSE)</f>
        <v>--</v>
      </c>
      <c r="I26" s="5">
        <f>VLOOKUP($B26,'2018 RBCs'!$A$4:$L$609,10,FALSE)</f>
        <v>8.6000000000000003E-5</v>
      </c>
      <c r="J26" s="5" t="str">
        <f>VLOOKUP($B26,'2018 RBCs'!$A$4:$L$609,11,FALSE)</f>
        <v>--</v>
      </c>
      <c r="K26" s="98" t="str">
        <f>VLOOKUP($B26,'2018 RBCs'!$A$4:$L$609,12,FALSE)</f>
        <v>--</v>
      </c>
      <c r="L26" s="90">
        <f>VLOOKUP($B26,'4. Proposed RBCs'!$B$3:$R$379,5,FALSE)</f>
        <v>4.1999999999999996E-6</v>
      </c>
      <c r="M26" s="13" t="str">
        <f>VLOOKUP($B26,'4. Proposed RBCs'!$B$3:$R$379,7,FALSE)</f>
        <v>--</v>
      </c>
      <c r="N26" s="13">
        <f>VLOOKUP($B26,'4. Proposed RBCs'!$B$3:$R$379,9,FALSE)</f>
        <v>4.3999999999999999E-5</v>
      </c>
      <c r="O26" s="13" t="str">
        <f>VLOOKUP($B26,'4. Proposed RBCs'!$B$3:$R$379,11,FALSE)</f>
        <v>--</v>
      </c>
      <c r="P26" s="13">
        <f>VLOOKUP($B26,'4. Proposed RBCs'!$B$3:$R$379,13,FALSE)</f>
        <v>8.6000000000000003E-5</v>
      </c>
      <c r="Q26" s="5" t="str">
        <f>VLOOKUP($B26,'4. Proposed RBCs'!$B$3:$R$379,15,FALSE)</f>
        <v>--</v>
      </c>
      <c r="R26" s="89" t="str">
        <f>VLOOKUP($B26,'4. Proposed RBCs'!$B$3:$R$379,17,FALSE)</f>
        <v>--</v>
      </c>
      <c r="S26" t="b">
        <f t="shared" si="2"/>
        <v>1</v>
      </c>
      <c r="T26" t="b">
        <f t="shared" si="3"/>
        <v>1</v>
      </c>
      <c r="U26" t="b">
        <f t="shared" si="4"/>
        <v>1</v>
      </c>
      <c r="V26" t="b">
        <f t="shared" si="5"/>
        <v>1</v>
      </c>
      <c r="W26" t="b">
        <f t="shared" si="6"/>
        <v>1</v>
      </c>
      <c r="X26" t="b">
        <f t="shared" si="7"/>
        <v>1</v>
      </c>
      <c r="Y26" t="b">
        <f t="shared" si="8"/>
        <v>1</v>
      </c>
      <c r="Z26" s="106">
        <f t="shared" si="9"/>
        <v>0</v>
      </c>
      <c r="AA26" s="64" t="str">
        <f t="shared" si="10"/>
        <v>--</v>
      </c>
      <c r="AB26" s="64">
        <f t="shared" si="11"/>
        <v>0</v>
      </c>
      <c r="AC26" s="64" t="str">
        <f t="shared" si="12"/>
        <v>--</v>
      </c>
      <c r="AD26" s="64">
        <f t="shared" si="13"/>
        <v>0</v>
      </c>
      <c r="AE26" s="64" t="str">
        <f t="shared" si="14"/>
        <v>--</v>
      </c>
      <c r="AF26" s="107" t="str">
        <f t="shared" si="15"/>
        <v>--</v>
      </c>
      <c r="AG26" s="114"/>
      <c r="AH26" s="83"/>
      <c r="AI26" s="83"/>
      <c r="AJ26" s="5" t="s">
        <v>52</v>
      </c>
      <c r="AK26" s="98"/>
    </row>
    <row r="27" spans="1:37" x14ac:dyDescent="0.25">
      <c r="A27" s="5">
        <v>46</v>
      </c>
      <c r="B27" s="9">
        <v>49</v>
      </c>
      <c r="C27" s="9" t="s">
        <v>126</v>
      </c>
      <c r="D27" s="18" t="s">
        <v>127</v>
      </c>
      <c r="E27" s="97">
        <f>VLOOKUP($B27,'2018 RBCs'!$A$4:$L$609,6,FALSE)</f>
        <v>7.0999999999999998E-6</v>
      </c>
      <c r="F27" s="5" t="str">
        <f>VLOOKUP($B27,'2018 RBCs'!$A$4:$L$609,7,FALSE)</f>
        <v>--</v>
      </c>
      <c r="G27" s="5">
        <f>VLOOKUP($B27,'2018 RBCs'!$A$4:$L$609,8,FALSE)</f>
        <v>1.9000000000000001E-4</v>
      </c>
      <c r="H27" s="5" t="str">
        <f>VLOOKUP($B27,'2018 RBCs'!$A$4:$L$609,9,FALSE)</f>
        <v>--</v>
      </c>
      <c r="I27" s="5">
        <f>VLOOKUP($B27,'2018 RBCs'!$A$4:$L$609,10,FALSE)</f>
        <v>8.6000000000000003E-5</v>
      </c>
      <c r="J27" s="5" t="str">
        <f>VLOOKUP($B27,'2018 RBCs'!$A$4:$L$609,11,FALSE)</f>
        <v>--</v>
      </c>
      <c r="K27" s="98" t="str">
        <f>VLOOKUP($B27,'2018 RBCs'!$A$4:$L$609,12,FALSE)</f>
        <v>--</v>
      </c>
      <c r="L27" s="90">
        <f>VLOOKUP($B27,'4. Proposed RBCs'!$B$3:$R$379,5,FALSE)</f>
        <v>7.0999999999999998E-6</v>
      </c>
      <c r="M27" s="13" t="str">
        <f>VLOOKUP($B27,'4. Proposed RBCs'!$B$3:$R$379,7,FALSE)</f>
        <v>--</v>
      </c>
      <c r="N27" s="13">
        <f>VLOOKUP($B27,'4. Proposed RBCs'!$B$3:$R$379,9,FALSE)</f>
        <v>1.9000000000000001E-4</v>
      </c>
      <c r="O27" s="13" t="str">
        <f>VLOOKUP($B27,'4. Proposed RBCs'!$B$3:$R$379,11,FALSE)</f>
        <v>--</v>
      </c>
      <c r="P27" s="13">
        <f>VLOOKUP($B27,'4. Proposed RBCs'!$B$3:$R$379,13,FALSE)</f>
        <v>8.6000000000000003E-5</v>
      </c>
      <c r="Q27" s="5" t="str">
        <f>VLOOKUP($B27,'4. Proposed RBCs'!$B$3:$R$379,15,FALSE)</f>
        <v>--</v>
      </c>
      <c r="R27" s="89" t="str">
        <f>VLOOKUP($B27,'4. Proposed RBCs'!$B$3:$R$379,17,FALSE)</f>
        <v>--</v>
      </c>
      <c r="S27" t="b">
        <f t="shared" si="2"/>
        <v>1</v>
      </c>
      <c r="T27" t="b">
        <f t="shared" si="3"/>
        <v>1</v>
      </c>
      <c r="U27" t="b">
        <f t="shared" si="4"/>
        <v>1</v>
      </c>
      <c r="V27" t="b">
        <f t="shared" si="5"/>
        <v>1</v>
      </c>
      <c r="W27" t="b">
        <f t="shared" si="6"/>
        <v>1</v>
      </c>
      <c r="X27" t="b">
        <f t="shared" si="7"/>
        <v>1</v>
      </c>
      <c r="Y27" t="b">
        <f t="shared" si="8"/>
        <v>1</v>
      </c>
      <c r="Z27" s="106">
        <f t="shared" si="9"/>
        <v>0</v>
      </c>
      <c r="AA27" s="64" t="str">
        <f t="shared" si="10"/>
        <v>--</v>
      </c>
      <c r="AB27" s="64">
        <f t="shared" si="11"/>
        <v>0</v>
      </c>
      <c r="AC27" s="64" t="str">
        <f t="shared" si="12"/>
        <v>--</v>
      </c>
      <c r="AD27" s="64">
        <f t="shared" si="13"/>
        <v>0</v>
      </c>
      <c r="AE27" s="64" t="str">
        <f t="shared" si="14"/>
        <v>--</v>
      </c>
      <c r="AF27" s="107" t="str">
        <f t="shared" si="15"/>
        <v>--</v>
      </c>
      <c r="AG27" s="114"/>
      <c r="AH27" s="83"/>
      <c r="AI27" s="83"/>
      <c r="AJ27" s="5"/>
      <c r="AK27" s="98"/>
    </row>
    <row r="28" spans="1:37" x14ac:dyDescent="0.25">
      <c r="A28" s="5">
        <v>47</v>
      </c>
      <c r="B28" s="9">
        <v>50</v>
      </c>
      <c r="C28" s="9" t="s">
        <v>128</v>
      </c>
      <c r="D28" s="18" t="s">
        <v>129</v>
      </c>
      <c r="E28" s="97">
        <f>VLOOKUP($B28,'2018 RBCs'!$A$4:$L$609,6,FALSE)</f>
        <v>7.0999999999999998E-6</v>
      </c>
      <c r="F28" s="5" t="str">
        <f>VLOOKUP($B28,'2018 RBCs'!$A$4:$L$609,7,FALSE)</f>
        <v>--</v>
      </c>
      <c r="G28" s="5">
        <f>VLOOKUP($B28,'2018 RBCs'!$A$4:$L$609,8,FALSE)</f>
        <v>1.9000000000000001E-4</v>
      </c>
      <c r="H28" s="5" t="str">
        <f>VLOOKUP($B28,'2018 RBCs'!$A$4:$L$609,9,FALSE)</f>
        <v>--</v>
      </c>
      <c r="I28" s="5">
        <f>VLOOKUP($B28,'2018 RBCs'!$A$4:$L$609,10,FALSE)</f>
        <v>8.6000000000000003E-5</v>
      </c>
      <c r="J28" s="5" t="str">
        <f>VLOOKUP($B28,'2018 RBCs'!$A$4:$L$609,11,FALSE)</f>
        <v>--</v>
      </c>
      <c r="K28" s="98" t="str">
        <f>VLOOKUP($B28,'2018 RBCs'!$A$4:$L$609,12,FALSE)</f>
        <v>--</v>
      </c>
      <c r="L28" s="90">
        <f>VLOOKUP($B28,'4. Proposed RBCs'!$B$3:$R$379,5,FALSE)</f>
        <v>7.0999999999999998E-6</v>
      </c>
      <c r="M28" s="13" t="str">
        <f>VLOOKUP($B28,'4. Proposed RBCs'!$B$3:$R$379,7,FALSE)</f>
        <v>--</v>
      </c>
      <c r="N28" s="13">
        <f>VLOOKUP($B28,'4. Proposed RBCs'!$B$3:$R$379,9,FALSE)</f>
        <v>1.9000000000000001E-4</v>
      </c>
      <c r="O28" s="13" t="str">
        <f>VLOOKUP($B28,'4. Proposed RBCs'!$B$3:$R$379,11,FALSE)</f>
        <v>--</v>
      </c>
      <c r="P28" s="13">
        <f>VLOOKUP($B28,'4. Proposed RBCs'!$B$3:$R$379,13,FALSE)</f>
        <v>8.6000000000000003E-5</v>
      </c>
      <c r="Q28" s="5" t="str">
        <f>VLOOKUP($B28,'4. Proposed RBCs'!$B$3:$R$379,15,FALSE)</f>
        <v>--</v>
      </c>
      <c r="R28" s="89" t="str">
        <f>VLOOKUP($B28,'4. Proposed RBCs'!$B$3:$R$379,17,FALSE)</f>
        <v>--</v>
      </c>
      <c r="S28" t="b">
        <f t="shared" si="2"/>
        <v>1</v>
      </c>
      <c r="T28" t="b">
        <f t="shared" si="3"/>
        <v>1</v>
      </c>
      <c r="U28" t="b">
        <f t="shared" si="4"/>
        <v>1</v>
      </c>
      <c r="V28" t="b">
        <f t="shared" si="5"/>
        <v>1</v>
      </c>
      <c r="W28" t="b">
        <f t="shared" si="6"/>
        <v>1</v>
      </c>
      <c r="X28" t="b">
        <f t="shared" si="7"/>
        <v>1</v>
      </c>
      <c r="Y28" t="b">
        <f t="shared" si="8"/>
        <v>1</v>
      </c>
      <c r="Z28" s="106">
        <f t="shared" si="9"/>
        <v>0</v>
      </c>
      <c r="AA28" s="64" t="str">
        <f t="shared" si="10"/>
        <v>--</v>
      </c>
      <c r="AB28" s="64">
        <f t="shared" si="11"/>
        <v>0</v>
      </c>
      <c r="AC28" s="64" t="str">
        <f t="shared" si="12"/>
        <v>--</v>
      </c>
      <c r="AD28" s="64">
        <f t="shared" si="13"/>
        <v>0</v>
      </c>
      <c r="AE28" s="64" t="str">
        <f t="shared" si="14"/>
        <v>--</v>
      </c>
      <c r="AF28" s="107" t="str">
        <f t="shared" si="15"/>
        <v>--</v>
      </c>
      <c r="AG28" s="114"/>
      <c r="AH28" s="83"/>
      <c r="AI28" s="83"/>
      <c r="AJ28" s="5"/>
      <c r="AK28" s="98"/>
    </row>
    <row r="29" spans="1:37" x14ac:dyDescent="0.25">
      <c r="A29" s="5">
        <v>48</v>
      </c>
      <c r="B29" s="9">
        <v>51</v>
      </c>
      <c r="C29" s="9" t="s">
        <v>130</v>
      </c>
      <c r="D29" s="18" t="s">
        <v>131</v>
      </c>
      <c r="E29" s="97">
        <f>VLOOKUP($B29,'2018 RBCs'!$A$4:$L$609,6,FALSE)</f>
        <v>7.0999999999999998E-6</v>
      </c>
      <c r="F29" s="5" t="str">
        <f>VLOOKUP($B29,'2018 RBCs'!$A$4:$L$609,7,FALSE)</f>
        <v>--</v>
      </c>
      <c r="G29" s="5">
        <f>VLOOKUP($B29,'2018 RBCs'!$A$4:$L$609,8,FALSE)</f>
        <v>1.9000000000000001E-4</v>
      </c>
      <c r="H29" s="5" t="str">
        <f>VLOOKUP($B29,'2018 RBCs'!$A$4:$L$609,9,FALSE)</f>
        <v>--</v>
      </c>
      <c r="I29" s="5">
        <f>VLOOKUP($B29,'2018 RBCs'!$A$4:$L$609,10,FALSE)</f>
        <v>8.6000000000000003E-5</v>
      </c>
      <c r="J29" s="5" t="str">
        <f>VLOOKUP($B29,'2018 RBCs'!$A$4:$L$609,11,FALSE)</f>
        <v>--</v>
      </c>
      <c r="K29" s="98" t="str">
        <f>VLOOKUP($B29,'2018 RBCs'!$A$4:$L$609,12,FALSE)</f>
        <v>--</v>
      </c>
      <c r="L29" s="90">
        <f>VLOOKUP($B29,'4. Proposed RBCs'!$B$3:$R$379,5,FALSE)</f>
        <v>7.0999999999999998E-6</v>
      </c>
      <c r="M29" s="13" t="str">
        <f>VLOOKUP($B29,'4. Proposed RBCs'!$B$3:$R$379,7,FALSE)</f>
        <v>--</v>
      </c>
      <c r="N29" s="13">
        <f>VLOOKUP($B29,'4. Proposed RBCs'!$B$3:$R$379,9,FALSE)</f>
        <v>1.9000000000000001E-4</v>
      </c>
      <c r="O29" s="13" t="str">
        <f>VLOOKUP($B29,'4. Proposed RBCs'!$B$3:$R$379,11,FALSE)</f>
        <v>--</v>
      </c>
      <c r="P29" s="13">
        <f>VLOOKUP($B29,'4. Proposed RBCs'!$B$3:$R$379,13,FALSE)</f>
        <v>8.6000000000000003E-5</v>
      </c>
      <c r="Q29" s="5" t="str">
        <f>VLOOKUP($B29,'4. Proposed RBCs'!$B$3:$R$379,15,FALSE)</f>
        <v>--</v>
      </c>
      <c r="R29" s="89" t="str">
        <f>VLOOKUP($B29,'4. Proposed RBCs'!$B$3:$R$379,17,FALSE)</f>
        <v>--</v>
      </c>
      <c r="S29" t="b">
        <f t="shared" si="2"/>
        <v>1</v>
      </c>
      <c r="T29" t="b">
        <f t="shared" si="3"/>
        <v>1</v>
      </c>
      <c r="U29" t="b">
        <f t="shared" si="4"/>
        <v>1</v>
      </c>
      <c r="V29" t="b">
        <f t="shared" si="5"/>
        <v>1</v>
      </c>
      <c r="W29" t="b">
        <f t="shared" si="6"/>
        <v>1</v>
      </c>
      <c r="X29" t="b">
        <f t="shared" si="7"/>
        <v>1</v>
      </c>
      <c r="Y29" t="b">
        <f t="shared" si="8"/>
        <v>1</v>
      </c>
      <c r="Z29" s="106">
        <f t="shared" si="9"/>
        <v>0</v>
      </c>
      <c r="AA29" s="64" t="str">
        <f t="shared" si="10"/>
        <v>--</v>
      </c>
      <c r="AB29" s="64">
        <f t="shared" si="11"/>
        <v>0</v>
      </c>
      <c r="AC29" s="64" t="str">
        <f t="shared" si="12"/>
        <v>--</v>
      </c>
      <c r="AD29" s="64">
        <f t="shared" si="13"/>
        <v>0</v>
      </c>
      <c r="AE29" s="64" t="str">
        <f t="shared" si="14"/>
        <v>--</v>
      </c>
      <c r="AF29" s="107" t="str">
        <f t="shared" si="15"/>
        <v>--</v>
      </c>
      <c r="AG29" s="114"/>
      <c r="AH29" s="83"/>
      <c r="AI29" s="83"/>
      <c r="AJ29" s="5"/>
      <c r="AK29" s="98"/>
    </row>
    <row r="30" spans="1:37" x14ac:dyDescent="0.25">
      <c r="A30" s="5">
        <v>53</v>
      </c>
      <c r="B30" s="9">
        <v>56</v>
      </c>
      <c r="C30" s="9" t="s">
        <v>132</v>
      </c>
      <c r="D30" s="18" t="s">
        <v>133</v>
      </c>
      <c r="E30" s="97">
        <f>VLOOKUP($B30,'2018 RBCs'!$A$4:$L$609,6,FALSE)</f>
        <v>0.02</v>
      </c>
      <c r="F30" s="5">
        <f>VLOOKUP($B30,'2018 RBCs'!$A$4:$L$609,7,FALSE)</f>
        <v>1</v>
      </c>
      <c r="G30" s="5">
        <f>VLOOKUP($B30,'2018 RBCs'!$A$4:$L$609,8,FALSE)</f>
        <v>0.53</v>
      </c>
      <c r="H30" s="5">
        <f>VLOOKUP($B30,'2018 RBCs'!$A$4:$L$609,9,FALSE)</f>
        <v>4.4000000000000004</v>
      </c>
      <c r="I30" s="5">
        <f>VLOOKUP($B30,'2018 RBCs'!$A$4:$L$609,10,FALSE)</f>
        <v>0.24</v>
      </c>
      <c r="J30" s="5">
        <f>VLOOKUP($B30,'2018 RBCs'!$A$4:$L$609,11,FALSE)</f>
        <v>4.4000000000000004</v>
      </c>
      <c r="K30" s="98">
        <f>VLOOKUP($B30,'2018 RBCs'!$A$4:$L$609,12,FALSE)</f>
        <v>240</v>
      </c>
      <c r="L30" s="90">
        <f>VLOOKUP($B30,'4. Proposed RBCs'!$B$3:$R$379,5,FALSE)</f>
        <v>0.02</v>
      </c>
      <c r="M30" s="13">
        <f>VLOOKUP($B30,'4. Proposed RBCs'!$B$3:$R$379,7,FALSE)</f>
        <v>1</v>
      </c>
      <c r="N30" s="13">
        <f>VLOOKUP($B30,'4. Proposed RBCs'!$B$3:$R$379,9,FALSE)</f>
        <v>0.53</v>
      </c>
      <c r="O30" s="13">
        <f>VLOOKUP($B30,'4. Proposed RBCs'!$B$3:$R$379,11,FALSE)</f>
        <v>4.4000000000000004</v>
      </c>
      <c r="P30" s="13">
        <f>VLOOKUP($B30,'4. Proposed RBCs'!$B$3:$R$379,13,FALSE)</f>
        <v>0.24</v>
      </c>
      <c r="Q30" s="5">
        <f>VLOOKUP($B30,'4. Proposed RBCs'!$B$3:$R$379,15,FALSE)</f>
        <v>4.4000000000000004</v>
      </c>
      <c r="R30" s="91">
        <f>VLOOKUP($B30,'4. Proposed RBCs'!$B$3:$R$379,17,FALSE)</f>
        <v>14</v>
      </c>
      <c r="S30" t="b">
        <f t="shared" si="2"/>
        <v>1</v>
      </c>
      <c r="T30" t="b">
        <f t="shared" si="3"/>
        <v>1</v>
      </c>
      <c r="U30" t="b">
        <f t="shared" si="4"/>
        <v>1</v>
      </c>
      <c r="V30" t="b">
        <f t="shared" si="5"/>
        <v>1</v>
      </c>
      <c r="W30" t="b">
        <f t="shared" si="6"/>
        <v>1</v>
      </c>
      <c r="X30" t="b">
        <f t="shared" si="7"/>
        <v>1</v>
      </c>
      <c r="Y30" t="b">
        <f t="shared" si="8"/>
        <v>0</v>
      </c>
      <c r="Z30" s="106">
        <f t="shared" si="9"/>
        <v>0</v>
      </c>
      <c r="AA30" s="64">
        <f t="shared" si="10"/>
        <v>0</v>
      </c>
      <c r="AB30" s="64">
        <f t="shared" si="11"/>
        <v>0</v>
      </c>
      <c r="AC30" s="64">
        <f t="shared" si="12"/>
        <v>0</v>
      </c>
      <c r="AD30" s="64">
        <f t="shared" si="13"/>
        <v>0</v>
      </c>
      <c r="AE30" s="64">
        <f t="shared" si="14"/>
        <v>0</v>
      </c>
      <c r="AF30" s="107">
        <f t="shared" si="15"/>
        <v>-0.94166666666666665</v>
      </c>
      <c r="AG30" s="114"/>
      <c r="AH30" s="83"/>
      <c r="AI30" s="83" t="s">
        <v>1715</v>
      </c>
      <c r="AJ30" s="5"/>
      <c r="AK30" s="98"/>
    </row>
    <row r="31" spans="1:37" x14ac:dyDescent="0.25">
      <c r="A31" s="5">
        <v>55</v>
      </c>
      <c r="B31" s="9">
        <v>58</v>
      </c>
      <c r="C31" s="9" t="s">
        <v>134</v>
      </c>
      <c r="D31" s="18" t="s">
        <v>135</v>
      </c>
      <c r="E31" s="97">
        <f>VLOOKUP($B31,'2018 RBCs'!$A$4:$L$609,6,FALSE)</f>
        <v>4.2000000000000002E-4</v>
      </c>
      <c r="F31" s="5">
        <f>VLOOKUP($B31,'2018 RBCs'!$A$4:$L$609,7,FALSE)</f>
        <v>7.0000000000000001E-3</v>
      </c>
      <c r="G31" s="5">
        <f>VLOOKUP($B31,'2018 RBCs'!$A$4:$L$609,8,FALSE)</f>
        <v>1.0999999999999999E-2</v>
      </c>
      <c r="H31" s="5">
        <f>VLOOKUP($B31,'2018 RBCs'!$A$4:$L$609,9,FALSE)</f>
        <v>3.1E-2</v>
      </c>
      <c r="I31" s="5">
        <f>VLOOKUP($B31,'2018 RBCs'!$A$4:$L$609,10,FALSE)</f>
        <v>5.0000000000000001E-3</v>
      </c>
      <c r="J31" s="5">
        <f>VLOOKUP($B31,'2018 RBCs'!$A$4:$L$609,11,FALSE)</f>
        <v>3.1E-2</v>
      </c>
      <c r="K31" s="98">
        <f>VLOOKUP($B31,'2018 RBCs'!$A$4:$L$609,12,FALSE)</f>
        <v>0.02</v>
      </c>
      <c r="L31" s="90">
        <f>VLOOKUP($B31,'4. Proposed RBCs'!$B$3:$R$379,5,FALSE)</f>
        <v>4.2000000000000002E-4</v>
      </c>
      <c r="M31" s="8">
        <f>VLOOKUP($B31,'4. Proposed RBCs'!$B$3:$R$379,7,FALSE)</f>
        <v>1E-3</v>
      </c>
      <c r="N31" s="13">
        <f>VLOOKUP($B31,'4. Proposed RBCs'!$B$3:$R$379,9,FALSE)</f>
        <v>1.0999999999999999E-2</v>
      </c>
      <c r="O31" s="8">
        <f>VLOOKUP($B31,'4. Proposed RBCs'!$B$3:$R$379,11,FALSE)</f>
        <v>4.4000000000000003E-3</v>
      </c>
      <c r="P31" s="13">
        <f>VLOOKUP($B31,'4. Proposed RBCs'!$B$3:$R$379,13,FALSE)</f>
        <v>5.0000000000000001E-3</v>
      </c>
      <c r="Q31" s="8">
        <f>VLOOKUP($B31,'4. Proposed RBCs'!$B$3:$R$379,15,FALSE)</f>
        <v>4.4000000000000003E-3</v>
      </c>
      <c r="R31" s="91" t="str">
        <f>VLOOKUP($B31,'4. Proposed RBCs'!$B$3:$R$379,17,FALSE)</f>
        <v>--</v>
      </c>
      <c r="S31" t="b">
        <f t="shared" si="2"/>
        <v>1</v>
      </c>
      <c r="T31" t="b">
        <f t="shared" si="3"/>
        <v>0</v>
      </c>
      <c r="U31" t="b">
        <f t="shared" si="4"/>
        <v>1</v>
      </c>
      <c r="V31" t="b">
        <f t="shared" si="5"/>
        <v>0</v>
      </c>
      <c r="W31" t="b">
        <f t="shared" si="6"/>
        <v>1</v>
      </c>
      <c r="X31" t="b">
        <f t="shared" si="7"/>
        <v>0</v>
      </c>
      <c r="Y31" t="b">
        <f t="shared" si="8"/>
        <v>0</v>
      </c>
      <c r="Z31" s="106">
        <f t="shared" si="9"/>
        <v>0</v>
      </c>
      <c r="AA31" s="64">
        <f t="shared" si="10"/>
        <v>-0.8571428571428571</v>
      </c>
      <c r="AB31" s="64">
        <f t="shared" si="11"/>
        <v>0</v>
      </c>
      <c r="AC31" s="64">
        <f t="shared" si="12"/>
        <v>-0.85806451612903223</v>
      </c>
      <c r="AD31" s="64">
        <f t="shared" si="13"/>
        <v>0</v>
      </c>
      <c r="AE31" s="64">
        <f t="shared" si="14"/>
        <v>-0.85806451612903223</v>
      </c>
      <c r="AF31" s="107" t="str">
        <f t="shared" si="15"/>
        <v>--</v>
      </c>
      <c r="AG31" s="114"/>
      <c r="AH31" s="83" t="s">
        <v>1716</v>
      </c>
      <c r="AI31" s="83"/>
      <c r="AJ31" s="5"/>
      <c r="AK31" s="98"/>
    </row>
    <row r="32" spans="1:37" x14ac:dyDescent="0.25">
      <c r="A32" s="5">
        <v>56</v>
      </c>
      <c r="B32" s="5">
        <v>62</v>
      </c>
      <c r="C32" s="5" t="s">
        <v>136</v>
      </c>
      <c r="D32" s="7" t="s">
        <v>137</v>
      </c>
      <c r="E32" s="97" t="str">
        <f>VLOOKUP($B32,'2018 RBCs'!$A$4:$L$609,6,FALSE)</f>
        <v>--</v>
      </c>
      <c r="F32" s="5" t="str">
        <f>VLOOKUP($B32,'2018 RBCs'!$A$4:$L$609,7,FALSE)</f>
        <v>--</v>
      </c>
      <c r="G32" s="5" t="str">
        <f>VLOOKUP($B32,'2018 RBCs'!$A$4:$L$609,8,FALSE)</f>
        <v>--</v>
      </c>
      <c r="H32" s="5" t="str">
        <f>VLOOKUP($B32,'2018 RBCs'!$A$4:$L$609,9,FALSE)</f>
        <v>--</v>
      </c>
      <c r="I32" s="5" t="str">
        <f>VLOOKUP($B32,'2018 RBCs'!$A$4:$L$609,10,FALSE)</f>
        <v>--</v>
      </c>
      <c r="J32" s="5" t="str">
        <f>VLOOKUP($B32,'2018 RBCs'!$A$4:$L$609,11,FALSE)</f>
        <v>--</v>
      </c>
      <c r="K32" s="98" t="str">
        <f>VLOOKUP($B32,'2018 RBCs'!$A$4:$L$609,12,FALSE)</f>
        <v>--</v>
      </c>
      <c r="L32" s="90" t="str">
        <f>VLOOKUP($B32,'4. Proposed RBCs'!$B$3:$R$379,5,FALSE)</f>
        <v>--</v>
      </c>
      <c r="M32" s="8">
        <f>VLOOKUP($B32,'4. Proposed RBCs'!$B$3:$R$379,7,FALSE)</f>
        <v>0.4</v>
      </c>
      <c r="N32" s="13" t="str">
        <f>VLOOKUP($B32,'4. Proposed RBCs'!$B$3:$R$379,9,FALSE)</f>
        <v>--</v>
      </c>
      <c r="O32" s="8">
        <f>VLOOKUP($B32,'4. Proposed RBCs'!$B$3:$R$379,11,FALSE)</f>
        <v>1.8</v>
      </c>
      <c r="P32" s="13" t="str">
        <f>VLOOKUP($B32,'4. Proposed RBCs'!$B$3:$R$379,13,FALSE)</f>
        <v>--</v>
      </c>
      <c r="Q32" s="8">
        <f>VLOOKUP($B32,'4. Proposed RBCs'!$B$3:$R$379,15,FALSE)</f>
        <v>1.8</v>
      </c>
      <c r="R32" s="89" t="str">
        <f>VLOOKUP($B32,'4. Proposed RBCs'!$B$3:$R$379,17,FALSE)</f>
        <v>--</v>
      </c>
      <c r="S32" t="b">
        <f t="shared" si="2"/>
        <v>1</v>
      </c>
      <c r="T32" t="b">
        <f t="shared" si="3"/>
        <v>0</v>
      </c>
      <c r="U32" t="b">
        <f t="shared" si="4"/>
        <v>1</v>
      </c>
      <c r="V32" t="b">
        <f t="shared" si="5"/>
        <v>0</v>
      </c>
      <c r="W32" t="b">
        <f t="shared" si="6"/>
        <v>1</v>
      </c>
      <c r="X32" t="b">
        <f t="shared" si="7"/>
        <v>0</v>
      </c>
      <c r="Y32" t="b">
        <f t="shared" si="8"/>
        <v>1</v>
      </c>
      <c r="Z32" s="106" t="str">
        <f t="shared" si="9"/>
        <v>--</v>
      </c>
      <c r="AA32" s="64" t="str">
        <f t="shared" si="10"/>
        <v>--</v>
      </c>
      <c r="AB32" s="64" t="str">
        <f t="shared" si="11"/>
        <v>--</v>
      </c>
      <c r="AC32" s="64" t="str">
        <f t="shared" si="12"/>
        <v>--</v>
      </c>
      <c r="AD32" s="64" t="str">
        <f t="shared" si="13"/>
        <v>--</v>
      </c>
      <c r="AE32" s="64" t="str">
        <f t="shared" si="14"/>
        <v>--</v>
      </c>
      <c r="AF32" s="107" t="str">
        <f t="shared" si="15"/>
        <v>--</v>
      </c>
      <c r="AG32" s="114"/>
      <c r="AH32" s="83"/>
      <c r="AI32" s="83"/>
      <c r="AJ32" s="5"/>
      <c r="AK32" s="98"/>
    </row>
    <row r="33" spans="1:37" x14ac:dyDescent="0.25">
      <c r="A33" s="5">
        <v>104</v>
      </c>
      <c r="B33" s="9">
        <v>63</v>
      </c>
      <c r="C33" s="9" t="s">
        <v>197</v>
      </c>
      <c r="D33" s="18" t="s">
        <v>198</v>
      </c>
      <c r="E33" s="97">
        <f>VLOOKUP($B33,'2018 RBCs'!$A$4:$L$609,6,FALSE)</f>
        <v>1.4E-3</v>
      </c>
      <c r="F33" s="5" t="str">
        <f>VLOOKUP($B33,'2018 RBCs'!$A$4:$L$609,7,FALSE)</f>
        <v>--</v>
      </c>
      <c r="G33" s="5">
        <f>VLOOKUP($B33,'2018 RBCs'!$A$4:$L$609,8,FALSE)</f>
        <v>3.6999999999999998E-2</v>
      </c>
      <c r="H33" s="5" t="str">
        <f>VLOOKUP($B33,'2018 RBCs'!$A$4:$L$609,9,FALSE)</f>
        <v>--</v>
      </c>
      <c r="I33" s="5">
        <f>VLOOKUP($B33,'2018 RBCs'!$A$4:$L$609,10,FALSE)</f>
        <v>1.7000000000000001E-2</v>
      </c>
      <c r="J33" s="5" t="str">
        <f>VLOOKUP($B33,'2018 RBCs'!$A$4:$L$609,11,FALSE)</f>
        <v>--</v>
      </c>
      <c r="K33" s="98">
        <f>VLOOKUP($B33,'2018 RBCs'!$A$4:$L$609,12,FALSE)</f>
        <v>120</v>
      </c>
      <c r="L33" s="90">
        <f>VLOOKUP($B33,'4. Proposed RBCs'!$B$3:$R$379,5,FALSE)</f>
        <v>1.4E-3</v>
      </c>
      <c r="M33" s="13" t="str">
        <f>VLOOKUP($B33,'4. Proposed RBCs'!$B$3:$R$379,7,FALSE)</f>
        <v>--</v>
      </c>
      <c r="N33" s="13">
        <f>VLOOKUP($B33,'4. Proposed RBCs'!$B$3:$R$379,9,FALSE)</f>
        <v>3.6999999999999998E-2</v>
      </c>
      <c r="O33" s="13" t="str">
        <f>VLOOKUP($B33,'4. Proposed RBCs'!$B$3:$R$379,11,FALSE)</f>
        <v>--</v>
      </c>
      <c r="P33" s="13">
        <f>VLOOKUP($B33,'4. Proposed RBCs'!$B$3:$R$379,13,FALSE)</f>
        <v>1.7000000000000001E-2</v>
      </c>
      <c r="Q33" s="5" t="str">
        <f>VLOOKUP($B33,'4. Proposed RBCs'!$B$3:$R$379,15,FALSE)</f>
        <v>--</v>
      </c>
      <c r="R33" s="91">
        <f>VLOOKUP($B33,'4. Proposed RBCs'!$B$3:$R$379,17,FALSE)</f>
        <v>170</v>
      </c>
      <c r="S33" t="b">
        <f t="shared" si="2"/>
        <v>1</v>
      </c>
      <c r="T33" t="b">
        <f t="shared" si="3"/>
        <v>1</v>
      </c>
      <c r="U33" t="b">
        <f t="shared" si="4"/>
        <v>1</v>
      </c>
      <c r="V33" t="b">
        <f t="shared" si="5"/>
        <v>1</v>
      </c>
      <c r="W33" t="b">
        <f t="shared" si="6"/>
        <v>1</v>
      </c>
      <c r="X33" t="b">
        <f t="shared" si="7"/>
        <v>1</v>
      </c>
      <c r="Y33" t="b">
        <f t="shared" si="8"/>
        <v>0</v>
      </c>
      <c r="Z33" s="106">
        <f t="shared" si="9"/>
        <v>0</v>
      </c>
      <c r="AA33" s="64" t="str">
        <f t="shared" si="10"/>
        <v>--</v>
      </c>
      <c r="AB33" s="64">
        <f t="shared" si="11"/>
        <v>0</v>
      </c>
      <c r="AC33" s="64" t="str">
        <f t="shared" si="12"/>
        <v>--</v>
      </c>
      <c r="AD33" s="64">
        <f t="shared" si="13"/>
        <v>0</v>
      </c>
      <c r="AE33" s="64" t="str">
        <f t="shared" si="14"/>
        <v>--</v>
      </c>
      <c r="AF33" s="107">
        <f t="shared" si="15"/>
        <v>0.41666666666666669</v>
      </c>
      <c r="AG33" s="114"/>
      <c r="AH33" s="83"/>
      <c r="AI33" s="83" t="s">
        <v>1717</v>
      </c>
      <c r="AJ33" s="5"/>
      <c r="AK33" s="98"/>
    </row>
    <row r="34" spans="1:37" x14ac:dyDescent="0.25">
      <c r="A34" s="5">
        <v>107</v>
      </c>
      <c r="B34" s="9">
        <v>64</v>
      </c>
      <c r="C34" s="9" t="s">
        <v>203</v>
      </c>
      <c r="D34" s="18" t="s">
        <v>204</v>
      </c>
      <c r="E34" s="97">
        <f>VLOOKUP($B34,'2018 RBCs'!$A$4:$L$609,6,FALSE)</f>
        <v>7.7000000000000001E-5</v>
      </c>
      <c r="F34" s="5" t="str">
        <f>VLOOKUP($B34,'2018 RBCs'!$A$4:$L$609,7,FALSE)</f>
        <v>--</v>
      </c>
      <c r="G34" s="5">
        <f>VLOOKUP($B34,'2018 RBCs'!$A$4:$L$609,8,FALSE)</f>
        <v>2E-3</v>
      </c>
      <c r="H34" s="5" t="str">
        <f>VLOOKUP($B34,'2018 RBCs'!$A$4:$L$609,9,FALSE)</f>
        <v>--</v>
      </c>
      <c r="I34" s="5">
        <f>VLOOKUP($B34,'2018 RBCs'!$A$4:$L$609,10,FALSE)</f>
        <v>9.2000000000000003E-4</v>
      </c>
      <c r="J34" s="5" t="str">
        <f>VLOOKUP($B34,'2018 RBCs'!$A$4:$L$609,11,FALSE)</f>
        <v>--</v>
      </c>
      <c r="K34" s="98">
        <f>VLOOKUP($B34,'2018 RBCs'!$A$4:$L$609,12,FALSE)</f>
        <v>1.4</v>
      </c>
      <c r="L34" s="90">
        <f>VLOOKUP($B34,'4. Proposed RBCs'!$B$3:$R$379,5,FALSE)</f>
        <v>7.7000000000000001E-5</v>
      </c>
      <c r="M34" s="13" t="str">
        <f>VLOOKUP($B34,'4. Proposed RBCs'!$B$3:$R$379,7,FALSE)</f>
        <v>--</v>
      </c>
      <c r="N34" s="13">
        <f>VLOOKUP($B34,'4. Proposed RBCs'!$B$3:$R$379,9,FALSE)</f>
        <v>2E-3</v>
      </c>
      <c r="O34" s="13" t="str">
        <f>VLOOKUP($B34,'4. Proposed RBCs'!$B$3:$R$379,11,FALSE)</f>
        <v>--</v>
      </c>
      <c r="P34" s="13">
        <f>VLOOKUP($B34,'4. Proposed RBCs'!$B$3:$R$379,13,FALSE)</f>
        <v>9.2000000000000003E-4</v>
      </c>
      <c r="Q34" s="5" t="str">
        <f>VLOOKUP($B34,'4. Proposed RBCs'!$B$3:$R$379,15,FALSE)</f>
        <v>--</v>
      </c>
      <c r="R34" s="91">
        <f>VLOOKUP($B34,'4. Proposed RBCs'!$B$3:$R$379,17,FALSE)</f>
        <v>2</v>
      </c>
      <c r="S34" t="b">
        <f t="shared" si="2"/>
        <v>1</v>
      </c>
      <c r="T34" t="b">
        <f t="shared" si="3"/>
        <v>1</v>
      </c>
      <c r="U34" t="b">
        <f t="shared" si="4"/>
        <v>1</v>
      </c>
      <c r="V34" t="b">
        <f t="shared" si="5"/>
        <v>1</v>
      </c>
      <c r="W34" t="b">
        <f t="shared" si="6"/>
        <v>1</v>
      </c>
      <c r="X34" t="b">
        <f t="shared" si="7"/>
        <v>1</v>
      </c>
      <c r="Y34" t="b">
        <f t="shared" si="8"/>
        <v>0</v>
      </c>
      <c r="Z34" s="106">
        <f t="shared" si="9"/>
        <v>0</v>
      </c>
      <c r="AA34" s="64" t="str">
        <f t="shared" si="10"/>
        <v>--</v>
      </c>
      <c r="AB34" s="64">
        <f t="shared" si="11"/>
        <v>0</v>
      </c>
      <c r="AC34" s="64" t="str">
        <f t="shared" si="12"/>
        <v>--</v>
      </c>
      <c r="AD34" s="64">
        <f t="shared" si="13"/>
        <v>0</v>
      </c>
      <c r="AE34" s="64" t="str">
        <f t="shared" si="14"/>
        <v>--</v>
      </c>
      <c r="AF34" s="107">
        <f t="shared" si="15"/>
        <v>0.42857142857142866</v>
      </c>
      <c r="AG34" s="114"/>
      <c r="AH34" s="83"/>
      <c r="AI34" s="83" t="s">
        <v>1718</v>
      </c>
      <c r="AJ34" s="5"/>
      <c r="AK34" s="98"/>
    </row>
    <row r="35" spans="1:37" x14ac:dyDescent="0.25">
      <c r="A35" s="5">
        <v>57</v>
      </c>
      <c r="B35" s="5" t="s">
        <v>138</v>
      </c>
      <c r="C35" s="5" t="s">
        <v>139</v>
      </c>
      <c r="D35" s="7" t="s">
        <v>140</v>
      </c>
      <c r="E35" s="97" t="e">
        <f>VLOOKUP($B35,'2018 RBCs'!$A$4:$L$609,6,FALSE)</f>
        <v>#N/A</v>
      </c>
      <c r="F35" s="5" t="e">
        <f>VLOOKUP($B35,'2018 RBCs'!$A$4:$L$609,7,FALSE)</f>
        <v>#N/A</v>
      </c>
      <c r="G35" s="5" t="e">
        <f>VLOOKUP($B35,'2018 RBCs'!$A$4:$L$609,8,FALSE)</f>
        <v>#N/A</v>
      </c>
      <c r="H35" s="5" t="e">
        <f>VLOOKUP($B35,'2018 RBCs'!$A$4:$L$609,9,FALSE)</f>
        <v>#N/A</v>
      </c>
      <c r="I35" s="5" t="e">
        <f>VLOOKUP($B35,'2018 RBCs'!$A$4:$L$609,10,FALSE)</f>
        <v>#N/A</v>
      </c>
      <c r="J35" s="5" t="e">
        <f>VLOOKUP($B35,'2018 RBCs'!$A$4:$L$609,11,FALSE)</f>
        <v>#N/A</v>
      </c>
      <c r="K35" s="98" t="e">
        <f>VLOOKUP($B35,'2018 RBCs'!$A$4:$L$609,12,FALSE)</f>
        <v>#N/A</v>
      </c>
      <c r="L35" s="92" t="str">
        <f>VLOOKUP($B35,'4. Proposed RBCs'!$B$3:$R$379,5,FALSE)</f>
        <v>--</v>
      </c>
      <c r="M35" s="11">
        <f>VLOOKUP($B35,'4. Proposed RBCs'!$B$3:$R$379,7,FALSE)</f>
        <v>9.6</v>
      </c>
      <c r="N35" s="11" t="str">
        <f>VLOOKUP($B35,'4. Proposed RBCs'!$B$3:$R$379,9,FALSE)</f>
        <v>--</v>
      </c>
      <c r="O35" s="11">
        <f>VLOOKUP($B35,'4. Proposed RBCs'!$B$3:$R$379,11,FALSE)</f>
        <v>42</v>
      </c>
      <c r="P35" s="11" t="str">
        <f>VLOOKUP($B35,'4. Proposed RBCs'!$B$3:$R$379,13,FALSE)</f>
        <v>--</v>
      </c>
      <c r="Q35" s="11">
        <f>VLOOKUP($B35,'4. Proposed RBCs'!$B$3:$R$379,15,FALSE)</f>
        <v>42</v>
      </c>
      <c r="R35" s="93">
        <f>VLOOKUP($B35,'4. Proposed RBCs'!$B$3:$R$379,17,FALSE)</f>
        <v>94</v>
      </c>
      <c r="S35" t="e">
        <f t="shared" si="2"/>
        <v>#N/A</v>
      </c>
      <c r="T35" t="e">
        <f t="shared" si="3"/>
        <v>#N/A</v>
      </c>
      <c r="U35" t="e">
        <f t="shared" si="4"/>
        <v>#N/A</v>
      </c>
      <c r="V35" t="e">
        <f t="shared" si="5"/>
        <v>#N/A</v>
      </c>
      <c r="W35" t="e">
        <f t="shared" si="6"/>
        <v>#N/A</v>
      </c>
      <c r="X35" t="e">
        <f t="shared" si="7"/>
        <v>#N/A</v>
      </c>
      <c r="Y35" t="e">
        <f t="shared" si="8"/>
        <v>#N/A</v>
      </c>
      <c r="Z35" s="106" t="s">
        <v>1712</v>
      </c>
      <c r="AA35" s="64" t="s">
        <v>1712</v>
      </c>
      <c r="AB35" s="64" t="s">
        <v>1712</v>
      </c>
      <c r="AC35" s="64" t="s">
        <v>1712</v>
      </c>
      <c r="AD35" s="64" t="s">
        <v>1712</v>
      </c>
      <c r="AE35" s="64" t="s">
        <v>1712</v>
      </c>
      <c r="AF35" s="107" t="s">
        <v>1712</v>
      </c>
      <c r="AG35" s="114"/>
      <c r="AH35" s="83"/>
      <c r="AI35" s="83"/>
      <c r="AJ35" s="5"/>
      <c r="AK35" s="98"/>
    </row>
    <row r="36" spans="1:37" x14ac:dyDescent="0.25">
      <c r="A36" s="5">
        <v>59</v>
      </c>
      <c r="B36" s="5" t="s">
        <v>141</v>
      </c>
      <c r="C36" s="5" t="s">
        <v>142</v>
      </c>
      <c r="D36" s="7" t="s">
        <v>143</v>
      </c>
      <c r="E36" s="97" t="e">
        <f>VLOOKUP($B36,'2018 RBCs'!$A$4:$L$609,6,FALSE)</f>
        <v>#N/A</v>
      </c>
      <c r="F36" s="5" t="e">
        <f>VLOOKUP($B36,'2018 RBCs'!$A$4:$L$609,7,FALSE)</f>
        <v>#N/A</v>
      </c>
      <c r="G36" s="5" t="e">
        <f>VLOOKUP($B36,'2018 RBCs'!$A$4:$L$609,8,FALSE)</f>
        <v>#N/A</v>
      </c>
      <c r="H36" s="5" t="e">
        <f>VLOOKUP($B36,'2018 RBCs'!$A$4:$L$609,9,FALSE)</f>
        <v>#N/A</v>
      </c>
      <c r="I36" s="5" t="e">
        <f>VLOOKUP($B36,'2018 RBCs'!$A$4:$L$609,10,FALSE)</f>
        <v>#N/A</v>
      </c>
      <c r="J36" s="5" t="e">
        <f>VLOOKUP($B36,'2018 RBCs'!$A$4:$L$609,11,FALSE)</f>
        <v>#N/A</v>
      </c>
      <c r="K36" s="98" t="e">
        <f>VLOOKUP($B36,'2018 RBCs'!$A$4:$L$609,12,FALSE)</f>
        <v>#N/A</v>
      </c>
      <c r="L36" s="92" t="str">
        <f>VLOOKUP($B36,'4. Proposed RBCs'!$B$3:$R$379,5,FALSE)</f>
        <v>--</v>
      </c>
      <c r="M36" s="11">
        <f>VLOOKUP($B36,'4. Proposed RBCs'!$B$3:$R$379,7,FALSE)</f>
        <v>60</v>
      </c>
      <c r="N36" s="11" t="str">
        <f>VLOOKUP($B36,'4. Proposed RBCs'!$B$3:$R$379,9,FALSE)</f>
        <v>--</v>
      </c>
      <c r="O36" s="11">
        <f>VLOOKUP($B36,'4. Proposed RBCs'!$B$3:$R$379,11,FALSE)</f>
        <v>260</v>
      </c>
      <c r="P36" s="11" t="str">
        <f>VLOOKUP($B36,'4. Proposed RBCs'!$B$3:$R$379,13,FALSE)</f>
        <v>--</v>
      </c>
      <c r="Q36" s="11">
        <f>VLOOKUP($B36,'4. Proposed RBCs'!$B$3:$R$379,15,FALSE)</f>
        <v>260</v>
      </c>
      <c r="R36" s="93" t="str">
        <f>VLOOKUP($B36,'4. Proposed RBCs'!$B$3:$R$379,17,FALSE)</f>
        <v>--</v>
      </c>
      <c r="S36" t="e">
        <f t="shared" si="2"/>
        <v>#N/A</v>
      </c>
      <c r="T36" t="e">
        <f t="shared" si="3"/>
        <v>#N/A</v>
      </c>
      <c r="U36" t="e">
        <f t="shared" si="4"/>
        <v>#N/A</v>
      </c>
      <c r="V36" t="e">
        <f t="shared" si="5"/>
        <v>#N/A</v>
      </c>
      <c r="W36" t="e">
        <f t="shared" si="6"/>
        <v>#N/A</v>
      </c>
      <c r="X36" t="e">
        <f t="shared" si="7"/>
        <v>#N/A</v>
      </c>
      <c r="Y36" t="e">
        <f t="shared" si="8"/>
        <v>#N/A</v>
      </c>
      <c r="Z36" s="106" t="s">
        <v>1712</v>
      </c>
      <c r="AA36" s="64" t="s">
        <v>1712</v>
      </c>
      <c r="AB36" s="64" t="s">
        <v>1712</v>
      </c>
      <c r="AC36" s="64" t="s">
        <v>1712</v>
      </c>
      <c r="AD36" s="64" t="s">
        <v>1712</v>
      </c>
      <c r="AE36" s="64" t="s">
        <v>1712</v>
      </c>
      <c r="AF36" s="107" t="s">
        <v>1712</v>
      </c>
      <c r="AG36" s="114"/>
      <c r="AH36" s="83"/>
      <c r="AI36" s="83"/>
      <c r="AJ36" s="5"/>
      <c r="AK36" s="98"/>
    </row>
    <row r="37" spans="1:37" x14ac:dyDescent="0.25">
      <c r="A37" s="5">
        <v>62</v>
      </c>
      <c r="B37" s="9">
        <v>324</v>
      </c>
      <c r="C37" s="9" t="s">
        <v>148</v>
      </c>
      <c r="D37" s="18" t="s">
        <v>149</v>
      </c>
      <c r="E37" s="97" t="str">
        <f>VLOOKUP($B37,'2018 RBCs'!$A$4:$L$609,6,FALSE)</f>
        <v>--</v>
      </c>
      <c r="F37" s="5">
        <f>VLOOKUP($B37,'2018 RBCs'!$A$4:$L$609,7,FALSE)</f>
        <v>5</v>
      </c>
      <c r="G37" s="5" t="str">
        <f>VLOOKUP($B37,'2018 RBCs'!$A$4:$L$609,8,FALSE)</f>
        <v>--</v>
      </c>
      <c r="H37" s="5">
        <f>VLOOKUP($B37,'2018 RBCs'!$A$4:$L$609,9,FALSE)</f>
        <v>22</v>
      </c>
      <c r="I37" s="5" t="str">
        <f>VLOOKUP($B37,'2018 RBCs'!$A$4:$L$609,10,FALSE)</f>
        <v>--</v>
      </c>
      <c r="J37" s="5">
        <f>VLOOKUP($B37,'2018 RBCs'!$A$4:$L$609,11,FALSE)</f>
        <v>22</v>
      </c>
      <c r="K37" s="98">
        <f>VLOOKUP($B37,'2018 RBCs'!$A$4:$L$609,12,FALSE)</f>
        <v>3900</v>
      </c>
      <c r="L37" s="90" t="str">
        <f>VLOOKUP($B37,'4. Proposed RBCs'!$B$3:$R$379,5,FALSE)</f>
        <v>--</v>
      </c>
      <c r="M37" s="8">
        <f>VLOOKUP($B37,'4. Proposed RBCs'!$B$3:$R$379,7,FALSE)</f>
        <v>3.9</v>
      </c>
      <c r="N37" s="13" t="str">
        <f>VLOOKUP($B37,'4. Proposed RBCs'!$B$3:$R$379,9,FALSE)</f>
        <v>--</v>
      </c>
      <c r="O37" s="8">
        <f>VLOOKUP($B37,'4. Proposed RBCs'!$B$3:$R$379,11,FALSE)</f>
        <v>17</v>
      </c>
      <c r="P37" s="13" t="str">
        <f>VLOOKUP($B37,'4. Proposed RBCs'!$B$3:$R$379,13,FALSE)</f>
        <v>--</v>
      </c>
      <c r="Q37" s="8">
        <f>VLOOKUP($B37,'4. Proposed RBCs'!$B$3:$R$379,15,FALSE)</f>
        <v>17</v>
      </c>
      <c r="R37" s="91">
        <f>VLOOKUP($B37,'4. Proposed RBCs'!$B$3:$R$379,17,FALSE)</f>
        <v>190</v>
      </c>
      <c r="S37" t="b">
        <f t="shared" si="2"/>
        <v>1</v>
      </c>
      <c r="T37" t="b">
        <f t="shared" si="3"/>
        <v>0</v>
      </c>
      <c r="U37" t="b">
        <f t="shared" si="4"/>
        <v>1</v>
      </c>
      <c r="V37" t="b">
        <f t="shared" si="5"/>
        <v>0</v>
      </c>
      <c r="W37" t="b">
        <f t="shared" si="6"/>
        <v>1</v>
      </c>
      <c r="X37" t="b">
        <f t="shared" si="7"/>
        <v>0</v>
      </c>
      <c r="Y37" t="b">
        <f t="shared" si="8"/>
        <v>0</v>
      </c>
      <c r="Z37" s="106" t="str">
        <f t="shared" si="9"/>
        <v>--</v>
      </c>
      <c r="AA37" s="64">
        <f t="shared" si="10"/>
        <v>-0.22000000000000003</v>
      </c>
      <c r="AB37" s="64" t="str">
        <f t="shared" si="11"/>
        <v>--</v>
      </c>
      <c r="AC37" s="64">
        <f t="shared" si="12"/>
        <v>-0.22727272727272727</v>
      </c>
      <c r="AD37" s="64" t="str">
        <f t="shared" si="13"/>
        <v>--</v>
      </c>
      <c r="AE37" s="64">
        <f t="shared" si="14"/>
        <v>-0.22727272727272727</v>
      </c>
      <c r="AF37" s="107">
        <f t="shared" si="15"/>
        <v>-0.95128205128205123</v>
      </c>
      <c r="AG37" s="114"/>
      <c r="AH37" s="83" t="s">
        <v>1719</v>
      </c>
      <c r="AI37" s="83" t="s">
        <v>1720</v>
      </c>
      <c r="AJ37" s="5"/>
      <c r="AK37" s="98"/>
    </row>
    <row r="38" spans="1:37" x14ac:dyDescent="0.25">
      <c r="A38" s="5">
        <v>60</v>
      </c>
      <c r="B38" s="5">
        <v>71</v>
      </c>
      <c r="C38" s="5" t="s">
        <v>144</v>
      </c>
      <c r="D38" s="7" t="s">
        <v>145</v>
      </c>
      <c r="E38" s="97" t="str">
        <f>VLOOKUP($B38,'2018 RBCs'!$A$4:$L$609,6,FALSE)</f>
        <v>--</v>
      </c>
      <c r="F38" s="5" t="str">
        <f>VLOOKUP($B38,'2018 RBCs'!$A$4:$L$609,7,FALSE)</f>
        <v>--</v>
      </c>
      <c r="G38" s="5" t="str">
        <f>VLOOKUP($B38,'2018 RBCs'!$A$4:$L$609,8,FALSE)</f>
        <v>--</v>
      </c>
      <c r="H38" s="5" t="str">
        <f>VLOOKUP($B38,'2018 RBCs'!$A$4:$L$609,9,FALSE)</f>
        <v>--</v>
      </c>
      <c r="I38" s="5" t="str">
        <f>VLOOKUP($B38,'2018 RBCs'!$A$4:$L$609,10,FALSE)</f>
        <v>--</v>
      </c>
      <c r="J38" s="5" t="str">
        <f>VLOOKUP($B38,'2018 RBCs'!$A$4:$L$609,11,FALSE)</f>
        <v>--</v>
      </c>
      <c r="K38" s="98" t="str">
        <f>VLOOKUP($B38,'2018 RBCs'!$A$4:$L$609,12,FALSE)</f>
        <v>--</v>
      </c>
      <c r="L38" s="88">
        <f>VLOOKUP($B38,'4. Proposed RBCs'!$B$3:$R$379,5,FALSE)</f>
        <v>2.7E-2</v>
      </c>
      <c r="M38" s="13" t="str">
        <f>VLOOKUP($B38,'4. Proposed RBCs'!$B$3:$R$379,7,FALSE)</f>
        <v>--</v>
      </c>
      <c r="N38" s="8">
        <f>VLOOKUP($B38,'4. Proposed RBCs'!$B$3:$R$379,9,FALSE)</f>
        <v>0.7</v>
      </c>
      <c r="O38" s="13" t="str">
        <f>VLOOKUP($B38,'4. Proposed RBCs'!$B$3:$R$379,11,FALSE)</f>
        <v>--</v>
      </c>
      <c r="P38" s="8">
        <f>VLOOKUP($B38,'4. Proposed RBCs'!$B$3:$R$379,13,FALSE)</f>
        <v>0.32</v>
      </c>
      <c r="Q38" s="5" t="str">
        <f>VLOOKUP($B38,'4. Proposed RBCs'!$B$3:$R$379,15,FALSE)</f>
        <v>--</v>
      </c>
      <c r="R38" s="89" t="str">
        <f>VLOOKUP($B38,'4. Proposed RBCs'!$B$3:$R$379,17,FALSE)</f>
        <v>--</v>
      </c>
      <c r="S38" t="b">
        <f t="shared" si="2"/>
        <v>0</v>
      </c>
      <c r="T38" t="b">
        <f t="shared" si="3"/>
        <v>1</v>
      </c>
      <c r="U38" t="b">
        <f t="shared" si="4"/>
        <v>0</v>
      </c>
      <c r="V38" t="b">
        <f t="shared" si="5"/>
        <v>1</v>
      </c>
      <c r="W38" t="b">
        <f t="shared" si="6"/>
        <v>0</v>
      </c>
      <c r="X38" t="b">
        <f t="shared" si="7"/>
        <v>1</v>
      </c>
      <c r="Y38" t="b">
        <f t="shared" si="8"/>
        <v>1</v>
      </c>
      <c r="Z38" s="106" t="str">
        <f t="shared" si="9"/>
        <v>--</v>
      </c>
      <c r="AA38" s="64" t="str">
        <f t="shared" si="10"/>
        <v>--</v>
      </c>
      <c r="AB38" s="64" t="str">
        <f t="shared" si="11"/>
        <v>--</v>
      </c>
      <c r="AC38" s="64" t="str">
        <f t="shared" si="12"/>
        <v>--</v>
      </c>
      <c r="AD38" s="64" t="str">
        <f t="shared" si="13"/>
        <v>--</v>
      </c>
      <c r="AE38" s="64" t="str">
        <f t="shared" si="14"/>
        <v>--</v>
      </c>
      <c r="AF38" s="107" t="str">
        <f t="shared" si="15"/>
        <v>--</v>
      </c>
      <c r="AG38" s="114"/>
      <c r="AH38" s="83"/>
      <c r="AI38" s="83"/>
      <c r="AJ38" s="5"/>
      <c r="AK38" s="98"/>
    </row>
    <row r="39" spans="1:37" x14ac:dyDescent="0.25">
      <c r="A39" s="5">
        <v>61</v>
      </c>
      <c r="B39" s="9">
        <v>72</v>
      </c>
      <c r="C39" s="9" t="s">
        <v>146</v>
      </c>
      <c r="D39" s="18" t="s">
        <v>147</v>
      </c>
      <c r="E39" s="97">
        <f>VLOOKUP($B39,'2018 RBCs'!$A$4:$L$609,6,FALSE)</f>
        <v>0.91</v>
      </c>
      <c r="F39" s="5" t="str">
        <f>VLOOKUP($B39,'2018 RBCs'!$A$4:$L$609,7,FALSE)</f>
        <v>--</v>
      </c>
      <c r="G39" s="5">
        <f>VLOOKUP($B39,'2018 RBCs'!$A$4:$L$609,8,FALSE)</f>
        <v>24</v>
      </c>
      <c r="H39" s="5" t="str">
        <f>VLOOKUP($B39,'2018 RBCs'!$A$4:$L$609,9,FALSE)</f>
        <v>--</v>
      </c>
      <c r="I39" s="5">
        <f>VLOOKUP($B39,'2018 RBCs'!$A$4:$L$609,10,FALSE)</f>
        <v>11</v>
      </c>
      <c r="J39" s="5" t="str">
        <f>VLOOKUP($B39,'2018 RBCs'!$A$4:$L$609,11,FALSE)</f>
        <v>--</v>
      </c>
      <c r="K39" s="98" t="str">
        <f>VLOOKUP($B39,'2018 RBCs'!$A$4:$L$609,12,FALSE)</f>
        <v>--</v>
      </c>
      <c r="L39" s="90">
        <f>VLOOKUP($B39,'4. Proposed RBCs'!$B$3:$R$379,5,FALSE)</f>
        <v>0.91</v>
      </c>
      <c r="M39" s="13" t="str">
        <f>VLOOKUP($B39,'4. Proposed RBCs'!$B$3:$R$379,7,FALSE)</f>
        <v>--</v>
      </c>
      <c r="N39" s="13">
        <f>VLOOKUP($B39,'4. Proposed RBCs'!$B$3:$R$379,9,FALSE)</f>
        <v>24</v>
      </c>
      <c r="O39" s="13" t="str">
        <f>VLOOKUP($B39,'4. Proposed RBCs'!$B$3:$R$379,11,FALSE)</f>
        <v>--</v>
      </c>
      <c r="P39" s="13">
        <f>VLOOKUP($B39,'4. Proposed RBCs'!$B$3:$R$379,13,FALSE)</f>
        <v>11</v>
      </c>
      <c r="Q39" s="5" t="str">
        <f>VLOOKUP($B39,'4. Proposed RBCs'!$B$3:$R$379,15,FALSE)</f>
        <v>--</v>
      </c>
      <c r="R39" s="89" t="str">
        <f>VLOOKUP($B39,'4. Proposed RBCs'!$B$3:$R$379,17,FALSE)</f>
        <v>--</v>
      </c>
      <c r="S39" t="b">
        <f t="shared" si="2"/>
        <v>1</v>
      </c>
      <c r="T39" t="b">
        <f t="shared" si="3"/>
        <v>1</v>
      </c>
      <c r="U39" t="b">
        <f t="shared" si="4"/>
        <v>1</v>
      </c>
      <c r="V39" t="b">
        <f t="shared" si="5"/>
        <v>1</v>
      </c>
      <c r="W39" t="b">
        <f t="shared" si="6"/>
        <v>1</v>
      </c>
      <c r="X39" t="b">
        <f t="shared" si="7"/>
        <v>1</v>
      </c>
      <c r="Y39" t="b">
        <f t="shared" si="8"/>
        <v>1</v>
      </c>
      <c r="Z39" s="106">
        <f t="shared" si="9"/>
        <v>0</v>
      </c>
      <c r="AA39" s="64" t="str">
        <f t="shared" si="10"/>
        <v>--</v>
      </c>
      <c r="AB39" s="64">
        <f t="shared" si="11"/>
        <v>0</v>
      </c>
      <c r="AC39" s="64" t="str">
        <f t="shared" si="12"/>
        <v>--</v>
      </c>
      <c r="AD39" s="64">
        <f t="shared" si="13"/>
        <v>0</v>
      </c>
      <c r="AE39" s="64" t="str">
        <f t="shared" si="14"/>
        <v>--</v>
      </c>
      <c r="AF39" s="107" t="str">
        <f t="shared" si="15"/>
        <v>--</v>
      </c>
      <c r="AG39" s="114"/>
      <c r="AH39" s="83"/>
      <c r="AI39" s="83"/>
      <c r="AJ39" s="5"/>
      <c r="AK39" s="98"/>
    </row>
    <row r="40" spans="1:37" x14ac:dyDescent="0.25">
      <c r="A40" s="5">
        <v>63</v>
      </c>
      <c r="B40" s="9">
        <v>73</v>
      </c>
      <c r="C40" s="9" t="s">
        <v>150</v>
      </c>
      <c r="D40" s="18" t="s">
        <v>151</v>
      </c>
      <c r="E40" s="97">
        <f>VLOOKUP($B40,'2018 RBCs'!$A$4:$L$609,6,FALSE)</f>
        <v>0.48</v>
      </c>
      <c r="F40" s="5">
        <f>VLOOKUP($B40,'2018 RBCs'!$A$4:$L$609,7,FALSE)</f>
        <v>33</v>
      </c>
      <c r="G40" s="5">
        <f>VLOOKUP($B40,'2018 RBCs'!$A$4:$L$609,8,FALSE)</f>
        <v>12</v>
      </c>
      <c r="H40" s="5">
        <f>VLOOKUP($B40,'2018 RBCs'!$A$4:$L$609,9,FALSE)</f>
        <v>150</v>
      </c>
      <c r="I40" s="5">
        <f>VLOOKUP($B40,'2018 RBCs'!$A$4:$L$609,10,FALSE)</f>
        <v>5.7</v>
      </c>
      <c r="J40" s="5">
        <f>VLOOKUP($B40,'2018 RBCs'!$A$4:$L$609,11,FALSE)</f>
        <v>150</v>
      </c>
      <c r="K40" s="98">
        <f>VLOOKUP($B40,'2018 RBCs'!$A$4:$L$609,12,FALSE)</f>
        <v>1700</v>
      </c>
      <c r="L40" s="88">
        <f>VLOOKUP($B40,'4. Proposed RBCs'!$B$3:$R$379,5,FALSE)</f>
        <v>0.27</v>
      </c>
      <c r="M40" s="8">
        <f>VLOOKUP($B40,'4. Proposed RBCs'!$B$3:$R$379,7,FALSE)</f>
        <v>1.7</v>
      </c>
      <c r="N40" s="8">
        <f>VLOOKUP($B40,'4. Proposed RBCs'!$B$3:$R$379,9,FALSE)</f>
        <v>7</v>
      </c>
      <c r="O40" s="8">
        <f>VLOOKUP($B40,'4. Proposed RBCs'!$B$3:$R$379,11,FALSE)</f>
        <v>7.5</v>
      </c>
      <c r="P40" s="8">
        <f>VLOOKUP($B40,'4. Proposed RBCs'!$B$3:$R$379,13,FALSE)</f>
        <v>3.2</v>
      </c>
      <c r="Q40" s="8">
        <f>VLOOKUP($B40,'4. Proposed RBCs'!$B$3:$R$379,15,FALSE)</f>
        <v>7.5</v>
      </c>
      <c r="R40" s="91">
        <f>VLOOKUP($B40,'4. Proposed RBCs'!$B$3:$R$379,17,FALSE)</f>
        <v>3300</v>
      </c>
      <c r="S40" t="b">
        <f t="shared" si="2"/>
        <v>0</v>
      </c>
      <c r="T40" t="b">
        <f t="shared" si="3"/>
        <v>0</v>
      </c>
      <c r="U40" t="b">
        <f t="shared" si="4"/>
        <v>0</v>
      </c>
      <c r="V40" t="b">
        <f t="shared" si="5"/>
        <v>0</v>
      </c>
      <c r="W40" t="b">
        <f t="shared" si="6"/>
        <v>0</v>
      </c>
      <c r="X40" t="b">
        <f t="shared" si="7"/>
        <v>0</v>
      </c>
      <c r="Y40" t="b">
        <f t="shared" si="8"/>
        <v>0</v>
      </c>
      <c r="Z40" s="106">
        <f t="shared" si="9"/>
        <v>-0.43749999999999994</v>
      </c>
      <c r="AA40" s="64">
        <f t="shared" si="10"/>
        <v>-0.94848484848484849</v>
      </c>
      <c r="AB40" s="64">
        <f t="shared" si="11"/>
        <v>-0.41666666666666669</v>
      </c>
      <c r="AC40" s="64">
        <f t="shared" si="12"/>
        <v>-0.95</v>
      </c>
      <c r="AD40" s="64">
        <f t="shared" si="13"/>
        <v>-0.43859649122807015</v>
      </c>
      <c r="AE40" s="64">
        <f t="shared" si="14"/>
        <v>-0.95</v>
      </c>
      <c r="AF40" s="107">
        <f t="shared" si="15"/>
        <v>0.94117647058823528</v>
      </c>
      <c r="AG40" s="114" t="s">
        <v>1721</v>
      </c>
      <c r="AH40" s="83" t="s">
        <v>1720</v>
      </c>
      <c r="AI40" s="83" t="s">
        <v>1722</v>
      </c>
      <c r="AJ40" s="5"/>
      <c r="AK40" s="98"/>
    </row>
    <row r="41" spans="1:37" x14ac:dyDescent="0.25">
      <c r="A41" s="5">
        <v>64</v>
      </c>
      <c r="B41" s="9">
        <v>75</v>
      </c>
      <c r="C41" s="9" t="s">
        <v>152</v>
      </c>
      <c r="D41" s="18" t="s">
        <v>153</v>
      </c>
      <c r="E41" s="97">
        <f>VLOOKUP($B41,'2018 RBCs'!$A$4:$L$609,6,FALSE)</f>
        <v>3.3000000000000002E-2</v>
      </c>
      <c r="F41" s="5">
        <f>VLOOKUP($B41,'2018 RBCs'!$A$4:$L$609,7,FALSE)</f>
        <v>2</v>
      </c>
      <c r="G41" s="5">
        <f>VLOOKUP($B41,'2018 RBCs'!$A$4:$L$609,8,FALSE)</f>
        <v>0.86</v>
      </c>
      <c r="H41" s="5">
        <f>VLOOKUP($B41,'2018 RBCs'!$A$4:$L$609,9,FALSE)</f>
        <v>8.8000000000000007</v>
      </c>
      <c r="I41" s="5">
        <f>VLOOKUP($B41,'2018 RBCs'!$A$4:$L$609,10,FALSE)</f>
        <v>0.4</v>
      </c>
      <c r="J41" s="5">
        <f>VLOOKUP($B41,'2018 RBCs'!$A$4:$L$609,11,FALSE)</f>
        <v>8.8000000000000007</v>
      </c>
      <c r="K41" s="98">
        <f>VLOOKUP($B41,'2018 RBCs'!$A$4:$L$609,12,FALSE)</f>
        <v>660</v>
      </c>
      <c r="L41" s="90">
        <f>VLOOKUP($B41,'4. Proposed RBCs'!$B$3:$R$379,5,FALSE)</f>
        <v>3.3000000000000002E-2</v>
      </c>
      <c r="M41" s="13">
        <f>VLOOKUP($B41,'4. Proposed RBCs'!$B$3:$R$379,7,FALSE)</f>
        <v>2</v>
      </c>
      <c r="N41" s="13">
        <f>VLOOKUP($B41,'4. Proposed RBCs'!$B$3:$R$379,9,FALSE)</f>
        <v>0.86</v>
      </c>
      <c r="O41" s="13">
        <f>VLOOKUP($B41,'4. Proposed RBCs'!$B$3:$R$379,11,FALSE)</f>
        <v>8.8000000000000007</v>
      </c>
      <c r="P41" s="13">
        <f>VLOOKUP($B41,'4. Proposed RBCs'!$B$3:$R$379,13,FALSE)</f>
        <v>0.4</v>
      </c>
      <c r="Q41" s="5">
        <f>VLOOKUP($B41,'4. Proposed RBCs'!$B$3:$R$379,15,FALSE)</f>
        <v>8.8000000000000007</v>
      </c>
      <c r="R41" s="89">
        <f>VLOOKUP($B41,'4. Proposed RBCs'!$B$3:$R$379,17,FALSE)</f>
        <v>660</v>
      </c>
      <c r="S41" t="b">
        <f t="shared" si="2"/>
        <v>1</v>
      </c>
      <c r="T41" t="b">
        <f t="shared" si="3"/>
        <v>1</v>
      </c>
      <c r="U41" t="b">
        <f t="shared" si="4"/>
        <v>1</v>
      </c>
      <c r="V41" t="b">
        <f t="shared" si="5"/>
        <v>1</v>
      </c>
      <c r="W41" t="b">
        <f t="shared" si="6"/>
        <v>1</v>
      </c>
      <c r="X41" t="b">
        <f t="shared" si="7"/>
        <v>1</v>
      </c>
      <c r="Y41" t="b">
        <f t="shared" si="8"/>
        <v>1</v>
      </c>
      <c r="Z41" s="106">
        <f t="shared" si="9"/>
        <v>0</v>
      </c>
      <c r="AA41" s="64">
        <f t="shared" si="10"/>
        <v>0</v>
      </c>
      <c r="AB41" s="64">
        <f t="shared" si="11"/>
        <v>0</v>
      </c>
      <c r="AC41" s="64">
        <f t="shared" si="12"/>
        <v>0</v>
      </c>
      <c r="AD41" s="64">
        <f t="shared" si="13"/>
        <v>0</v>
      </c>
      <c r="AE41" s="64">
        <f t="shared" si="14"/>
        <v>0</v>
      </c>
      <c r="AF41" s="107">
        <f t="shared" si="15"/>
        <v>0</v>
      </c>
      <c r="AG41" s="114"/>
      <c r="AH41" s="83"/>
      <c r="AI41" s="83"/>
      <c r="AJ41" s="5"/>
      <c r="AK41" s="98"/>
    </row>
    <row r="42" spans="1:37" x14ac:dyDescent="0.25">
      <c r="A42" s="5">
        <v>65</v>
      </c>
      <c r="B42" s="9">
        <v>333</v>
      </c>
      <c r="C42" s="9" t="s">
        <v>154</v>
      </c>
      <c r="D42" s="18" t="s">
        <v>155</v>
      </c>
      <c r="E42" s="97" t="str">
        <f>VLOOKUP($B42,'2018 RBCs'!$A$4:$L$609,6,FALSE)</f>
        <v>--</v>
      </c>
      <c r="F42" s="5">
        <f>VLOOKUP($B42,'2018 RBCs'!$A$4:$L$609,7,FALSE)</f>
        <v>5000</v>
      </c>
      <c r="G42" s="5" t="str">
        <f>VLOOKUP($B42,'2018 RBCs'!$A$4:$L$609,8,FALSE)</f>
        <v>--</v>
      </c>
      <c r="H42" s="5">
        <f>VLOOKUP($B42,'2018 RBCs'!$A$4:$L$609,9,FALSE)</f>
        <v>22000</v>
      </c>
      <c r="I42" s="5" t="str">
        <f>VLOOKUP($B42,'2018 RBCs'!$A$4:$L$609,10,FALSE)</f>
        <v>--</v>
      </c>
      <c r="J42" s="5">
        <f>VLOOKUP($B42,'2018 RBCs'!$A$4:$L$609,11,FALSE)</f>
        <v>22000</v>
      </c>
      <c r="K42" s="98">
        <f>VLOOKUP($B42,'2018 RBCs'!$A$4:$L$609,12,FALSE)</f>
        <v>5000</v>
      </c>
      <c r="L42" s="90" t="str">
        <f>VLOOKUP($B42,'4. Proposed RBCs'!$B$3:$R$379,5,FALSE)</f>
        <v>--</v>
      </c>
      <c r="M42" s="8" t="str">
        <f>VLOOKUP($B42,'4. Proposed RBCs'!$B$3:$R$379,7,FALSE)</f>
        <v>--</v>
      </c>
      <c r="N42" s="13" t="str">
        <f>VLOOKUP($B42,'4. Proposed RBCs'!$B$3:$R$379,9,FALSE)</f>
        <v>--</v>
      </c>
      <c r="O42" s="8" t="str">
        <f>VLOOKUP($B42,'4. Proposed RBCs'!$B$3:$R$379,11,FALSE)</f>
        <v>--</v>
      </c>
      <c r="P42" s="13" t="str">
        <f>VLOOKUP($B42,'4. Proposed RBCs'!$B$3:$R$379,13,FALSE)</f>
        <v>--</v>
      </c>
      <c r="Q42" s="8" t="str">
        <f>VLOOKUP($B42,'4. Proposed RBCs'!$B$3:$R$379,15,FALSE)</f>
        <v>--</v>
      </c>
      <c r="R42" s="91">
        <f>VLOOKUP($B42,'4. Proposed RBCs'!$B$3:$R$379,17,FALSE)</f>
        <v>2900</v>
      </c>
      <c r="S42" t="b">
        <f t="shared" si="2"/>
        <v>1</v>
      </c>
      <c r="T42" t="b">
        <f t="shared" si="3"/>
        <v>0</v>
      </c>
      <c r="U42" t="b">
        <f t="shared" si="4"/>
        <v>1</v>
      </c>
      <c r="V42" t="b">
        <f t="shared" si="5"/>
        <v>0</v>
      </c>
      <c r="W42" t="b">
        <f t="shared" si="6"/>
        <v>1</v>
      </c>
      <c r="X42" t="b">
        <f t="shared" si="7"/>
        <v>0</v>
      </c>
      <c r="Y42" t="b">
        <f t="shared" si="8"/>
        <v>0</v>
      </c>
      <c r="Z42" s="106" t="str">
        <f t="shared" si="9"/>
        <v>--</v>
      </c>
      <c r="AA42" s="64" t="str">
        <f t="shared" si="10"/>
        <v>--</v>
      </c>
      <c r="AB42" s="64" t="str">
        <f t="shared" si="11"/>
        <v>--</v>
      </c>
      <c r="AC42" s="64" t="str">
        <f t="shared" si="12"/>
        <v>--</v>
      </c>
      <c r="AD42" s="64" t="str">
        <f t="shared" si="13"/>
        <v>--</v>
      </c>
      <c r="AE42" s="64" t="str">
        <f t="shared" si="14"/>
        <v>--</v>
      </c>
      <c r="AF42" s="107">
        <f t="shared" si="15"/>
        <v>-0.42</v>
      </c>
      <c r="AG42" s="114"/>
      <c r="AH42" s="83"/>
      <c r="AI42" s="83" t="s">
        <v>1723</v>
      </c>
      <c r="AJ42" s="5"/>
      <c r="AK42" s="98"/>
    </row>
    <row r="43" spans="1:37" x14ac:dyDescent="0.25">
      <c r="A43" s="5">
        <v>66</v>
      </c>
      <c r="B43" s="5">
        <v>76</v>
      </c>
      <c r="C43" s="5" t="s">
        <v>157</v>
      </c>
      <c r="D43" s="7" t="s">
        <v>158</v>
      </c>
      <c r="E43" s="97" t="str">
        <f>VLOOKUP($B43,'2018 RBCs'!$A$4:$L$609,6,FALSE)</f>
        <v>--</v>
      </c>
      <c r="F43" s="5" t="str">
        <f>VLOOKUP($B43,'2018 RBCs'!$A$4:$L$609,7,FALSE)</f>
        <v>--</v>
      </c>
      <c r="G43" s="5" t="str">
        <f>VLOOKUP($B43,'2018 RBCs'!$A$4:$L$609,8,FALSE)</f>
        <v>--</v>
      </c>
      <c r="H43" s="5" t="str">
        <f>VLOOKUP($B43,'2018 RBCs'!$A$4:$L$609,9,FALSE)</f>
        <v>--</v>
      </c>
      <c r="I43" s="5" t="str">
        <f>VLOOKUP($B43,'2018 RBCs'!$A$4:$L$609,10,FALSE)</f>
        <v>--</v>
      </c>
      <c r="J43" s="5" t="str">
        <f>VLOOKUP($B43,'2018 RBCs'!$A$4:$L$609,11,FALSE)</f>
        <v>--</v>
      </c>
      <c r="K43" s="98" t="str">
        <f>VLOOKUP($B43,'2018 RBCs'!$A$4:$L$609,12,FALSE)</f>
        <v>--</v>
      </c>
      <c r="L43" s="88">
        <f>VLOOKUP($B43,'4. Proposed RBCs'!$B$3:$R$379,5,FALSE)</f>
        <v>0.77</v>
      </c>
      <c r="M43" s="13" t="str">
        <f>VLOOKUP($B43,'4. Proposed RBCs'!$B$3:$R$379,7,FALSE)</f>
        <v>--</v>
      </c>
      <c r="N43" s="8">
        <f>VLOOKUP($B43,'4. Proposed RBCs'!$B$3:$R$379,9,FALSE)</f>
        <v>20</v>
      </c>
      <c r="O43" s="13" t="str">
        <f>VLOOKUP($B43,'4. Proposed RBCs'!$B$3:$R$379,11,FALSE)</f>
        <v>--</v>
      </c>
      <c r="P43" s="8">
        <f>VLOOKUP($B43,'4. Proposed RBCs'!$B$3:$R$379,13,FALSE)</f>
        <v>9.1999999999999993</v>
      </c>
      <c r="Q43" s="5" t="str">
        <f>VLOOKUP($B43,'4. Proposed RBCs'!$B$3:$R$379,15,FALSE)</f>
        <v>--</v>
      </c>
      <c r="R43" s="89" t="str">
        <f>VLOOKUP($B43,'4. Proposed RBCs'!$B$3:$R$379,17,FALSE)</f>
        <v>--</v>
      </c>
      <c r="S43" t="b">
        <f t="shared" si="2"/>
        <v>0</v>
      </c>
      <c r="T43" t="b">
        <f t="shared" si="3"/>
        <v>1</v>
      </c>
      <c r="U43" t="b">
        <f t="shared" si="4"/>
        <v>0</v>
      </c>
      <c r="V43" t="b">
        <f t="shared" si="5"/>
        <v>1</v>
      </c>
      <c r="W43" t="b">
        <f t="shared" si="6"/>
        <v>0</v>
      </c>
      <c r="X43" t="b">
        <f t="shared" si="7"/>
        <v>1</v>
      </c>
      <c r="Y43" t="b">
        <f t="shared" si="8"/>
        <v>1</v>
      </c>
      <c r="Z43" s="106" t="str">
        <f t="shared" si="9"/>
        <v>--</v>
      </c>
      <c r="AA43" s="64" t="str">
        <f t="shared" si="10"/>
        <v>--</v>
      </c>
      <c r="AB43" s="64" t="str">
        <f t="shared" si="11"/>
        <v>--</v>
      </c>
      <c r="AC43" s="64" t="str">
        <f t="shared" si="12"/>
        <v>--</v>
      </c>
      <c r="AD43" s="64" t="str">
        <f t="shared" si="13"/>
        <v>--</v>
      </c>
      <c r="AE43" s="64" t="str">
        <f t="shared" si="14"/>
        <v>--</v>
      </c>
      <c r="AF43" s="107" t="str">
        <f t="shared" si="15"/>
        <v>--</v>
      </c>
      <c r="AG43" s="114"/>
      <c r="AH43" s="83"/>
      <c r="AI43" s="83"/>
      <c r="AJ43" s="5"/>
      <c r="AK43" s="98"/>
    </row>
    <row r="44" spans="1:37" x14ac:dyDescent="0.25">
      <c r="A44" s="5">
        <v>69</v>
      </c>
      <c r="B44" s="9">
        <v>79</v>
      </c>
      <c r="C44" s="9" t="s">
        <v>159</v>
      </c>
      <c r="D44" s="18" t="s">
        <v>160</v>
      </c>
      <c r="E44" s="97" t="str">
        <f>VLOOKUP($B44,'2018 RBCs'!$A$4:$L$609,6,FALSE)</f>
        <v>--</v>
      </c>
      <c r="F44" s="5">
        <f>VLOOKUP($B44,'2018 RBCs'!$A$4:$L$609,7,FALSE)</f>
        <v>30000</v>
      </c>
      <c r="G44" s="5" t="str">
        <f>VLOOKUP($B44,'2018 RBCs'!$A$4:$L$609,8,FALSE)</f>
        <v>--</v>
      </c>
      <c r="H44" s="5">
        <f>VLOOKUP($B44,'2018 RBCs'!$A$4:$L$609,9,FALSE)</f>
        <v>130000</v>
      </c>
      <c r="I44" s="5" t="str">
        <f>VLOOKUP($B44,'2018 RBCs'!$A$4:$L$609,10,FALSE)</f>
        <v>--</v>
      </c>
      <c r="J44" s="5">
        <f>VLOOKUP($B44,'2018 RBCs'!$A$4:$L$609,11,FALSE)</f>
        <v>130000</v>
      </c>
      <c r="K44" s="98" t="str">
        <f>VLOOKUP($B44,'2018 RBCs'!$A$4:$L$609,12,FALSE)</f>
        <v>--</v>
      </c>
      <c r="L44" s="90" t="str">
        <f>VLOOKUP($B44,'4. Proposed RBCs'!$B$3:$R$379,5,FALSE)</f>
        <v>--</v>
      </c>
      <c r="M44" s="13">
        <f>VLOOKUP($B44,'4. Proposed RBCs'!$B$3:$R$379,7,FALSE)</f>
        <v>30000</v>
      </c>
      <c r="N44" s="13" t="str">
        <f>VLOOKUP($B44,'4. Proposed RBCs'!$B$3:$R$379,9,FALSE)</f>
        <v>--</v>
      </c>
      <c r="O44" s="13">
        <f>VLOOKUP($B44,'4. Proposed RBCs'!$B$3:$R$379,11,FALSE)</f>
        <v>130000</v>
      </c>
      <c r="P44" s="13" t="str">
        <f>VLOOKUP($B44,'4. Proposed RBCs'!$B$3:$R$379,13,FALSE)</f>
        <v>--</v>
      </c>
      <c r="Q44" s="5">
        <f>VLOOKUP($B44,'4. Proposed RBCs'!$B$3:$R$379,15,FALSE)</f>
        <v>130000</v>
      </c>
      <c r="R44" s="91">
        <f>VLOOKUP($B44,'4. Proposed RBCs'!$B$3:$R$379,17,FALSE)</f>
        <v>30000</v>
      </c>
      <c r="S44" t="b">
        <f t="shared" si="2"/>
        <v>1</v>
      </c>
      <c r="T44" t="b">
        <f t="shared" si="3"/>
        <v>1</v>
      </c>
      <c r="U44" t="b">
        <f t="shared" si="4"/>
        <v>1</v>
      </c>
      <c r="V44" t="b">
        <f t="shared" si="5"/>
        <v>1</v>
      </c>
      <c r="W44" t="b">
        <f t="shared" si="6"/>
        <v>1</v>
      </c>
      <c r="X44" t="b">
        <f t="shared" si="7"/>
        <v>1</v>
      </c>
      <c r="Y44" t="b">
        <f t="shared" si="8"/>
        <v>0</v>
      </c>
      <c r="Z44" s="106" t="str">
        <f t="shared" si="9"/>
        <v>--</v>
      </c>
      <c r="AA44" s="64">
        <f t="shared" si="10"/>
        <v>0</v>
      </c>
      <c r="AB44" s="64" t="str">
        <f t="shared" si="11"/>
        <v>--</v>
      </c>
      <c r="AC44" s="64">
        <f t="shared" si="12"/>
        <v>0</v>
      </c>
      <c r="AD44" s="64" t="str">
        <f t="shared" si="13"/>
        <v>--</v>
      </c>
      <c r="AE44" s="64">
        <f t="shared" si="14"/>
        <v>0</v>
      </c>
      <c r="AF44" s="107" t="str">
        <f t="shared" si="15"/>
        <v>--</v>
      </c>
      <c r="AG44" s="114"/>
      <c r="AH44" s="83"/>
      <c r="AI44" s="83"/>
      <c r="AJ44" s="5"/>
      <c r="AK44" s="98"/>
    </row>
    <row r="45" spans="1:37" x14ac:dyDescent="0.25">
      <c r="A45" s="5">
        <v>70</v>
      </c>
      <c r="B45" s="5">
        <v>80</v>
      </c>
      <c r="C45" s="5" t="s">
        <v>161</v>
      </c>
      <c r="D45" s="7" t="s">
        <v>162</v>
      </c>
      <c r="E45" s="97" t="str">
        <f>VLOOKUP($B45,'2018 RBCs'!$A$4:$L$609,6,FALSE)</f>
        <v>--</v>
      </c>
      <c r="F45" s="5" t="str">
        <f>VLOOKUP($B45,'2018 RBCs'!$A$4:$L$609,7,FALSE)</f>
        <v>--</v>
      </c>
      <c r="G45" s="5" t="str">
        <f>VLOOKUP($B45,'2018 RBCs'!$A$4:$L$609,8,FALSE)</f>
        <v>--</v>
      </c>
      <c r="H45" s="5" t="str">
        <f>VLOOKUP($B45,'2018 RBCs'!$A$4:$L$609,9,FALSE)</f>
        <v>--</v>
      </c>
      <c r="I45" s="5" t="str">
        <f>VLOOKUP($B45,'2018 RBCs'!$A$4:$L$609,10,FALSE)</f>
        <v>--</v>
      </c>
      <c r="J45" s="5" t="str">
        <f>VLOOKUP($B45,'2018 RBCs'!$A$4:$L$609,11,FALSE)</f>
        <v>--</v>
      </c>
      <c r="K45" s="98" t="str">
        <f>VLOOKUP($B45,'2018 RBCs'!$A$4:$L$609,12,FALSE)</f>
        <v>--</v>
      </c>
      <c r="L45" s="90" t="str">
        <f>VLOOKUP($B45,'4. Proposed RBCs'!$B$3:$R$379,5,FALSE)</f>
        <v>--</v>
      </c>
      <c r="M45" s="8">
        <f>VLOOKUP($B45,'4. Proposed RBCs'!$B$3:$R$379,7,FALSE)</f>
        <v>5000</v>
      </c>
      <c r="N45" s="13" t="str">
        <f>VLOOKUP($B45,'4. Proposed RBCs'!$B$3:$R$379,9,FALSE)</f>
        <v>--</v>
      </c>
      <c r="O45" s="8">
        <f>VLOOKUP($B45,'4. Proposed RBCs'!$B$3:$R$379,11,FALSE)</f>
        <v>22000</v>
      </c>
      <c r="P45" s="13" t="str">
        <f>VLOOKUP($B45,'4. Proposed RBCs'!$B$3:$R$379,13,FALSE)</f>
        <v>--</v>
      </c>
      <c r="Q45" s="8">
        <f>VLOOKUP($B45,'4. Proposed RBCs'!$B$3:$R$379,15,FALSE)</f>
        <v>22000</v>
      </c>
      <c r="R45" s="91">
        <f>VLOOKUP($B45,'4. Proposed RBCs'!$B$3:$R$379,17,FALSE)</f>
        <v>15000</v>
      </c>
      <c r="S45" t="b">
        <f t="shared" si="2"/>
        <v>1</v>
      </c>
      <c r="T45" t="b">
        <f t="shared" si="3"/>
        <v>0</v>
      </c>
      <c r="U45" t="b">
        <f t="shared" si="4"/>
        <v>1</v>
      </c>
      <c r="V45" t="b">
        <f t="shared" si="5"/>
        <v>0</v>
      </c>
      <c r="W45" t="b">
        <f t="shared" si="6"/>
        <v>1</v>
      </c>
      <c r="X45" t="b">
        <f t="shared" si="7"/>
        <v>0</v>
      </c>
      <c r="Y45" t="b">
        <f t="shared" si="8"/>
        <v>0</v>
      </c>
      <c r="Z45" s="106" t="str">
        <f t="shared" si="9"/>
        <v>--</v>
      </c>
      <c r="AA45" s="64" t="str">
        <f t="shared" si="10"/>
        <v>--</v>
      </c>
      <c r="AB45" s="64" t="str">
        <f t="shared" si="11"/>
        <v>--</v>
      </c>
      <c r="AC45" s="64" t="str">
        <f t="shared" si="12"/>
        <v>--</v>
      </c>
      <c r="AD45" s="64" t="str">
        <f t="shared" si="13"/>
        <v>--</v>
      </c>
      <c r="AE45" s="64" t="str">
        <f t="shared" si="14"/>
        <v>--</v>
      </c>
      <c r="AF45" s="107" t="str">
        <f t="shared" si="15"/>
        <v>--</v>
      </c>
      <c r="AG45" s="114"/>
      <c r="AH45" s="83"/>
      <c r="AI45" s="83"/>
      <c r="AJ45" s="5"/>
      <c r="AK45" s="98"/>
    </row>
    <row r="46" spans="1:37" x14ac:dyDescent="0.25">
      <c r="A46" s="5">
        <v>75</v>
      </c>
      <c r="B46" s="9">
        <v>83</v>
      </c>
      <c r="C46" s="9" t="s">
        <v>163</v>
      </c>
      <c r="D46" s="18" t="s">
        <v>164</v>
      </c>
      <c r="E46" s="97">
        <f>VLOOKUP($B46,'2018 RBCs'!$A$4:$L$609,6,FALSE)</f>
        <v>5.5999999999999995E-4</v>
      </c>
      <c r="F46" s="5">
        <f>VLOOKUP($B46,'2018 RBCs'!$A$4:$L$609,7,FALSE)</f>
        <v>5.0000000000000001E-3</v>
      </c>
      <c r="G46" s="5">
        <f>VLOOKUP($B46,'2018 RBCs'!$A$4:$L$609,8,FALSE)</f>
        <v>1.4E-2</v>
      </c>
      <c r="H46" s="5">
        <f>VLOOKUP($B46,'2018 RBCs'!$A$4:$L$609,9,FALSE)</f>
        <v>3.6999999999999998E-2</v>
      </c>
      <c r="I46" s="5">
        <f>VLOOKUP($B46,'2018 RBCs'!$A$4:$L$609,10,FALSE)</f>
        <v>6.7000000000000002E-3</v>
      </c>
      <c r="J46" s="5">
        <f>VLOOKUP($B46,'2018 RBCs'!$A$4:$L$609,11,FALSE)</f>
        <v>3.6999999999999998E-2</v>
      </c>
      <c r="K46" s="98">
        <f>VLOOKUP($B46,'2018 RBCs'!$A$4:$L$609,12,FALSE)</f>
        <v>0.03</v>
      </c>
      <c r="L46" s="90">
        <f>VLOOKUP($B46,'4. Proposed RBCs'!$B$3:$R$379,5,FALSE)</f>
        <v>5.5999999999999995E-4</v>
      </c>
      <c r="M46" s="8">
        <f>VLOOKUP($B46,'4. Proposed RBCs'!$B$3:$R$379,7,FALSE)</f>
        <v>1.6000000000000001E-3</v>
      </c>
      <c r="N46" s="13">
        <f>VLOOKUP($B46,'4. Proposed RBCs'!$B$3:$R$379,9,FALSE)</f>
        <v>1.4E-2</v>
      </c>
      <c r="O46" s="8">
        <f>VLOOKUP($B46,'4. Proposed RBCs'!$B$3:$R$379,11,FALSE)</f>
        <v>3.7000000000000002E-3</v>
      </c>
      <c r="P46" s="13">
        <f>VLOOKUP($B46,'4. Proposed RBCs'!$B$3:$R$379,13,FALSE)</f>
        <v>6.7000000000000002E-3</v>
      </c>
      <c r="Q46" s="8">
        <f>VLOOKUP($B46,'4. Proposed RBCs'!$B$3:$R$379,15,FALSE)</f>
        <v>2.1999999999999999E-2</v>
      </c>
      <c r="R46" s="89">
        <f>VLOOKUP($B46,'4. Proposed RBCs'!$B$3:$R$379,17,FALSE)</f>
        <v>0.03</v>
      </c>
      <c r="S46" t="b">
        <f t="shared" si="2"/>
        <v>1</v>
      </c>
      <c r="T46" t="b">
        <f t="shared" si="3"/>
        <v>0</v>
      </c>
      <c r="U46" t="b">
        <f t="shared" si="4"/>
        <v>1</v>
      </c>
      <c r="V46" t="b">
        <f t="shared" si="5"/>
        <v>0</v>
      </c>
      <c r="W46" t="b">
        <f t="shared" si="6"/>
        <v>1</v>
      </c>
      <c r="X46" t="b">
        <f t="shared" si="7"/>
        <v>0</v>
      </c>
      <c r="Y46" t="b">
        <f t="shared" si="8"/>
        <v>1</v>
      </c>
      <c r="Z46" s="106">
        <f t="shared" si="9"/>
        <v>0</v>
      </c>
      <c r="AA46" s="64">
        <f t="shared" si="10"/>
        <v>-0.68</v>
      </c>
      <c r="AB46" s="64">
        <f t="shared" si="11"/>
        <v>0</v>
      </c>
      <c r="AC46" s="64">
        <f t="shared" si="12"/>
        <v>-0.89999999999999991</v>
      </c>
      <c r="AD46" s="64">
        <f t="shared" si="13"/>
        <v>0</v>
      </c>
      <c r="AE46" s="64">
        <f t="shared" si="14"/>
        <v>-0.40540540540540543</v>
      </c>
      <c r="AF46" s="107">
        <f t="shared" si="15"/>
        <v>0</v>
      </c>
      <c r="AG46" s="114"/>
      <c r="AH46" s="83"/>
      <c r="AI46" s="83"/>
      <c r="AJ46" s="5"/>
      <c r="AK46" s="98" t="s">
        <v>54</v>
      </c>
    </row>
    <row r="47" spans="1:37" x14ac:dyDescent="0.25">
      <c r="A47" s="5">
        <v>77</v>
      </c>
      <c r="B47" s="9">
        <v>86</v>
      </c>
      <c r="C47" s="9" t="s">
        <v>165</v>
      </c>
      <c r="D47" s="18" t="s">
        <v>166</v>
      </c>
      <c r="E47" s="97" t="str">
        <f>VLOOKUP($B47,'2018 RBCs'!$A$4:$L$609,6,FALSE)</f>
        <v>--</v>
      </c>
      <c r="F47" s="5">
        <f>VLOOKUP($B47,'2018 RBCs'!$A$4:$L$609,7,FALSE)</f>
        <v>2.2000000000000002</v>
      </c>
      <c r="G47" s="5" t="str">
        <f>VLOOKUP($B47,'2018 RBCs'!$A$4:$L$609,8,FALSE)</f>
        <v>--</v>
      </c>
      <c r="H47" s="5">
        <f>VLOOKUP($B47,'2018 RBCs'!$A$4:$L$609,9,FALSE)</f>
        <v>9.6999999999999993</v>
      </c>
      <c r="I47" s="5" t="str">
        <f>VLOOKUP($B47,'2018 RBCs'!$A$4:$L$609,10,FALSE)</f>
        <v>--</v>
      </c>
      <c r="J47" s="5">
        <f>VLOOKUP($B47,'2018 RBCs'!$A$4:$L$609,11,FALSE)</f>
        <v>9.6999999999999993</v>
      </c>
      <c r="K47" s="98">
        <f>VLOOKUP($B47,'2018 RBCs'!$A$4:$L$609,12,FALSE)</f>
        <v>50</v>
      </c>
      <c r="L47" s="90" t="str">
        <f>VLOOKUP($B47,'4. Proposed RBCs'!$B$3:$R$379,5,FALSE)</f>
        <v>--</v>
      </c>
      <c r="M47" s="13">
        <f>VLOOKUP($B47,'4. Proposed RBCs'!$B$3:$R$379,7,FALSE)</f>
        <v>2.2000000000000002</v>
      </c>
      <c r="N47" s="13" t="str">
        <f>VLOOKUP($B47,'4. Proposed RBCs'!$B$3:$R$379,9,FALSE)</f>
        <v>--</v>
      </c>
      <c r="O47" s="13">
        <f>VLOOKUP($B47,'4. Proposed RBCs'!$B$3:$R$379,11,FALSE)</f>
        <v>9.6999999999999993</v>
      </c>
      <c r="P47" s="13" t="str">
        <f>VLOOKUP($B47,'4. Proposed RBCs'!$B$3:$R$379,13,FALSE)</f>
        <v>--</v>
      </c>
      <c r="Q47" s="5">
        <f>VLOOKUP($B47,'4. Proposed RBCs'!$B$3:$R$379,15,FALSE)</f>
        <v>9.6999999999999993</v>
      </c>
      <c r="R47" s="89">
        <f>VLOOKUP($B47,'4. Proposed RBCs'!$B$3:$R$379,17,FALSE)</f>
        <v>50</v>
      </c>
      <c r="S47" t="b">
        <f t="shared" si="2"/>
        <v>1</v>
      </c>
      <c r="T47" t="b">
        <f t="shared" si="3"/>
        <v>1</v>
      </c>
      <c r="U47" t="b">
        <f t="shared" si="4"/>
        <v>1</v>
      </c>
      <c r="V47" t="b">
        <f t="shared" si="5"/>
        <v>1</v>
      </c>
      <c r="W47" t="b">
        <f t="shared" si="6"/>
        <v>1</v>
      </c>
      <c r="X47" t="b">
        <f t="shared" si="7"/>
        <v>1</v>
      </c>
      <c r="Y47" t="b">
        <f t="shared" si="8"/>
        <v>1</v>
      </c>
      <c r="Z47" s="106" t="str">
        <f t="shared" si="9"/>
        <v>--</v>
      </c>
      <c r="AA47" s="64">
        <f t="shared" si="10"/>
        <v>0</v>
      </c>
      <c r="AB47" s="64" t="str">
        <f t="shared" si="11"/>
        <v>--</v>
      </c>
      <c r="AC47" s="64">
        <f t="shared" si="12"/>
        <v>0</v>
      </c>
      <c r="AD47" s="64" t="str">
        <f t="shared" si="13"/>
        <v>--</v>
      </c>
      <c r="AE47" s="64">
        <f t="shared" si="14"/>
        <v>0</v>
      </c>
      <c r="AF47" s="107">
        <f t="shared" si="15"/>
        <v>0</v>
      </c>
      <c r="AG47" s="114"/>
      <c r="AH47" s="83"/>
      <c r="AI47" s="83"/>
      <c r="AJ47" s="5"/>
      <c r="AK47" s="98"/>
    </row>
    <row r="48" spans="1:37" x14ac:dyDescent="0.25">
      <c r="A48" s="5">
        <v>81</v>
      </c>
      <c r="B48" s="9">
        <v>90</v>
      </c>
      <c r="C48" s="9" t="s">
        <v>167</v>
      </c>
      <c r="D48" s="18" t="s">
        <v>168</v>
      </c>
      <c r="E48" s="97" t="str">
        <f>VLOOKUP($B48,'2018 RBCs'!$A$4:$L$609,6,FALSE)</f>
        <v>--</v>
      </c>
      <c r="F48" s="5">
        <f>VLOOKUP($B48,'2018 RBCs'!$A$4:$L$609,7,FALSE)</f>
        <v>800</v>
      </c>
      <c r="G48" s="5" t="str">
        <f>VLOOKUP($B48,'2018 RBCs'!$A$4:$L$609,8,FALSE)</f>
        <v>--</v>
      </c>
      <c r="H48" s="5">
        <f>VLOOKUP($B48,'2018 RBCs'!$A$4:$L$609,9,FALSE)</f>
        <v>3500</v>
      </c>
      <c r="I48" s="5" t="str">
        <f>VLOOKUP($B48,'2018 RBCs'!$A$4:$L$609,10,FALSE)</f>
        <v>--</v>
      </c>
      <c r="J48" s="5">
        <f>VLOOKUP($B48,'2018 RBCs'!$A$4:$L$609,11,FALSE)</f>
        <v>3500</v>
      </c>
      <c r="K48" s="98">
        <f>VLOOKUP($B48,'2018 RBCs'!$A$4:$L$609,12,FALSE)</f>
        <v>6200</v>
      </c>
      <c r="L48" s="90" t="str">
        <f>VLOOKUP($B48,'4. Proposed RBCs'!$B$3:$R$379,5,FALSE)</f>
        <v>--</v>
      </c>
      <c r="M48" s="8">
        <f>VLOOKUP($B48,'4. Proposed RBCs'!$B$3:$R$379,7,FALSE)</f>
        <v>300</v>
      </c>
      <c r="N48" s="13" t="str">
        <f>VLOOKUP($B48,'4. Proposed RBCs'!$B$3:$R$379,9,FALSE)</f>
        <v>--</v>
      </c>
      <c r="O48" s="8">
        <f>VLOOKUP($B48,'4. Proposed RBCs'!$B$3:$R$379,11,FALSE)</f>
        <v>1300</v>
      </c>
      <c r="P48" s="13" t="str">
        <f>VLOOKUP($B48,'4. Proposed RBCs'!$B$3:$R$379,13,FALSE)</f>
        <v>--</v>
      </c>
      <c r="Q48" s="8">
        <f>VLOOKUP($B48,'4. Proposed RBCs'!$B$3:$R$379,15,FALSE)</f>
        <v>1300</v>
      </c>
      <c r="R48" s="91">
        <f>VLOOKUP($B48,'4. Proposed RBCs'!$B$3:$R$379,17,FALSE)</f>
        <v>600</v>
      </c>
      <c r="S48" t="b">
        <f t="shared" si="2"/>
        <v>1</v>
      </c>
      <c r="T48" t="b">
        <f t="shared" si="3"/>
        <v>0</v>
      </c>
      <c r="U48" t="b">
        <f t="shared" si="4"/>
        <v>1</v>
      </c>
      <c r="V48" t="b">
        <f t="shared" si="5"/>
        <v>0</v>
      </c>
      <c r="W48" t="b">
        <f t="shared" si="6"/>
        <v>1</v>
      </c>
      <c r="X48" t="b">
        <f t="shared" si="7"/>
        <v>0</v>
      </c>
      <c r="Y48" t="b">
        <f t="shared" si="8"/>
        <v>0</v>
      </c>
      <c r="Z48" s="106" t="str">
        <f t="shared" si="9"/>
        <v>--</v>
      </c>
      <c r="AA48" s="64">
        <f t="shared" si="10"/>
        <v>-0.625</v>
      </c>
      <c r="AB48" s="64" t="str">
        <f t="shared" si="11"/>
        <v>--</v>
      </c>
      <c r="AC48" s="64">
        <f t="shared" si="12"/>
        <v>-0.62857142857142856</v>
      </c>
      <c r="AD48" s="64" t="str">
        <f t="shared" si="13"/>
        <v>--</v>
      </c>
      <c r="AE48" s="64">
        <f t="shared" si="14"/>
        <v>-0.62857142857142856</v>
      </c>
      <c r="AF48" s="107">
        <f t="shared" si="15"/>
        <v>-0.90322580645161288</v>
      </c>
      <c r="AG48" s="114"/>
      <c r="AH48" s="83" t="s">
        <v>1724</v>
      </c>
      <c r="AI48" s="83" t="s">
        <v>1706</v>
      </c>
      <c r="AJ48" s="5"/>
      <c r="AK48" s="98"/>
    </row>
    <row r="49" spans="1:37" x14ac:dyDescent="0.25">
      <c r="A49" s="5">
        <v>82</v>
      </c>
      <c r="B49" s="9">
        <v>91</v>
      </c>
      <c r="C49" s="9" t="s">
        <v>169</v>
      </c>
      <c r="D49" s="18" t="s">
        <v>170</v>
      </c>
      <c r="E49" s="97">
        <f>VLOOKUP($B49,'2018 RBCs'!$A$4:$L$609,6,FALSE)</f>
        <v>0.17</v>
      </c>
      <c r="F49" s="5">
        <f>VLOOKUP($B49,'2018 RBCs'!$A$4:$L$609,7,FALSE)</f>
        <v>100</v>
      </c>
      <c r="G49" s="5">
        <f>VLOOKUP($B49,'2018 RBCs'!$A$4:$L$609,8,FALSE)</f>
        <v>4.3</v>
      </c>
      <c r="H49" s="5">
        <f>VLOOKUP($B49,'2018 RBCs'!$A$4:$L$609,9,FALSE)</f>
        <v>440</v>
      </c>
      <c r="I49" s="5">
        <f>VLOOKUP($B49,'2018 RBCs'!$A$4:$L$609,10,FALSE)</f>
        <v>2</v>
      </c>
      <c r="J49" s="5">
        <f>VLOOKUP($B49,'2018 RBCs'!$A$4:$L$609,11,FALSE)</f>
        <v>440</v>
      </c>
      <c r="K49" s="98">
        <f>VLOOKUP($B49,'2018 RBCs'!$A$4:$L$609,12,FALSE)</f>
        <v>1900</v>
      </c>
      <c r="L49" s="90">
        <f>VLOOKUP($B49,'4. Proposed RBCs'!$B$3:$R$379,5,FALSE)</f>
        <v>0.17</v>
      </c>
      <c r="M49" s="13">
        <f>VLOOKUP($B49,'4. Proposed RBCs'!$B$3:$R$379,7,FALSE)</f>
        <v>100</v>
      </c>
      <c r="N49" s="13">
        <f>VLOOKUP($B49,'4. Proposed RBCs'!$B$3:$R$379,9,FALSE)</f>
        <v>4.3</v>
      </c>
      <c r="O49" s="13">
        <f>VLOOKUP($B49,'4. Proposed RBCs'!$B$3:$R$379,11,FALSE)</f>
        <v>440</v>
      </c>
      <c r="P49" s="13">
        <f>VLOOKUP($B49,'4. Proposed RBCs'!$B$3:$R$379,13,FALSE)</f>
        <v>2</v>
      </c>
      <c r="Q49" s="5">
        <f>VLOOKUP($B49,'4. Proposed RBCs'!$B$3:$R$379,15,FALSE)</f>
        <v>440</v>
      </c>
      <c r="R49" s="89">
        <f>VLOOKUP($B49,'4. Proposed RBCs'!$B$3:$R$379,17,FALSE)</f>
        <v>1900</v>
      </c>
      <c r="S49" t="b">
        <f t="shared" si="2"/>
        <v>1</v>
      </c>
      <c r="T49" t="b">
        <f t="shared" si="3"/>
        <v>1</v>
      </c>
      <c r="U49" t="b">
        <f t="shared" si="4"/>
        <v>1</v>
      </c>
      <c r="V49" t="b">
        <f t="shared" si="5"/>
        <v>1</v>
      </c>
      <c r="W49" t="b">
        <f t="shared" si="6"/>
        <v>1</v>
      </c>
      <c r="X49" t="b">
        <f t="shared" si="7"/>
        <v>1</v>
      </c>
      <c r="Y49" t="b">
        <f t="shared" si="8"/>
        <v>1</v>
      </c>
      <c r="Z49" s="106">
        <f t="shared" si="9"/>
        <v>0</v>
      </c>
      <c r="AA49" s="64">
        <f t="shared" si="10"/>
        <v>0</v>
      </c>
      <c r="AB49" s="64">
        <f t="shared" si="11"/>
        <v>0</v>
      </c>
      <c r="AC49" s="64">
        <f t="shared" si="12"/>
        <v>0</v>
      </c>
      <c r="AD49" s="64">
        <f t="shared" si="13"/>
        <v>0</v>
      </c>
      <c r="AE49" s="64">
        <f t="shared" si="14"/>
        <v>0</v>
      </c>
      <c r="AF49" s="107">
        <f t="shared" si="15"/>
        <v>0</v>
      </c>
      <c r="AG49" s="114"/>
      <c r="AH49" s="83"/>
      <c r="AI49" s="83"/>
      <c r="AJ49" s="5"/>
      <c r="AK49" s="98"/>
    </row>
    <row r="50" spans="1:37" x14ac:dyDescent="0.25">
      <c r="A50" s="5">
        <v>83</v>
      </c>
      <c r="B50" s="9">
        <v>92</v>
      </c>
      <c r="C50" s="9" t="s">
        <v>171</v>
      </c>
      <c r="D50" s="18" t="s">
        <v>172</v>
      </c>
      <c r="E50" s="97" t="str">
        <f>VLOOKUP($B50,'2018 RBCs'!$A$4:$L$609,6,FALSE)</f>
        <v>--</v>
      </c>
      <c r="F50" s="5">
        <f>VLOOKUP($B50,'2018 RBCs'!$A$4:$L$609,7,FALSE)</f>
        <v>10</v>
      </c>
      <c r="G50" s="5" t="str">
        <f>VLOOKUP($B50,'2018 RBCs'!$A$4:$L$609,8,FALSE)</f>
        <v>--</v>
      </c>
      <c r="H50" s="5">
        <f>VLOOKUP($B50,'2018 RBCs'!$A$4:$L$609,9,FALSE)</f>
        <v>44</v>
      </c>
      <c r="I50" s="5" t="str">
        <f>VLOOKUP($B50,'2018 RBCs'!$A$4:$L$609,10,FALSE)</f>
        <v>--</v>
      </c>
      <c r="J50" s="5">
        <f>VLOOKUP($B50,'2018 RBCs'!$A$4:$L$609,11,FALSE)</f>
        <v>44</v>
      </c>
      <c r="K50" s="98">
        <f>VLOOKUP($B50,'2018 RBCs'!$A$4:$L$609,12,FALSE)</f>
        <v>660</v>
      </c>
      <c r="L50" s="90" t="str">
        <f>VLOOKUP($B50,'4. Proposed RBCs'!$B$3:$R$379,5,FALSE)</f>
        <v>--</v>
      </c>
      <c r="M50" s="13">
        <f>VLOOKUP($B50,'4. Proposed RBCs'!$B$3:$R$379,7,FALSE)</f>
        <v>10</v>
      </c>
      <c r="N50" s="13" t="str">
        <f>VLOOKUP($B50,'4. Proposed RBCs'!$B$3:$R$379,9,FALSE)</f>
        <v>--</v>
      </c>
      <c r="O50" s="13">
        <f>VLOOKUP($B50,'4. Proposed RBCs'!$B$3:$R$379,11,FALSE)</f>
        <v>44</v>
      </c>
      <c r="P50" s="13" t="str">
        <f>VLOOKUP($B50,'4. Proposed RBCs'!$B$3:$R$379,13,FALSE)</f>
        <v>--</v>
      </c>
      <c r="Q50" s="5">
        <f>VLOOKUP($B50,'4. Proposed RBCs'!$B$3:$R$379,15,FALSE)</f>
        <v>44</v>
      </c>
      <c r="R50" s="91">
        <f>VLOOKUP($B50,'4. Proposed RBCs'!$B$3:$R$379,17,FALSE)</f>
        <v>93</v>
      </c>
      <c r="S50" t="b">
        <f t="shared" si="2"/>
        <v>1</v>
      </c>
      <c r="T50" t="b">
        <f t="shared" si="3"/>
        <v>1</v>
      </c>
      <c r="U50" t="b">
        <f t="shared" si="4"/>
        <v>1</v>
      </c>
      <c r="V50" t="b">
        <f t="shared" si="5"/>
        <v>1</v>
      </c>
      <c r="W50" t="b">
        <f t="shared" si="6"/>
        <v>1</v>
      </c>
      <c r="X50" t="b">
        <f t="shared" si="7"/>
        <v>1</v>
      </c>
      <c r="Y50" t="b">
        <f t="shared" si="8"/>
        <v>0</v>
      </c>
      <c r="Z50" s="106" t="str">
        <f t="shared" si="9"/>
        <v>--</v>
      </c>
      <c r="AA50" s="64">
        <f t="shared" si="10"/>
        <v>0</v>
      </c>
      <c r="AB50" s="64" t="str">
        <f t="shared" si="11"/>
        <v>--</v>
      </c>
      <c r="AC50" s="64">
        <f t="shared" si="12"/>
        <v>0</v>
      </c>
      <c r="AD50" s="64" t="str">
        <f t="shared" si="13"/>
        <v>--</v>
      </c>
      <c r="AE50" s="64">
        <f t="shared" si="14"/>
        <v>0</v>
      </c>
      <c r="AF50" s="107">
        <f t="shared" si="15"/>
        <v>-0.85909090909090913</v>
      </c>
      <c r="AG50" s="114"/>
      <c r="AH50" s="83"/>
      <c r="AI50" s="83" t="s">
        <v>1716</v>
      </c>
      <c r="AJ50" s="5"/>
      <c r="AK50" s="98"/>
    </row>
    <row r="51" spans="1:37" x14ac:dyDescent="0.25">
      <c r="A51" s="5">
        <v>86</v>
      </c>
      <c r="B51" s="5" t="s">
        <v>173</v>
      </c>
      <c r="C51" s="5" t="s">
        <v>174</v>
      </c>
      <c r="D51" s="7" t="s">
        <v>175</v>
      </c>
      <c r="E51" s="97" t="e">
        <f>VLOOKUP($B51,'2018 RBCs'!$A$4:$L$609,6,FALSE)</f>
        <v>#N/A</v>
      </c>
      <c r="F51" s="5" t="e">
        <f>VLOOKUP($B51,'2018 RBCs'!$A$4:$L$609,7,FALSE)</f>
        <v>#N/A</v>
      </c>
      <c r="G51" s="5" t="e">
        <f>VLOOKUP($B51,'2018 RBCs'!$A$4:$L$609,8,FALSE)</f>
        <v>#N/A</v>
      </c>
      <c r="H51" s="5" t="e">
        <f>VLOOKUP($B51,'2018 RBCs'!$A$4:$L$609,9,FALSE)</f>
        <v>#N/A</v>
      </c>
      <c r="I51" s="5" t="e">
        <f>VLOOKUP($B51,'2018 RBCs'!$A$4:$L$609,10,FALSE)</f>
        <v>#N/A</v>
      </c>
      <c r="J51" s="5" t="e">
        <f>VLOOKUP($B51,'2018 RBCs'!$A$4:$L$609,11,FALSE)</f>
        <v>#N/A</v>
      </c>
      <c r="K51" s="98" t="e">
        <f>VLOOKUP($B51,'2018 RBCs'!$A$4:$L$609,12,FALSE)</f>
        <v>#N/A</v>
      </c>
      <c r="L51" s="92" t="str">
        <f>VLOOKUP($B51,'4. Proposed RBCs'!$B$3:$R$379,5,FALSE)</f>
        <v>--</v>
      </c>
      <c r="M51" s="11">
        <f>VLOOKUP($B51,'4. Proposed RBCs'!$B$3:$R$379,7,FALSE)</f>
        <v>0.9</v>
      </c>
      <c r="N51" s="11" t="str">
        <f>VLOOKUP($B51,'4. Proposed RBCs'!$B$3:$R$379,9,FALSE)</f>
        <v>--</v>
      </c>
      <c r="O51" s="11">
        <f>VLOOKUP($B51,'4. Proposed RBCs'!$B$3:$R$379,11,FALSE)</f>
        <v>4</v>
      </c>
      <c r="P51" s="11" t="str">
        <f>VLOOKUP($B51,'4. Proposed RBCs'!$B$3:$R$379,13,FALSE)</f>
        <v>--</v>
      </c>
      <c r="Q51" s="11">
        <f>VLOOKUP($B51,'4. Proposed RBCs'!$B$3:$R$379,15,FALSE)</f>
        <v>4</v>
      </c>
      <c r="R51" s="93" t="str">
        <f>VLOOKUP($B51,'4. Proposed RBCs'!$B$3:$R$379,17,FALSE)</f>
        <v>--</v>
      </c>
      <c r="S51" t="e">
        <f t="shared" si="2"/>
        <v>#N/A</v>
      </c>
      <c r="T51" t="e">
        <f t="shared" si="3"/>
        <v>#N/A</v>
      </c>
      <c r="U51" t="e">
        <f t="shared" si="4"/>
        <v>#N/A</v>
      </c>
      <c r="V51" t="e">
        <f t="shared" si="5"/>
        <v>#N/A</v>
      </c>
      <c r="W51" t="e">
        <f t="shared" si="6"/>
        <v>#N/A</v>
      </c>
      <c r="X51" t="e">
        <f t="shared" si="7"/>
        <v>#N/A</v>
      </c>
      <c r="Y51" t="e">
        <f t="shared" si="8"/>
        <v>#N/A</v>
      </c>
      <c r="Z51" s="106" t="s">
        <v>1712</v>
      </c>
      <c r="AA51" s="64" t="s">
        <v>1712</v>
      </c>
      <c r="AB51" s="64" t="s">
        <v>1712</v>
      </c>
      <c r="AC51" s="64" t="s">
        <v>1712</v>
      </c>
      <c r="AD51" s="64" t="s">
        <v>1712</v>
      </c>
      <c r="AE51" s="64" t="s">
        <v>1712</v>
      </c>
      <c r="AF51" s="107" t="s">
        <v>1712</v>
      </c>
      <c r="AG51" s="114"/>
      <c r="AH51" s="83"/>
      <c r="AI51" s="83"/>
      <c r="AJ51" s="5"/>
      <c r="AK51" s="98"/>
    </row>
    <row r="52" spans="1:37" x14ac:dyDescent="0.25">
      <c r="A52" s="5">
        <v>89</v>
      </c>
      <c r="B52" s="9">
        <v>97</v>
      </c>
      <c r="C52" s="9" t="s">
        <v>176</v>
      </c>
      <c r="D52" s="18" t="s">
        <v>177</v>
      </c>
      <c r="E52" s="97">
        <f>VLOOKUP($B52,'2018 RBCs'!$A$4:$L$609,6,FALSE)</f>
        <v>0.01</v>
      </c>
      <c r="F52" s="5">
        <f>VLOOKUP($B52,'2018 RBCs'!$A$4:$L$609,7,FALSE)</f>
        <v>0.02</v>
      </c>
      <c r="G52" s="5">
        <f>VLOOKUP($B52,'2018 RBCs'!$A$4:$L$609,8,FALSE)</f>
        <v>0.26</v>
      </c>
      <c r="H52" s="5">
        <f>VLOOKUP($B52,'2018 RBCs'!$A$4:$L$609,9,FALSE)</f>
        <v>8.7999999999999995E-2</v>
      </c>
      <c r="I52" s="5">
        <f>VLOOKUP($B52,'2018 RBCs'!$A$4:$L$609,10,FALSE)</f>
        <v>0.12</v>
      </c>
      <c r="J52" s="5">
        <f>VLOOKUP($B52,'2018 RBCs'!$A$4:$L$609,11,FALSE)</f>
        <v>8.7999999999999995E-2</v>
      </c>
      <c r="K52" s="98">
        <f>VLOOKUP($B52,'2018 RBCs'!$A$4:$L$609,12,FALSE)</f>
        <v>0.2</v>
      </c>
      <c r="L52" s="90">
        <f>VLOOKUP($B52,'4. Proposed RBCs'!$B$3:$R$379,5,FALSE)</f>
        <v>0.01</v>
      </c>
      <c r="M52" s="13">
        <f>VLOOKUP($B52,'4. Proposed RBCs'!$B$3:$R$379,7,FALSE)</f>
        <v>0.02</v>
      </c>
      <c r="N52" s="13">
        <f>VLOOKUP($B52,'4. Proposed RBCs'!$B$3:$R$379,9,FALSE)</f>
        <v>0.26</v>
      </c>
      <c r="O52" s="13">
        <f>VLOOKUP($B52,'4. Proposed RBCs'!$B$3:$R$379,11,FALSE)</f>
        <v>8.7999999999999995E-2</v>
      </c>
      <c r="P52" s="13">
        <f>VLOOKUP($B52,'4. Proposed RBCs'!$B$3:$R$379,13,FALSE)</f>
        <v>0.12</v>
      </c>
      <c r="Q52" s="5">
        <f>VLOOKUP($B52,'4. Proposed RBCs'!$B$3:$R$379,15,FALSE)</f>
        <v>8.7999999999999995E-2</v>
      </c>
      <c r="R52" s="91">
        <f>VLOOKUP($B52,'4. Proposed RBCs'!$B$3:$R$379,17,FALSE)</f>
        <v>0.28000000000000003</v>
      </c>
      <c r="S52" t="b">
        <f t="shared" si="2"/>
        <v>1</v>
      </c>
      <c r="T52" t="b">
        <f t="shared" si="3"/>
        <v>1</v>
      </c>
      <c r="U52" t="b">
        <f t="shared" si="4"/>
        <v>1</v>
      </c>
      <c r="V52" t="b">
        <f t="shared" si="5"/>
        <v>1</v>
      </c>
      <c r="W52" t="b">
        <f t="shared" si="6"/>
        <v>1</v>
      </c>
      <c r="X52" t="b">
        <f t="shared" si="7"/>
        <v>1</v>
      </c>
      <c r="Y52" t="b">
        <f t="shared" si="8"/>
        <v>0</v>
      </c>
      <c r="Z52" s="106">
        <f t="shared" si="9"/>
        <v>0</v>
      </c>
      <c r="AA52" s="64">
        <f t="shared" si="10"/>
        <v>0</v>
      </c>
      <c r="AB52" s="64">
        <f t="shared" si="11"/>
        <v>0</v>
      </c>
      <c r="AC52" s="64">
        <f t="shared" si="12"/>
        <v>0</v>
      </c>
      <c r="AD52" s="64">
        <f t="shared" si="13"/>
        <v>0</v>
      </c>
      <c r="AE52" s="64">
        <f t="shared" si="14"/>
        <v>0</v>
      </c>
      <c r="AF52" s="107">
        <f t="shared" si="15"/>
        <v>0.40000000000000008</v>
      </c>
      <c r="AG52" s="114"/>
      <c r="AH52" s="83"/>
      <c r="AI52" s="83" t="s">
        <v>1725</v>
      </c>
      <c r="AJ52" s="5"/>
      <c r="AK52" s="98"/>
    </row>
    <row r="53" spans="1:37" x14ac:dyDescent="0.25">
      <c r="A53" s="5">
        <v>90</v>
      </c>
      <c r="B53" s="5">
        <v>98</v>
      </c>
      <c r="C53" s="5" t="s">
        <v>178</v>
      </c>
      <c r="D53" s="7" t="s">
        <v>179</v>
      </c>
      <c r="E53" s="97" t="str">
        <f>VLOOKUP($B53,'2018 RBCs'!$A$4:$L$609,6,FALSE)</f>
        <v>--</v>
      </c>
      <c r="F53" s="5" t="str">
        <f>VLOOKUP($B53,'2018 RBCs'!$A$4:$L$609,7,FALSE)</f>
        <v>--</v>
      </c>
      <c r="G53" s="5" t="str">
        <f>VLOOKUP($B53,'2018 RBCs'!$A$4:$L$609,8,FALSE)</f>
        <v>--</v>
      </c>
      <c r="H53" s="5" t="str">
        <f>VLOOKUP($B53,'2018 RBCs'!$A$4:$L$609,9,FALSE)</f>
        <v>--</v>
      </c>
      <c r="I53" s="5" t="str">
        <f>VLOOKUP($B53,'2018 RBCs'!$A$4:$L$609,10,FALSE)</f>
        <v>--</v>
      </c>
      <c r="J53" s="5" t="str">
        <f>VLOOKUP($B53,'2018 RBCs'!$A$4:$L$609,11,FALSE)</f>
        <v>--</v>
      </c>
      <c r="K53" s="98" t="str">
        <f>VLOOKUP($B53,'2018 RBCs'!$A$4:$L$609,12,FALSE)</f>
        <v>--</v>
      </c>
      <c r="L53" s="88">
        <f>VLOOKUP($B53,'4. Proposed RBCs'!$B$3:$R$379,5,FALSE)</f>
        <v>2.2000000000000001E-4</v>
      </c>
      <c r="M53" s="13" t="str">
        <f>VLOOKUP($B53,'4. Proposed RBCs'!$B$3:$R$379,7,FALSE)</f>
        <v>--</v>
      </c>
      <c r="N53" s="8">
        <f>VLOOKUP($B53,'4. Proposed RBCs'!$B$3:$R$379,9,FALSE)</f>
        <v>5.7000000000000002E-3</v>
      </c>
      <c r="O53" s="13" t="str">
        <f>VLOOKUP($B53,'4. Proposed RBCs'!$B$3:$R$379,11,FALSE)</f>
        <v>--</v>
      </c>
      <c r="P53" s="8">
        <f>VLOOKUP($B53,'4. Proposed RBCs'!$B$3:$R$379,13,FALSE)</f>
        <v>2.5999999999999999E-3</v>
      </c>
      <c r="Q53" s="5" t="str">
        <f>VLOOKUP($B53,'4. Proposed RBCs'!$B$3:$R$379,15,FALSE)</f>
        <v>--</v>
      </c>
      <c r="R53" s="89" t="str">
        <f>VLOOKUP($B53,'4. Proposed RBCs'!$B$3:$R$379,17,FALSE)</f>
        <v>--</v>
      </c>
      <c r="S53" t="b">
        <f t="shared" si="2"/>
        <v>0</v>
      </c>
      <c r="T53" t="b">
        <f t="shared" si="3"/>
        <v>1</v>
      </c>
      <c r="U53" t="b">
        <f t="shared" si="4"/>
        <v>0</v>
      </c>
      <c r="V53" t="b">
        <f t="shared" si="5"/>
        <v>1</v>
      </c>
      <c r="W53" t="b">
        <f t="shared" si="6"/>
        <v>0</v>
      </c>
      <c r="X53" t="b">
        <f t="shared" si="7"/>
        <v>1</v>
      </c>
      <c r="Y53" t="b">
        <f t="shared" si="8"/>
        <v>1</v>
      </c>
      <c r="Z53" s="106" t="str">
        <f t="shared" si="9"/>
        <v>--</v>
      </c>
      <c r="AA53" s="64" t="str">
        <f t="shared" si="10"/>
        <v>--</v>
      </c>
      <c r="AB53" s="64" t="str">
        <f t="shared" si="11"/>
        <v>--</v>
      </c>
      <c r="AC53" s="64" t="str">
        <f t="shared" si="12"/>
        <v>--</v>
      </c>
      <c r="AD53" s="64" t="str">
        <f t="shared" si="13"/>
        <v>--</v>
      </c>
      <c r="AE53" s="64" t="str">
        <f t="shared" si="14"/>
        <v>--</v>
      </c>
      <c r="AF53" s="107" t="str">
        <f t="shared" si="15"/>
        <v>--</v>
      </c>
      <c r="AG53" s="114"/>
      <c r="AH53" s="83"/>
      <c r="AI53" s="83"/>
      <c r="AJ53" s="5"/>
      <c r="AK53" s="98"/>
    </row>
    <row r="54" spans="1:37" x14ac:dyDescent="0.25">
      <c r="A54" s="5">
        <v>92</v>
      </c>
      <c r="B54" s="9">
        <v>100</v>
      </c>
      <c r="C54" s="9" t="s">
        <v>180</v>
      </c>
      <c r="D54" s="18" t="s">
        <v>181</v>
      </c>
      <c r="E54" s="97">
        <f>VLOOKUP($B54,'2018 RBCs'!$A$4:$L$609,6,FALSE)</f>
        <v>0.04</v>
      </c>
      <c r="F54" s="5" t="str">
        <f>VLOOKUP($B54,'2018 RBCs'!$A$4:$L$609,7,FALSE)</f>
        <v>--</v>
      </c>
      <c r="G54" s="5">
        <f>VLOOKUP($B54,'2018 RBCs'!$A$4:$L$609,8,FALSE)</f>
        <v>1</v>
      </c>
      <c r="H54" s="5" t="str">
        <f>VLOOKUP($B54,'2018 RBCs'!$A$4:$L$609,9,FALSE)</f>
        <v>--</v>
      </c>
      <c r="I54" s="5">
        <f>VLOOKUP($B54,'2018 RBCs'!$A$4:$L$609,10,FALSE)</f>
        <v>0.48</v>
      </c>
      <c r="J54" s="5" t="str">
        <f>VLOOKUP($B54,'2018 RBCs'!$A$4:$L$609,11,FALSE)</f>
        <v>--</v>
      </c>
      <c r="K54" s="98" t="str">
        <f>VLOOKUP($B54,'2018 RBCs'!$A$4:$L$609,12,FALSE)</f>
        <v>--</v>
      </c>
      <c r="L54" s="90">
        <f>VLOOKUP($B54,'4. Proposed RBCs'!$B$3:$R$379,5,FALSE)</f>
        <v>0.04</v>
      </c>
      <c r="M54" s="13" t="str">
        <f>VLOOKUP($B54,'4. Proposed RBCs'!$B$3:$R$379,7,FALSE)</f>
        <v>--</v>
      </c>
      <c r="N54" s="13">
        <f>VLOOKUP($B54,'4. Proposed RBCs'!$B$3:$R$379,9,FALSE)</f>
        <v>1</v>
      </c>
      <c r="O54" s="13" t="str">
        <f>VLOOKUP($B54,'4. Proposed RBCs'!$B$3:$R$379,11,FALSE)</f>
        <v>--</v>
      </c>
      <c r="P54" s="13">
        <f>VLOOKUP($B54,'4. Proposed RBCs'!$B$3:$R$379,13,FALSE)</f>
        <v>0.48</v>
      </c>
      <c r="Q54" s="5" t="str">
        <f>VLOOKUP($B54,'4. Proposed RBCs'!$B$3:$R$379,15,FALSE)</f>
        <v>--</v>
      </c>
      <c r="R54" s="89" t="str">
        <f>VLOOKUP($B54,'4. Proposed RBCs'!$B$3:$R$379,17,FALSE)</f>
        <v>--</v>
      </c>
      <c r="S54" t="b">
        <f t="shared" si="2"/>
        <v>1</v>
      </c>
      <c r="T54" t="b">
        <f t="shared" si="3"/>
        <v>1</v>
      </c>
      <c r="U54" t="b">
        <f t="shared" si="4"/>
        <v>1</v>
      </c>
      <c r="V54" t="b">
        <f t="shared" si="5"/>
        <v>1</v>
      </c>
      <c r="W54" t="b">
        <f t="shared" si="6"/>
        <v>1</v>
      </c>
      <c r="X54" t="b">
        <f t="shared" si="7"/>
        <v>1</v>
      </c>
      <c r="Y54" t="b">
        <f t="shared" si="8"/>
        <v>1</v>
      </c>
      <c r="Z54" s="106">
        <f t="shared" si="9"/>
        <v>0</v>
      </c>
      <c r="AA54" s="64" t="str">
        <f t="shared" si="10"/>
        <v>--</v>
      </c>
      <c r="AB54" s="64">
        <f t="shared" si="11"/>
        <v>0</v>
      </c>
      <c r="AC54" s="64" t="str">
        <f t="shared" si="12"/>
        <v>--</v>
      </c>
      <c r="AD54" s="64">
        <f t="shared" si="13"/>
        <v>0</v>
      </c>
      <c r="AE54" s="64" t="str">
        <f t="shared" si="14"/>
        <v>--</v>
      </c>
      <c r="AF54" s="107" t="str">
        <f t="shared" si="15"/>
        <v>--</v>
      </c>
      <c r="AG54" s="114"/>
      <c r="AH54" s="83"/>
      <c r="AI54" s="83"/>
      <c r="AJ54" s="5"/>
      <c r="AK54" s="98"/>
    </row>
    <row r="55" spans="1:37" x14ac:dyDescent="0.25">
      <c r="A55" s="5">
        <v>93</v>
      </c>
      <c r="B55" s="9">
        <v>101</v>
      </c>
      <c r="C55" s="9" t="s">
        <v>182</v>
      </c>
      <c r="D55" s="18" t="s">
        <v>183</v>
      </c>
      <c r="E55" s="97" t="str">
        <f>VLOOKUP($B55,'2018 RBCs'!$A$4:$L$609,6,FALSE)</f>
        <v>--</v>
      </c>
      <c r="F55" s="5">
        <f>VLOOKUP($B55,'2018 RBCs'!$A$4:$L$609,7,FALSE)</f>
        <v>0.15</v>
      </c>
      <c r="G55" s="5" t="str">
        <f>VLOOKUP($B55,'2018 RBCs'!$A$4:$L$609,8,FALSE)</f>
        <v>--</v>
      </c>
      <c r="H55" s="5">
        <f>VLOOKUP($B55,'2018 RBCs'!$A$4:$L$609,9,FALSE)</f>
        <v>0.66</v>
      </c>
      <c r="I55" s="5" t="str">
        <f>VLOOKUP($B55,'2018 RBCs'!$A$4:$L$609,10,FALSE)</f>
        <v>--</v>
      </c>
      <c r="J55" s="5">
        <f>VLOOKUP($B55,'2018 RBCs'!$A$4:$L$609,11,FALSE)</f>
        <v>0.66</v>
      </c>
      <c r="K55" s="98">
        <f>VLOOKUP($B55,'2018 RBCs'!$A$4:$L$609,12,FALSE)</f>
        <v>170</v>
      </c>
      <c r="L55" s="90" t="str">
        <f>VLOOKUP($B55,'4. Proposed RBCs'!$B$3:$R$379,5,FALSE)</f>
        <v>--</v>
      </c>
      <c r="M55" s="13">
        <f>VLOOKUP($B55,'4. Proposed RBCs'!$B$3:$R$379,7,FALSE)</f>
        <v>0.15</v>
      </c>
      <c r="N55" s="13" t="str">
        <f>VLOOKUP($B55,'4. Proposed RBCs'!$B$3:$R$379,9,FALSE)</f>
        <v>--</v>
      </c>
      <c r="O55" s="13">
        <f>VLOOKUP($B55,'4. Proposed RBCs'!$B$3:$R$379,11,FALSE)</f>
        <v>0.66</v>
      </c>
      <c r="P55" s="13" t="str">
        <f>VLOOKUP($B55,'4. Proposed RBCs'!$B$3:$R$379,13,FALSE)</f>
        <v>--</v>
      </c>
      <c r="Q55" s="5">
        <f>VLOOKUP($B55,'4. Proposed RBCs'!$B$3:$R$379,15,FALSE)</f>
        <v>0.66</v>
      </c>
      <c r="R55" s="89">
        <f>VLOOKUP($B55,'4. Proposed RBCs'!$B$3:$R$379,17,FALSE)</f>
        <v>170</v>
      </c>
      <c r="S55" t="b">
        <f t="shared" si="2"/>
        <v>1</v>
      </c>
      <c r="T55" t="b">
        <f t="shared" si="3"/>
        <v>1</v>
      </c>
      <c r="U55" t="b">
        <f t="shared" si="4"/>
        <v>1</v>
      </c>
      <c r="V55" t="b">
        <f t="shared" si="5"/>
        <v>1</v>
      </c>
      <c r="W55" t="b">
        <f t="shared" si="6"/>
        <v>1</v>
      </c>
      <c r="X55" t="b">
        <f t="shared" si="7"/>
        <v>1</v>
      </c>
      <c r="Y55" t="b">
        <f t="shared" si="8"/>
        <v>1</v>
      </c>
      <c r="Z55" s="106" t="str">
        <f t="shared" si="9"/>
        <v>--</v>
      </c>
      <c r="AA55" s="64">
        <f t="shared" si="10"/>
        <v>0</v>
      </c>
      <c r="AB55" s="64" t="str">
        <f t="shared" si="11"/>
        <v>--</v>
      </c>
      <c r="AC55" s="64">
        <f t="shared" si="12"/>
        <v>0</v>
      </c>
      <c r="AD55" s="64" t="str">
        <f t="shared" si="13"/>
        <v>--</v>
      </c>
      <c r="AE55" s="64">
        <f t="shared" si="14"/>
        <v>0</v>
      </c>
      <c r="AF55" s="107">
        <f t="shared" si="15"/>
        <v>0</v>
      </c>
      <c r="AG55" s="114"/>
      <c r="AH55" s="83"/>
      <c r="AI55" s="83"/>
      <c r="AJ55" s="5"/>
      <c r="AK55" s="98"/>
    </row>
    <row r="56" spans="1:37" x14ac:dyDescent="0.25">
      <c r="A56" s="5">
        <v>94</v>
      </c>
      <c r="B56" s="9">
        <v>102</v>
      </c>
      <c r="C56" s="9" t="s">
        <v>184</v>
      </c>
      <c r="D56" s="18" t="s">
        <v>185</v>
      </c>
      <c r="E56" s="97" t="str">
        <f>VLOOKUP($B56,'2018 RBCs'!$A$4:$L$609,6,FALSE)</f>
        <v>--</v>
      </c>
      <c r="F56" s="5">
        <f>VLOOKUP($B56,'2018 RBCs'!$A$4:$L$609,7,FALSE)</f>
        <v>0.6</v>
      </c>
      <c r="G56" s="5" t="str">
        <f>VLOOKUP($B56,'2018 RBCs'!$A$4:$L$609,8,FALSE)</f>
        <v>--</v>
      </c>
      <c r="H56" s="5">
        <f>VLOOKUP($B56,'2018 RBCs'!$A$4:$L$609,9,FALSE)</f>
        <v>2.6</v>
      </c>
      <c r="I56" s="5" t="str">
        <f>VLOOKUP($B56,'2018 RBCs'!$A$4:$L$609,10,FALSE)</f>
        <v>--</v>
      </c>
      <c r="J56" s="5">
        <f>VLOOKUP($B56,'2018 RBCs'!$A$4:$L$609,11,FALSE)</f>
        <v>2.6</v>
      </c>
      <c r="K56" s="98">
        <f>VLOOKUP($B56,'2018 RBCs'!$A$4:$L$609,12,FALSE)</f>
        <v>2.8</v>
      </c>
      <c r="L56" s="90" t="str">
        <f>VLOOKUP($B56,'4. Proposed RBCs'!$B$3:$R$379,5,FALSE)</f>
        <v>--</v>
      </c>
      <c r="M56" s="13">
        <f>VLOOKUP($B56,'4. Proposed RBCs'!$B$3:$R$379,7,FALSE)</f>
        <v>0.6</v>
      </c>
      <c r="N56" s="13" t="str">
        <f>VLOOKUP($B56,'4. Proposed RBCs'!$B$3:$R$379,9,FALSE)</f>
        <v>--</v>
      </c>
      <c r="O56" s="13">
        <f>VLOOKUP($B56,'4. Proposed RBCs'!$B$3:$R$379,11,FALSE)</f>
        <v>2.6</v>
      </c>
      <c r="P56" s="13" t="str">
        <f>VLOOKUP($B56,'4. Proposed RBCs'!$B$3:$R$379,13,FALSE)</f>
        <v>--</v>
      </c>
      <c r="Q56" s="5">
        <f>VLOOKUP($B56,'4. Proposed RBCs'!$B$3:$R$379,15,FALSE)</f>
        <v>2.6</v>
      </c>
      <c r="R56" s="91">
        <f>VLOOKUP($B56,'4. Proposed RBCs'!$B$3:$R$379,17,FALSE)</f>
        <v>3.9</v>
      </c>
      <c r="S56" t="b">
        <f t="shared" si="2"/>
        <v>1</v>
      </c>
      <c r="T56" t="b">
        <f t="shared" si="3"/>
        <v>1</v>
      </c>
      <c r="U56" t="b">
        <f t="shared" si="4"/>
        <v>1</v>
      </c>
      <c r="V56" t="b">
        <f t="shared" si="5"/>
        <v>1</v>
      </c>
      <c r="W56" t="b">
        <f t="shared" si="6"/>
        <v>1</v>
      </c>
      <c r="X56" t="b">
        <f t="shared" si="7"/>
        <v>1</v>
      </c>
      <c r="Y56" t="b">
        <f t="shared" si="8"/>
        <v>0</v>
      </c>
      <c r="Z56" s="106" t="str">
        <f t="shared" si="9"/>
        <v>--</v>
      </c>
      <c r="AA56" s="64">
        <f t="shared" si="10"/>
        <v>0</v>
      </c>
      <c r="AB56" s="64" t="str">
        <f t="shared" si="11"/>
        <v>--</v>
      </c>
      <c r="AC56" s="64">
        <f t="shared" si="12"/>
        <v>0</v>
      </c>
      <c r="AD56" s="64" t="str">
        <f t="shared" si="13"/>
        <v>--</v>
      </c>
      <c r="AE56" s="64">
        <f t="shared" si="14"/>
        <v>0</v>
      </c>
      <c r="AF56" s="107">
        <f t="shared" si="15"/>
        <v>0.3928571428571429</v>
      </c>
      <c r="AG56" s="114"/>
      <c r="AH56" s="83"/>
      <c r="AI56" s="83" t="s">
        <v>1726</v>
      </c>
      <c r="AJ56" s="5"/>
      <c r="AK56" s="98"/>
    </row>
    <row r="57" spans="1:37" x14ac:dyDescent="0.25">
      <c r="A57" s="5">
        <v>102</v>
      </c>
      <c r="B57" s="9">
        <v>117</v>
      </c>
      <c r="C57" s="9" t="s">
        <v>193</v>
      </c>
      <c r="D57" s="18" t="s">
        <v>194</v>
      </c>
      <c r="E57" s="97" t="str">
        <f>VLOOKUP($B57,'2018 RBCs'!$A$4:$L$609,6,FALSE)</f>
        <v>--</v>
      </c>
      <c r="F57" s="5">
        <f>VLOOKUP($B57,'2018 RBCs'!$A$4:$L$609,7,FALSE)</f>
        <v>50000</v>
      </c>
      <c r="G57" s="5" t="str">
        <f>VLOOKUP($B57,'2018 RBCs'!$A$4:$L$609,8,FALSE)</f>
        <v>--</v>
      </c>
      <c r="H57" s="5">
        <f>VLOOKUP($B57,'2018 RBCs'!$A$4:$L$609,9,FALSE)</f>
        <v>220000</v>
      </c>
      <c r="I57" s="5" t="str">
        <f>VLOOKUP($B57,'2018 RBCs'!$A$4:$L$609,10,FALSE)</f>
        <v>--</v>
      </c>
      <c r="J57" s="5">
        <f>VLOOKUP($B57,'2018 RBCs'!$A$4:$L$609,11,FALSE)</f>
        <v>220000</v>
      </c>
      <c r="K57" s="98" t="str">
        <f>VLOOKUP($B57,'2018 RBCs'!$A$4:$L$609,12,FALSE)</f>
        <v>--</v>
      </c>
      <c r="L57" s="90" t="str">
        <f>VLOOKUP($B57,'4. Proposed RBCs'!$B$3:$R$379,5,FALSE)</f>
        <v>--</v>
      </c>
      <c r="M57" s="13">
        <f>VLOOKUP($B57,'4. Proposed RBCs'!$B$3:$R$379,7,FALSE)</f>
        <v>50000</v>
      </c>
      <c r="N57" s="13" t="str">
        <f>VLOOKUP($B57,'4. Proposed RBCs'!$B$3:$R$379,9,FALSE)</f>
        <v>--</v>
      </c>
      <c r="O57" s="13">
        <f>VLOOKUP($B57,'4. Proposed RBCs'!$B$3:$R$379,11,FALSE)</f>
        <v>220000</v>
      </c>
      <c r="P57" s="13" t="str">
        <f>VLOOKUP($B57,'4. Proposed RBCs'!$B$3:$R$379,13,FALSE)</f>
        <v>--</v>
      </c>
      <c r="Q57" s="5">
        <f>VLOOKUP($B57,'4. Proposed RBCs'!$B$3:$R$379,15,FALSE)</f>
        <v>220000</v>
      </c>
      <c r="R57" s="89" t="str">
        <f>VLOOKUP($B57,'4. Proposed RBCs'!$B$3:$R$379,17,FALSE)</f>
        <v>--</v>
      </c>
      <c r="S57" t="b">
        <f t="shared" si="2"/>
        <v>1</v>
      </c>
      <c r="T57" t="b">
        <f t="shared" si="3"/>
        <v>1</v>
      </c>
      <c r="U57" t="b">
        <f t="shared" si="4"/>
        <v>1</v>
      </c>
      <c r="V57" t="b">
        <f t="shared" si="5"/>
        <v>1</v>
      </c>
      <c r="W57" t="b">
        <f t="shared" si="6"/>
        <v>1</v>
      </c>
      <c r="X57" t="b">
        <f t="shared" si="7"/>
        <v>1</v>
      </c>
      <c r="Y57" t="b">
        <f t="shared" si="8"/>
        <v>1</v>
      </c>
      <c r="Z57" s="106" t="str">
        <f t="shared" si="9"/>
        <v>--</v>
      </c>
      <c r="AA57" s="64">
        <f t="shared" si="10"/>
        <v>0</v>
      </c>
      <c r="AB57" s="64" t="str">
        <f t="shared" si="11"/>
        <v>--</v>
      </c>
      <c r="AC57" s="64">
        <f t="shared" si="12"/>
        <v>0</v>
      </c>
      <c r="AD57" s="64" t="str">
        <f t="shared" si="13"/>
        <v>--</v>
      </c>
      <c r="AE57" s="64">
        <f t="shared" si="14"/>
        <v>0</v>
      </c>
      <c r="AF57" s="107" t="str">
        <f t="shared" si="15"/>
        <v>--</v>
      </c>
      <c r="AG57" s="114"/>
      <c r="AH57" s="83"/>
      <c r="AI57" s="83"/>
      <c r="AJ57" s="5"/>
      <c r="AK57" s="98"/>
    </row>
    <row r="58" spans="1:37" x14ac:dyDescent="0.25">
      <c r="A58" s="5">
        <v>106</v>
      </c>
      <c r="B58" s="9">
        <v>325</v>
      </c>
      <c r="C58" s="9" t="s">
        <v>201</v>
      </c>
      <c r="D58" s="18" t="s">
        <v>202</v>
      </c>
      <c r="E58" s="97" t="str">
        <f>VLOOKUP($B58,'2018 RBCs'!$A$4:$L$609,6,FALSE)</f>
        <v>--</v>
      </c>
      <c r="F58" s="5">
        <f>VLOOKUP($B58,'2018 RBCs'!$A$4:$L$609,7,FALSE)</f>
        <v>90</v>
      </c>
      <c r="G58" s="5" t="str">
        <f>VLOOKUP($B58,'2018 RBCs'!$A$4:$L$609,8,FALSE)</f>
        <v>--</v>
      </c>
      <c r="H58" s="5">
        <f>VLOOKUP($B58,'2018 RBCs'!$A$4:$L$609,9,FALSE)</f>
        <v>400</v>
      </c>
      <c r="I58" s="5" t="str">
        <f>VLOOKUP($B58,'2018 RBCs'!$A$4:$L$609,10,FALSE)</f>
        <v>--</v>
      </c>
      <c r="J58" s="5">
        <f>VLOOKUP($B58,'2018 RBCs'!$A$4:$L$609,11,FALSE)</f>
        <v>400</v>
      </c>
      <c r="K58" s="98">
        <f>VLOOKUP($B58,'2018 RBCs'!$A$4:$L$609,12,FALSE)</f>
        <v>1000</v>
      </c>
      <c r="L58" s="90" t="str">
        <f>VLOOKUP($B58,'4. Proposed RBCs'!$B$3:$R$379,5,FALSE)</f>
        <v>--</v>
      </c>
      <c r="M58" s="8">
        <f>VLOOKUP($B58,'4. Proposed RBCs'!$B$3:$R$379,7,FALSE)</f>
        <v>62</v>
      </c>
      <c r="N58" s="13" t="str">
        <f>VLOOKUP($B58,'4. Proposed RBCs'!$B$3:$R$379,9,FALSE)</f>
        <v>--</v>
      </c>
      <c r="O58" s="8">
        <f>VLOOKUP($B58,'4. Proposed RBCs'!$B$3:$R$379,11,FALSE)</f>
        <v>270</v>
      </c>
      <c r="P58" s="13" t="str">
        <f>VLOOKUP($B58,'4. Proposed RBCs'!$B$3:$R$379,13,FALSE)</f>
        <v>--</v>
      </c>
      <c r="Q58" s="8">
        <f>VLOOKUP($B58,'4. Proposed RBCs'!$B$3:$R$379,15,FALSE)</f>
        <v>270</v>
      </c>
      <c r="R58" s="89">
        <f>VLOOKUP($B58,'4. Proposed RBCs'!$B$3:$R$379,17,FALSE)</f>
        <v>1000</v>
      </c>
      <c r="S58" t="b">
        <f t="shared" si="2"/>
        <v>1</v>
      </c>
      <c r="T58" t="b">
        <f t="shared" si="3"/>
        <v>0</v>
      </c>
      <c r="U58" t="b">
        <f t="shared" si="4"/>
        <v>1</v>
      </c>
      <c r="V58" t="b">
        <f t="shared" si="5"/>
        <v>0</v>
      </c>
      <c r="W58" t="b">
        <f t="shared" si="6"/>
        <v>1</v>
      </c>
      <c r="X58" t="b">
        <f t="shared" si="7"/>
        <v>0</v>
      </c>
      <c r="Y58" t="b">
        <f t="shared" si="8"/>
        <v>1</v>
      </c>
      <c r="Z58" s="106" t="str">
        <f t="shared" si="9"/>
        <v>--</v>
      </c>
      <c r="AA58" s="64">
        <f t="shared" si="10"/>
        <v>-0.31111111111111112</v>
      </c>
      <c r="AB58" s="64" t="str">
        <f t="shared" si="11"/>
        <v>--</v>
      </c>
      <c r="AC58" s="64">
        <f t="shared" si="12"/>
        <v>-0.32500000000000001</v>
      </c>
      <c r="AD58" s="64" t="str">
        <f t="shared" si="13"/>
        <v>--</v>
      </c>
      <c r="AE58" s="64">
        <f t="shared" si="14"/>
        <v>-0.32500000000000001</v>
      </c>
      <c r="AF58" s="107">
        <f t="shared" si="15"/>
        <v>0</v>
      </c>
      <c r="AG58" s="114"/>
      <c r="AH58" s="83" t="s">
        <v>1727</v>
      </c>
      <c r="AI58" s="83"/>
      <c r="AJ58" s="5"/>
      <c r="AK58" s="98"/>
    </row>
    <row r="59" spans="1:37" x14ac:dyDescent="0.25">
      <c r="A59" s="5">
        <v>96</v>
      </c>
      <c r="B59" s="9">
        <v>104</v>
      </c>
      <c r="C59" s="9" t="s">
        <v>186</v>
      </c>
      <c r="D59" s="18" t="s">
        <v>187</v>
      </c>
      <c r="E59" s="97" t="str">
        <f>VLOOKUP($B59,'2018 RBCs'!$A$4:$L$609,6,FALSE)</f>
        <v>--</v>
      </c>
      <c r="F59" s="5">
        <f>VLOOKUP($B59,'2018 RBCs'!$A$4:$L$609,7,FALSE)</f>
        <v>0.03</v>
      </c>
      <c r="G59" s="5" t="str">
        <f>VLOOKUP($B59,'2018 RBCs'!$A$4:$L$609,8,FALSE)</f>
        <v>--</v>
      </c>
      <c r="H59" s="5">
        <f>VLOOKUP($B59,'2018 RBCs'!$A$4:$L$609,9,FALSE)</f>
        <v>0.13</v>
      </c>
      <c r="I59" s="5" t="str">
        <f>VLOOKUP($B59,'2018 RBCs'!$A$4:$L$609,10,FALSE)</f>
        <v>--</v>
      </c>
      <c r="J59" s="5">
        <f>VLOOKUP($B59,'2018 RBCs'!$A$4:$L$609,11,FALSE)</f>
        <v>0.13</v>
      </c>
      <c r="K59" s="98" t="str">
        <f>VLOOKUP($B59,'2018 RBCs'!$A$4:$L$609,12,FALSE)</f>
        <v>--</v>
      </c>
      <c r="L59" s="90" t="str">
        <f>VLOOKUP($B59,'4. Proposed RBCs'!$B$3:$R$379,5,FALSE)</f>
        <v>--</v>
      </c>
      <c r="M59" s="13">
        <f>VLOOKUP($B59,'4. Proposed RBCs'!$B$3:$R$379,7,FALSE)</f>
        <v>0.03</v>
      </c>
      <c r="N59" s="13" t="str">
        <f>VLOOKUP($B59,'4. Proposed RBCs'!$B$3:$R$379,9,FALSE)</f>
        <v>--</v>
      </c>
      <c r="O59" s="13">
        <f>VLOOKUP($B59,'4. Proposed RBCs'!$B$3:$R$379,11,FALSE)</f>
        <v>0.13</v>
      </c>
      <c r="P59" s="13" t="str">
        <f>VLOOKUP($B59,'4. Proposed RBCs'!$B$3:$R$379,13,FALSE)</f>
        <v>--</v>
      </c>
      <c r="Q59" s="5">
        <f>VLOOKUP($B59,'4. Proposed RBCs'!$B$3:$R$379,15,FALSE)</f>
        <v>0.13</v>
      </c>
      <c r="R59" s="89" t="str">
        <f>VLOOKUP($B59,'4. Proposed RBCs'!$B$3:$R$379,17,FALSE)</f>
        <v>--</v>
      </c>
      <c r="S59" t="b">
        <f t="shared" si="2"/>
        <v>1</v>
      </c>
      <c r="T59" t="b">
        <f t="shared" si="3"/>
        <v>1</v>
      </c>
      <c r="U59" t="b">
        <f t="shared" si="4"/>
        <v>1</v>
      </c>
      <c r="V59" t="b">
        <f t="shared" si="5"/>
        <v>1</v>
      </c>
      <c r="W59" t="b">
        <f t="shared" si="6"/>
        <v>1</v>
      </c>
      <c r="X59" t="b">
        <f t="shared" si="7"/>
        <v>1</v>
      </c>
      <c r="Y59" t="b">
        <f t="shared" si="8"/>
        <v>1</v>
      </c>
      <c r="Z59" s="106" t="str">
        <f t="shared" si="9"/>
        <v>--</v>
      </c>
      <c r="AA59" s="64">
        <f t="shared" si="10"/>
        <v>0</v>
      </c>
      <c r="AB59" s="64" t="str">
        <f t="shared" si="11"/>
        <v>--</v>
      </c>
      <c r="AC59" s="64">
        <f t="shared" si="12"/>
        <v>0</v>
      </c>
      <c r="AD59" s="64" t="str">
        <f t="shared" si="13"/>
        <v>--</v>
      </c>
      <c r="AE59" s="64">
        <f t="shared" si="14"/>
        <v>0</v>
      </c>
      <c r="AF59" s="107" t="str">
        <f t="shared" si="15"/>
        <v>--</v>
      </c>
      <c r="AG59" s="114"/>
      <c r="AH59" s="83"/>
      <c r="AI59" s="83"/>
      <c r="AJ59" s="5"/>
      <c r="AK59" s="98"/>
    </row>
    <row r="60" spans="1:37" x14ac:dyDescent="0.25">
      <c r="A60" s="5">
        <v>99</v>
      </c>
      <c r="B60" s="9">
        <v>108</v>
      </c>
      <c r="C60" s="9" t="s">
        <v>188</v>
      </c>
      <c r="D60" s="18" t="s">
        <v>189</v>
      </c>
      <c r="E60" s="97" t="str">
        <f>VLOOKUP($B60,'2018 RBCs'!$A$4:$L$609,6,FALSE)</f>
        <v>--</v>
      </c>
      <c r="F60" s="5">
        <f>VLOOKUP($B60,'2018 RBCs'!$A$4:$L$609,7,FALSE)</f>
        <v>50</v>
      </c>
      <c r="G60" s="5" t="str">
        <f>VLOOKUP($B60,'2018 RBCs'!$A$4:$L$609,8,FALSE)</f>
        <v>--</v>
      </c>
      <c r="H60" s="5">
        <f>VLOOKUP($B60,'2018 RBCs'!$A$4:$L$609,9,FALSE)</f>
        <v>220</v>
      </c>
      <c r="I60" s="5" t="str">
        <f>VLOOKUP($B60,'2018 RBCs'!$A$4:$L$609,10,FALSE)</f>
        <v>--</v>
      </c>
      <c r="J60" s="5">
        <f>VLOOKUP($B60,'2018 RBCs'!$A$4:$L$609,11,FALSE)</f>
        <v>220</v>
      </c>
      <c r="K60" s="98" t="str">
        <f>VLOOKUP($B60,'2018 RBCs'!$A$4:$L$609,12,FALSE)</f>
        <v>--</v>
      </c>
      <c r="L60" s="90" t="str">
        <f>VLOOKUP($B60,'4. Proposed RBCs'!$B$3:$R$379,5,FALSE)</f>
        <v>--</v>
      </c>
      <c r="M60" s="13">
        <f>VLOOKUP($B60,'4. Proposed RBCs'!$B$3:$R$379,7,FALSE)</f>
        <v>50</v>
      </c>
      <c r="N60" s="13" t="str">
        <f>VLOOKUP($B60,'4. Proposed RBCs'!$B$3:$R$379,9,FALSE)</f>
        <v>--</v>
      </c>
      <c r="O60" s="13">
        <f>VLOOKUP($B60,'4. Proposed RBCs'!$B$3:$R$379,11,FALSE)</f>
        <v>220</v>
      </c>
      <c r="P60" s="13" t="str">
        <f>VLOOKUP($B60,'4. Proposed RBCs'!$B$3:$R$379,13,FALSE)</f>
        <v>--</v>
      </c>
      <c r="Q60" s="5">
        <f>VLOOKUP($B60,'4. Proposed RBCs'!$B$3:$R$379,15,FALSE)</f>
        <v>220</v>
      </c>
      <c r="R60" s="89" t="str">
        <f>VLOOKUP($B60,'4. Proposed RBCs'!$B$3:$R$379,17,FALSE)</f>
        <v>--</v>
      </c>
      <c r="S60" t="b">
        <f t="shared" si="2"/>
        <v>1</v>
      </c>
      <c r="T60" t="b">
        <f t="shared" si="3"/>
        <v>1</v>
      </c>
      <c r="U60" t="b">
        <f t="shared" si="4"/>
        <v>1</v>
      </c>
      <c r="V60" t="b">
        <f t="shared" si="5"/>
        <v>1</v>
      </c>
      <c r="W60" t="b">
        <f t="shared" si="6"/>
        <v>1</v>
      </c>
      <c r="X60" t="b">
        <f t="shared" si="7"/>
        <v>1</v>
      </c>
      <c r="Y60" t="b">
        <f t="shared" si="8"/>
        <v>1</v>
      </c>
      <c r="Z60" s="106" t="str">
        <f t="shared" si="9"/>
        <v>--</v>
      </c>
      <c r="AA60" s="64">
        <f t="shared" si="10"/>
        <v>0</v>
      </c>
      <c r="AB60" s="64" t="str">
        <f t="shared" si="11"/>
        <v>--</v>
      </c>
      <c r="AC60" s="64">
        <f t="shared" si="12"/>
        <v>0</v>
      </c>
      <c r="AD60" s="64" t="str">
        <f t="shared" si="13"/>
        <v>--</v>
      </c>
      <c r="AE60" s="64">
        <f t="shared" si="14"/>
        <v>0</v>
      </c>
      <c r="AF60" s="107" t="str">
        <f t="shared" si="15"/>
        <v>--</v>
      </c>
      <c r="AG60" s="114"/>
      <c r="AH60" s="83"/>
      <c r="AI60" s="83"/>
      <c r="AJ60" s="5"/>
      <c r="AK60" s="98"/>
    </row>
    <row r="61" spans="1:37" x14ac:dyDescent="0.25">
      <c r="A61" s="5">
        <v>101</v>
      </c>
      <c r="B61" s="5" t="s">
        <v>190</v>
      </c>
      <c r="C61" s="5" t="s">
        <v>191</v>
      </c>
      <c r="D61" s="7" t="s">
        <v>192</v>
      </c>
      <c r="E61" s="97" t="e">
        <f>VLOOKUP($B61,'2018 RBCs'!$A$4:$L$609,6,FALSE)</f>
        <v>#N/A</v>
      </c>
      <c r="F61" s="5" t="e">
        <f>VLOOKUP($B61,'2018 RBCs'!$A$4:$L$609,7,FALSE)</f>
        <v>#N/A</v>
      </c>
      <c r="G61" s="5" t="e">
        <f>VLOOKUP($B61,'2018 RBCs'!$A$4:$L$609,8,FALSE)</f>
        <v>#N/A</v>
      </c>
      <c r="H61" s="5" t="e">
        <f>VLOOKUP($B61,'2018 RBCs'!$A$4:$L$609,9,FALSE)</f>
        <v>#N/A</v>
      </c>
      <c r="I61" s="5" t="e">
        <f>VLOOKUP($B61,'2018 RBCs'!$A$4:$L$609,10,FALSE)</f>
        <v>#N/A</v>
      </c>
      <c r="J61" s="5" t="e">
        <f>VLOOKUP($B61,'2018 RBCs'!$A$4:$L$609,11,FALSE)</f>
        <v>#N/A</v>
      </c>
      <c r="K61" s="98" t="e">
        <f>VLOOKUP($B61,'2018 RBCs'!$A$4:$L$609,12,FALSE)</f>
        <v>#N/A</v>
      </c>
      <c r="L61" s="92">
        <f>VLOOKUP($B61,'4. Proposed RBCs'!$B$3:$R$379,5,FALSE)</f>
        <v>0.12</v>
      </c>
      <c r="M61" s="11">
        <f>VLOOKUP($B61,'4. Proposed RBCs'!$B$3:$R$379,7,FALSE)</f>
        <v>300</v>
      </c>
      <c r="N61" s="11">
        <f>VLOOKUP($B61,'4. Proposed RBCs'!$B$3:$R$379,9,FALSE)</f>
        <v>3</v>
      </c>
      <c r="O61" s="11">
        <f>VLOOKUP($B61,'4. Proposed RBCs'!$B$3:$R$379,11,FALSE)</f>
        <v>1300</v>
      </c>
      <c r="P61" s="11">
        <f>VLOOKUP($B61,'4. Proposed RBCs'!$B$3:$R$379,13,FALSE)</f>
        <v>1.4</v>
      </c>
      <c r="Q61" s="11">
        <f>VLOOKUP($B61,'4. Proposed RBCs'!$B$3:$R$379,15,FALSE)</f>
        <v>1300</v>
      </c>
      <c r="R61" s="93" t="str">
        <f>VLOOKUP($B61,'4. Proposed RBCs'!$B$3:$R$379,17,FALSE)</f>
        <v>--</v>
      </c>
      <c r="S61" t="e">
        <f t="shared" si="2"/>
        <v>#N/A</v>
      </c>
      <c r="T61" t="e">
        <f t="shared" si="3"/>
        <v>#N/A</v>
      </c>
      <c r="U61" t="e">
        <f t="shared" si="4"/>
        <v>#N/A</v>
      </c>
      <c r="V61" t="e">
        <f t="shared" si="5"/>
        <v>#N/A</v>
      </c>
      <c r="W61" t="e">
        <f t="shared" si="6"/>
        <v>#N/A</v>
      </c>
      <c r="X61" t="e">
        <f t="shared" si="7"/>
        <v>#N/A</v>
      </c>
      <c r="Y61" t="e">
        <f t="shared" si="8"/>
        <v>#N/A</v>
      </c>
      <c r="Z61" s="106" t="s">
        <v>1712</v>
      </c>
      <c r="AA61" s="64" t="s">
        <v>1712</v>
      </c>
      <c r="AB61" s="64" t="s">
        <v>1712</v>
      </c>
      <c r="AC61" s="64" t="s">
        <v>1712</v>
      </c>
      <c r="AD61" s="64" t="s">
        <v>1712</v>
      </c>
      <c r="AE61" s="64" t="s">
        <v>1712</v>
      </c>
      <c r="AF61" s="107" t="s">
        <v>1712</v>
      </c>
      <c r="AG61" s="114"/>
      <c r="AH61" s="83"/>
      <c r="AI61" s="83"/>
      <c r="AJ61" s="5"/>
      <c r="AK61" s="98"/>
    </row>
    <row r="62" spans="1:37" x14ac:dyDescent="0.25">
      <c r="A62" s="5">
        <v>103</v>
      </c>
      <c r="B62" s="9">
        <v>230</v>
      </c>
      <c r="C62" s="9" t="s">
        <v>195</v>
      </c>
      <c r="D62" s="18" t="s">
        <v>196</v>
      </c>
      <c r="E62" s="97" t="str">
        <f>VLOOKUP($B62,'2018 RBCs'!$A$4:$L$609,6,FALSE)</f>
        <v>--</v>
      </c>
      <c r="F62" s="5">
        <f>VLOOKUP($B62,'2018 RBCs'!$A$4:$L$609,7,FALSE)</f>
        <v>30000</v>
      </c>
      <c r="G62" s="5" t="str">
        <f>VLOOKUP($B62,'2018 RBCs'!$A$4:$L$609,8,FALSE)</f>
        <v>--</v>
      </c>
      <c r="H62" s="5">
        <f>VLOOKUP($B62,'2018 RBCs'!$A$4:$L$609,9,FALSE)</f>
        <v>130000</v>
      </c>
      <c r="I62" s="5" t="str">
        <f>VLOOKUP($B62,'2018 RBCs'!$A$4:$L$609,10,FALSE)</f>
        <v>--</v>
      </c>
      <c r="J62" s="5">
        <f>VLOOKUP($B62,'2018 RBCs'!$A$4:$L$609,11,FALSE)</f>
        <v>130000</v>
      </c>
      <c r="K62" s="98">
        <f>VLOOKUP($B62,'2018 RBCs'!$A$4:$L$609,12,FALSE)</f>
        <v>40000</v>
      </c>
      <c r="L62" s="90" t="str">
        <f>VLOOKUP($B62,'4. Proposed RBCs'!$B$3:$R$379,5,FALSE)</f>
        <v>--</v>
      </c>
      <c r="M62" s="8">
        <f>VLOOKUP($B62,'4. Proposed RBCs'!$B$3:$R$379,7,FALSE)</f>
        <v>4000</v>
      </c>
      <c r="N62" s="13" t="str">
        <f>VLOOKUP($B62,'4. Proposed RBCs'!$B$3:$R$379,9,FALSE)</f>
        <v>--</v>
      </c>
      <c r="O62" s="8">
        <f>VLOOKUP($B62,'4. Proposed RBCs'!$B$3:$R$379,11,FALSE)</f>
        <v>18000</v>
      </c>
      <c r="P62" s="13" t="str">
        <f>VLOOKUP($B62,'4. Proposed RBCs'!$B$3:$R$379,13,FALSE)</f>
        <v>--</v>
      </c>
      <c r="Q62" s="8">
        <f>VLOOKUP($B62,'4. Proposed RBCs'!$B$3:$R$379,15,FALSE)</f>
        <v>18000</v>
      </c>
      <c r="R62" s="91">
        <f>VLOOKUP($B62,'4. Proposed RBCs'!$B$3:$R$379,17,FALSE)</f>
        <v>34000</v>
      </c>
      <c r="S62" t="b">
        <f t="shared" si="2"/>
        <v>1</v>
      </c>
      <c r="T62" t="b">
        <f t="shared" si="3"/>
        <v>0</v>
      </c>
      <c r="U62" t="b">
        <f t="shared" si="4"/>
        <v>1</v>
      </c>
      <c r="V62" t="b">
        <f t="shared" si="5"/>
        <v>0</v>
      </c>
      <c r="W62" t="b">
        <f t="shared" si="6"/>
        <v>1</v>
      </c>
      <c r="X62" t="b">
        <f t="shared" si="7"/>
        <v>0</v>
      </c>
      <c r="Y62" t="b">
        <f t="shared" si="8"/>
        <v>0</v>
      </c>
      <c r="Z62" s="106" t="str">
        <f t="shared" si="9"/>
        <v>--</v>
      </c>
      <c r="AA62" s="64">
        <f t="shared" si="10"/>
        <v>-0.8666666666666667</v>
      </c>
      <c r="AB62" s="64" t="str">
        <f t="shared" si="11"/>
        <v>--</v>
      </c>
      <c r="AC62" s="64">
        <f t="shared" si="12"/>
        <v>-0.86153846153846159</v>
      </c>
      <c r="AD62" s="64" t="str">
        <f t="shared" si="13"/>
        <v>--</v>
      </c>
      <c r="AE62" s="64">
        <f t="shared" si="14"/>
        <v>-0.86153846153846159</v>
      </c>
      <c r="AF62" s="107">
        <f t="shared" si="15"/>
        <v>-0.15</v>
      </c>
      <c r="AG62" s="114"/>
      <c r="AH62" s="83" t="s">
        <v>1728</v>
      </c>
      <c r="AI62" s="83" t="s">
        <v>1729</v>
      </c>
      <c r="AJ62" s="5"/>
      <c r="AK62" s="98"/>
    </row>
    <row r="63" spans="1:37" x14ac:dyDescent="0.25">
      <c r="A63" s="5">
        <v>105</v>
      </c>
      <c r="B63" s="9">
        <v>118</v>
      </c>
      <c r="C63" s="9" t="s">
        <v>199</v>
      </c>
      <c r="D63" s="18" t="s">
        <v>200</v>
      </c>
      <c r="E63" s="97" t="str">
        <f>VLOOKUP($B63,'2018 RBCs'!$A$4:$L$609,6,FALSE)</f>
        <v>--</v>
      </c>
      <c r="F63" s="5">
        <f>VLOOKUP($B63,'2018 RBCs'!$A$4:$L$609,7,FALSE)</f>
        <v>300</v>
      </c>
      <c r="G63" s="5" t="str">
        <f>VLOOKUP($B63,'2018 RBCs'!$A$4:$L$609,8,FALSE)</f>
        <v>--</v>
      </c>
      <c r="H63" s="5">
        <f>VLOOKUP($B63,'2018 RBCs'!$A$4:$L$609,9,FALSE)</f>
        <v>1300</v>
      </c>
      <c r="I63" s="5" t="str">
        <f>VLOOKUP($B63,'2018 RBCs'!$A$4:$L$609,10,FALSE)</f>
        <v>--</v>
      </c>
      <c r="J63" s="5">
        <f>VLOOKUP($B63,'2018 RBCs'!$A$4:$L$609,11,FALSE)</f>
        <v>1300</v>
      </c>
      <c r="K63" s="98">
        <f>VLOOKUP($B63,'2018 RBCs'!$A$4:$L$609,12,FALSE)</f>
        <v>490</v>
      </c>
      <c r="L63" s="88">
        <f>VLOOKUP($B63,'4. Proposed RBCs'!$B$3:$R$379,5,FALSE)</f>
        <v>4.2999999999999997E-2</v>
      </c>
      <c r="M63" s="8">
        <f>VLOOKUP($B63,'4. Proposed RBCs'!$B$3:$R$379,7,FALSE)</f>
        <v>2</v>
      </c>
      <c r="N63" s="8">
        <f>VLOOKUP($B63,'4. Proposed RBCs'!$B$3:$R$379,9,FALSE)</f>
        <v>1.1000000000000001</v>
      </c>
      <c r="O63" s="8">
        <f>VLOOKUP($B63,'4. Proposed RBCs'!$B$3:$R$379,11,FALSE)</f>
        <v>8.8000000000000007</v>
      </c>
      <c r="P63" s="8">
        <f>VLOOKUP($B63,'4. Proposed RBCs'!$B$3:$R$379,13,FALSE)</f>
        <v>0.52</v>
      </c>
      <c r="Q63" s="8">
        <f>VLOOKUP($B63,'4. Proposed RBCs'!$B$3:$R$379,15,FALSE)</f>
        <v>8.8000000000000007</v>
      </c>
      <c r="R63" s="91">
        <f>VLOOKUP($B63,'4. Proposed RBCs'!$B$3:$R$379,17,FALSE)</f>
        <v>5</v>
      </c>
      <c r="S63" t="b">
        <f t="shared" si="2"/>
        <v>0</v>
      </c>
      <c r="T63" t="b">
        <f t="shared" si="3"/>
        <v>0</v>
      </c>
      <c r="U63" t="b">
        <f t="shared" si="4"/>
        <v>0</v>
      </c>
      <c r="V63" t="b">
        <f t="shared" si="5"/>
        <v>0</v>
      </c>
      <c r="W63" t="b">
        <f t="shared" si="6"/>
        <v>0</v>
      </c>
      <c r="X63" t="b">
        <f t="shared" si="7"/>
        <v>0</v>
      </c>
      <c r="Y63" t="b">
        <f t="shared" si="8"/>
        <v>0</v>
      </c>
      <c r="Z63" s="106" t="str">
        <f t="shared" si="9"/>
        <v>--</v>
      </c>
      <c r="AA63" s="64">
        <f t="shared" si="10"/>
        <v>-0.99333333333333329</v>
      </c>
      <c r="AB63" s="64" t="str">
        <f t="shared" si="11"/>
        <v>--</v>
      </c>
      <c r="AC63" s="64">
        <f t="shared" si="12"/>
        <v>-0.99323076923076925</v>
      </c>
      <c r="AD63" s="64" t="str">
        <f t="shared" si="13"/>
        <v>--</v>
      </c>
      <c r="AE63" s="64">
        <f t="shared" si="14"/>
        <v>-0.99323076923076925</v>
      </c>
      <c r="AF63" s="107">
        <f t="shared" si="15"/>
        <v>-0.98979591836734693</v>
      </c>
      <c r="AG63" s="114"/>
      <c r="AH63" s="83" t="s">
        <v>1730</v>
      </c>
      <c r="AI63" s="83" t="s">
        <v>1730</v>
      </c>
      <c r="AJ63" s="5"/>
      <c r="AK63" s="98"/>
    </row>
    <row r="64" spans="1:37" x14ac:dyDescent="0.25">
      <c r="A64" s="5">
        <v>110</v>
      </c>
      <c r="B64" s="5" t="s">
        <v>205</v>
      </c>
      <c r="C64" s="5" t="s">
        <v>206</v>
      </c>
      <c r="D64" s="7" t="s">
        <v>207</v>
      </c>
      <c r="E64" s="97" t="e">
        <f>VLOOKUP($B64,'2018 RBCs'!$A$4:$L$609,6,FALSE)</f>
        <v>#N/A</v>
      </c>
      <c r="F64" s="5" t="e">
        <f>VLOOKUP($B64,'2018 RBCs'!$A$4:$L$609,7,FALSE)</f>
        <v>#N/A</v>
      </c>
      <c r="G64" s="5" t="e">
        <f>VLOOKUP($B64,'2018 RBCs'!$A$4:$L$609,8,FALSE)</f>
        <v>#N/A</v>
      </c>
      <c r="H64" s="5" t="e">
        <f>VLOOKUP($B64,'2018 RBCs'!$A$4:$L$609,9,FALSE)</f>
        <v>#N/A</v>
      </c>
      <c r="I64" s="5" t="e">
        <f>VLOOKUP($B64,'2018 RBCs'!$A$4:$L$609,10,FALSE)</f>
        <v>#N/A</v>
      </c>
      <c r="J64" s="5" t="e">
        <f>VLOOKUP($B64,'2018 RBCs'!$A$4:$L$609,11,FALSE)</f>
        <v>#N/A</v>
      </c>
      <c r="K64" s="98" t="e">
        <f>VLOOKUP($B64,'2018 RBCs'!$A$4:$L$609,12,FALSE)</f>
        <v>#N/A</v>
      </c>
      <c r="L64" s="92" t="str">
        <f>VLOOKUP($B64,'4. Proposed RBCs'!$B$3:$R$379,5,FALSE)</f>
        <v>--</v>
      </c>
      <c r="M64" s="11">
        <f>VLOOKUP($B64,'4. Proposed RBCs'!$B$3:$R$379,7,FALSE)</f>
        <v>2</v>
      </c>
      <c r="N64" s="11" t="str">
        <f>VLOOKUP($B64,'4. Proposed RBCs'!$B$3:$R$379,9,FALSE)</f>
        <v>--</v>
      </c>
      <c r="O64" s="11">
        <f>VLOOKUP($B64,'4. Proposed RBCs'!$B$3:$R$379,11,FALSE)</f>
        <v>8.8000000000000007</v>
      </c>
      <c r="P64" s="11" t="str">
        <f>VLOOKUP($B64,'4. Proposed RBCs'!$B$3:$R$379,13,FALSE)</f>
        <v>--</v>
      </c>
      <c r="Q64" s="11">
        <f>VLOOKUP($B64,'4. Proposed RBCs'!$B$3:$R$379,15,FALSE)</f>
        <v>8.8000000000000007</v>
      </c>
      <c r="R64" s="93" t="str">
        <f>VLOOKUP($B64,'4. Proposed RBCs'!$B$3:$R$379,17,FALSE)</f>
        <v>--</v>
      </c>
      <c r="S64" t="e">
        <f t="shared" si="2"/>
        <v>#N/A</v>
      </c>
      <c r="T64" t="e">
        <f t="shared" si="3"/>
        <v>#N/A</v>
      </c>
      <c r="U64" t="e">
        <f t="shared" si="4"/>
        <v>#N/A</v>
      </c>
      <c r="V64" t="e">
        <f t="shared" si="5"/>
        <v>#N/A</v>
      </c>
      <c r="W64" t="e">
        <f t="shared" si="6"/>
        <v>#N/A</v>
      </c>
      <c r="X64" t="e">
        <f t="shared" si="7"/>
        <v>#N/A</v>
      </c>
      <c r="Y64" t="e">
        <f t="shared" si="8"/>
        <v>#N/A</v>
      </c>
      <c r="Z64" s="106" t="s">
        <v>1712</v>
      </c>
      <c r="AA64" s="64" t="s">
        <v>1712</v>
      </c>
      <c r="AB64" s="64" t="s">
        <v>1712</v>
      </c>
      <c r="AC64" s="64" t="s">
        <v>1712</v>
      </c>
      <c r="AD64" s="64" t="s">
        <v>1712</v>
      </c>
      <c r="AE64" s="64" t="s">
        <v>1712</v>
      </c>
      <c r="AF64" s="107" t="s">
        <v>1712</v>
      </c>
      <c r="AG64" s="114"/>
      <c r="AH64" s="83"/>
      <c r="AI64" s="83"/>
      <c r="AJ64" s="5"/>
      <c r="AK64" s="98"/>
    </row>
    <row r="65" spans="1:37" x14ac:dyDescent="0.25">
      <c r="A65" s="5">
        <v>112</v>
      </c>
      <c r="B65" s="9">
        <v>129</v>
      </c>
      <c r="C65" s="9" t="s">
        <v>208</v>
      </c>
      <c r="D65" s="18" t="s">
        <v>209</v>
      </c>
      <c r="E65" s="97">
        <f>VLOOKUP($B65,'2018 RBCs'!$A$4:$L$609,6,FALSE)</f>
        <v>0.22</v>
      </c>
      <c r="F65" s="5" t="str">
        <f>VLOOKUP($B65,'2018 RBCs'!$A$4:$L$609,7,FALSE)</f>
        <v>--</v>
      </c>
      <c r="G65" s="5">
        <f>VLOOKUP($B65,'2018 RBCs'!$A$4:$L$609,8,FALSE)</f>
        <v>5.7</v>
      </c>
      <c r="H65" s="5" t="str">
        <f>VLOOKUP($B65,'2018 RBCs'!$A$4:$L$609,9,FALSE)</f>
        <v>--</v>
      </c>
      <c r="I65" s="5">
        <f>VLOOKUP($B65,'2018 RBCs'!$A$4:$L$609,10,FALSE)</f>
        <v>2.6</v>
      </c>
      <c r="J65" s="5" t="str">
        <f>VLOOKUP($B65,'2018 RBCs'!$A$4:$L$609,11,FALSE)</f>
        <v>--</v>
      </c>
      <c r="K65" s="98" t="str">
        <f>VLOOKUP($B65,'2018 RBCs'!$A$4:$L$609,12,FALSE)</f>
        <v>--</v>
      </c>
      <c r="L65" s="90">
        <f>VLOOKUP($B65,'4. Proposed RBCs'!$B$3:$R$379,5,FALSE)</f>
        <v>0.22</v>
      </c>
      <c r="M65" s="13" t="str">
        <f>VLOOKUP($B65,'4. Proposed RBCs'!$B$3:$R$379,7,FALSE)</f>
        <v>--</v>
      </c>
      <c r="N65" s="13">
        <f>VLOOKUP($B65,'4. Proposed RBCs'!$B$3:$R$379,9,FALSE)</f>
        <v>5.7</v>
      </c>
      <c r="O65" s="13" t="str">
        <f>VLOOKUP($B65,'4. Proposed RBCs'!$B$3:$R$379,11,FALSE)</f>
        <v>--</v>
      </c>
      <c r="P65" s="13">
        <f>VLOOKUP($B65,'4. Proposed RBCs'!$B$3:$R$379,13,FALSE)</f>
        <v>2.6</v>
      </c>
      <c r="Q65" s="5" t="str">
        <f>VLOOKUP($B65,'4. Proposed RBCs'!$B$3:$R$379,15,FALSE)</f>
        <v>--</v>
      </c>
      <c r="R65" s="89" t="str">
        <f>VLOOKUP($B65,'4. Proposed RBCs'!$B$3:$R$379,17,FALSE)</f>
        <v>--</v>
      </c>
      <c r="S65" t="b">
        <f t="shared" si="2"/>
        <v>1</v>
      </c>
      <c r="T65" t="b">
        <f t="shared" si="3"/>
        <v>1</v>
      </c>
      <c r="U65" t="b">
        <f t="shared" si="4"/>
        <v>1</v>
      </c>
      <c r="V65" t="b">
        <f t="shared" si="5"/>
        <v>1</v>
      </c>
      <c r="W65" t="b">
        <f t="shared" si="6"/>
        <v>1</v>
      </c>
      <c r="X65" t="b">
        <f t="shared" si="7"/>
        <v>1</v>
      </c>
      <c r="Y65" t="b">
        <f t="shared" si="8"/>
        <v>1</v>
      </c>
      <c r="Z65" s="106">
        <f t="shared" si="9"/>
        <v>0</v>
      </c>
      <c r="AA65" s="64" t="str">
        <f t="shared" si="10"/>
        <v>--</v>
      </c>
      <c r="AB65" s="64">
        <f t="shared" si="11"/>
        <v>0</v>
      </c>
      <c r="AC65" s="64" t="str">
        <f t="shared" si="12"/>
        <v>--</v>
      </c>
      <c r="AD65" s="64">
        <f t="shared" si="13"/>
        <v>0</v>
      </c>
      <c r="AE65" s="64" t="str">
        <f t="shared" si="14"/>
        <v>--</v>
      </c>
      <c r="AF65" s="107" t="str">
        <f t="shared" si="15"/>
        <v>--</v>
      </c>
      <c r="AG65" s="114"/>
      <c r="AH65" s="83"/>
      <c r="AI65" s="83"/>
      <c r="AJ65" s="5"/>
      <c r="AK65" s="98"/>
    </row>
    <row r="66" spans="1:37" x14ac:dyDescent="0.25">
      <c r="A66" s="5">
        <v>113</v>
      </c>
      <c r="B66" s="9">
        <v>130</v>
      </c>
      <c r="C66" s="9" t="s">
        <v>210</v>
      </c>
      <c r="D66" s="18" t="s">
        <v>211</v>
      </c>
      <c r="E66" s="97" t="str">
        <f>VLOOKUP($B66,'2018 RBCs'!$A$4:$L$609,6,FALSE)</f>
        <v>--</v>
      </c>
      <c r="F66" s="5">
        <f>VLOOKUP($B66,'2018 RBCs'!$A$4:$L$609,7,FALSE)</f>
        <v>0.4</v>
      </c>
      <c r="G66" s="5" t="str">
        <f>VLOOKUP($B66,'2018 RBCs'!$A$4:$L$609,8,FALSE)</f>
        <v>--</v>
      </c>
      <c r="H66" s="5">
        <f>VLOOKUP($B66,'2018 RBCs'!$A$4:$L$609,9,FALSE)</f>
        <v>1.8</v>
      </c>
      <c r="I66" s="5" t="str">
        <f>VLOOKUP($B66,'2018 RBCs'!$A$4:$L$609,10,FALSE)</f>
        <v>--</v>
      </c>
      <c r="J66" s="5">
        <f>VLOOKUP($B66,'2018 RBCs'!$A$4:$L$609,11,FALSE)</f>
        <v>1.8</v>
      </c>
      <c r="K66" s="98">
        <f>VLOOKUP($B66,'2018 RBCs'!$A$4:$L$609,12,FALSE)</f>
        <v>29</v>
      </c>
      <c r="L66" s="90" t="str">
        <f>VLOOKUP($B66,'4. Proposed RBCs'!$B$3:$R$379,5,FALSE)</f>
        <v>--</v>
      </c>
      <c r="M66" s="13">
        <f>VLOOKUP($B66,'4. Proposed RBCs'!$B$3:$R$379,7,FALSE)</f>
        <v>0.4</v>
      </c>
      <c r="N66" s="13" t="str">
        <f>VLOOKUP($B66,'4. Proposed RBCs'!$B$3:$R$379,9,FALSE)</f>
        <v>--</v>
      </c>
      <c r="O66" s="13">
        <f>VLOOKUP($B66,'4. Proposed RBCs'!$B$3:$R$379,11,FALSE)</f>
        <v>1.8</v>
      </c>
      <c r="P66" s="13" t="str">
        <f>VLOOKUP($B66,'4. Proposed RBCs'!$B$3:$R$379,13,FALSE)</f>
        <v>--</v>
      </c>
      <c r="Q66" s="5">
        <f>VLOOKUP($B66,'4. Proposed RBCs'!$B$3:$R$379,15,FALSE)</f>
        <v>1.8</v>
      </c>
      <c r="R66" s="89">
        <f>VLOOKUP($B66,'4. Proposed RBCs'!$B$3:$R$379,17,FALSE)</f>
        <v>29</v>
      </c>
      <c r="S66" t="b">
        <f t="shared" si="2"/>
        <v>1</v>
      </c>
      <c r="T66" t="b">
        <f t="shared" si="3"/>
        <v>1</v>
      </c>
      <c r="U66" t="b">
        <f t="shared" si="4"/>
        <v>1</v>
      </c>
      <c r="V66" t="b">
        <f t="shared" si="5"/>
        <v>1</v>
      </c>
      <c r="W66" t="b">
        <f t="shared" si="6"/>
        <v>1</v>
      </c>
      <c r="X66" t="b">
        <f t="shared" si="7"/>
        <v>1</v>
      </c>
      <c r="Y66" t="b">
        <f t="shared" si="8"/>
        <v>1</v>
      </c>
      <c r="Z66" s="106" t="str">
        <f t="shared" si="9"/>
        <v>--</v>
      </c>
      <c r="AA66" s="64">
        <f t="shared" si="10"/>
        <v>0</v>
      </c>
      <c r="AB66" s="64" t="str">
        <f t="shared" si="11"/>
        <v>--</v>
      </c>
      <c r="AC66" s="64">
        <f t="shared" si="12"/>
        <v>0</v>
      </c>
      <c r="AD66" s="64" t="str">
        <f t="shared" si="13"/>
        <v>--</v>
      </c>
      <c r="AE66" s="64">
        <f t="shared" si="14"/>
        <v>0</v>
      </c>
      <c r="AF66" s="107">
        <f t="shared" si="15"/>
        <v>0</v>
      </c>
      <c r="AG66" s="114"/>
      <c r="AH66" s="83"/>
      <c r="AI66" s="83"/>
      <c r="AJ66" s="5"/>
      <c r="AK66" s="98"/>
    </row>
    <row r="67" spans="1:37" x14ac:dyDescent="0.25">
      <c r="A67" s="5">
        <v>114</v>
      </c>
      <c r="B67" s="9">
        <v>131</v>
      </c>
      <c r="C67" s="9" t="s">
        <v>212</v>
      </c>
      <c r="D67" s="18" t="s">
        <v>213</v>
      </c>
      <c r="E67" s="97">
        <f>VLOOKUP($B67,'2018 RBCs'!$A$4:$L$609,6,FALSE)</f>
        <v>3.3E-3</v>
      </c>
      <c r="F67" s="5">
        <f>VLOOKUP($B67,'2018 RBCs'!$A$4:$L$609,7,FALSE)</f>
        <v>20</v>
      </c>
      <c r="G67" s="5">
        <f>VLOOKUP($B67,'2018 RBCs'!$A$4:$L$609,8,FALSE)</f>
        <v>8.6999999999999994E-2</v>
      </c>
      <c r="H67" s="5">
        <f>VLOOKUP($B67,'2018 RBCs'!$A$4:$L$609,9,FALSE)</f>
        <v>88</v>
      </c>
      <c r="I67" s="5">
        <f>VLOOKUP($B67,'2018 RBCs'!$A$4:$L$609,10,FALSE)</f>
        <v>0.04</v>
      </c>
      <c r="J67" s="5">
        <f>VLOOKUP($B67,'2018 RBCs'!$A$4:$L$609,11,FALSE)</f>
        <v>88</v>
      </c>
      <c r="K67" s="98" t="str">
        <f>VLOOKUP($B67,'2018 RBCs'!$A$4:$L$609,12,FALSE)</f>
        <v>--</v>
      </c>
      <c r="L67" s="90">
        <f>VLOOKUP($B67,'4. Proposed RBCs'!$B$3:$R$379,5,FALSE)</f>
        <v>3.3E-3</v>
      </c>
      <c r="M67" s="13">
        <f>VLOOKUP($B67,'4. Proposed RBCs'!$B$3:$R$379,7,FALSE)</f>
        <v>20</v>
      </c>
      <c r="N67" s="13">
        <f>VLOOKUP($B67,'4. Proposed RBCs'!$B$3:$R$379,9,FALSE)</f>
        <v>8.6999999999999994E-2</v>
      </c>
      <c r="O67" s="13">
        <f>VLOOKUP($B67,'4. Proposed RBCs'!$B$3:$R$379,11,FALSE)</f>
        <v>88</v>
      </c>
      <c r="P67" s="13">
        <f>VLOOKUP($B67,'4. Proposed RBCs'!$B$3:$R$379,13,FALSE)</f>
        <v>0.04</v>
      </c>
      <c r="Q67" s="5">
        <f>VLOOKUP($B67,'4. Proposed RBCs'!$B$3:$R$379,15,FALSE)</f>
        <v>88</v>
      </c>
      <c r="R67" s="89" t="str">
        <f>VLOOKUP($B67,'4. Proposed RBCs'!$B$3:$R$379,17,FALSE)</f>
        <v>--</v>
      </c>
      <c r="S67" t="b">
        <f t="shared" si="2"/>
        <v>1</v>
      </c>
      <c r="T67" t="b">
        <f t="shared" si="3"/>
        <v>1</v>
      </c>
      <c r="U67" t="b">
        <f t="shared" si="4"/>
        <v>1</v>
      </c>
      <c r="V67" t="b">
        <f t="shared" si="5"/>
        <v>1</v>
      </c>
      <c r="W67" t="b">
        <f t="shared" si="6"/>
        <v>1</v>
      </c>
      <c r="X67" t="b">
        <f t="shared" si="7"/>
        <v>1</v>
      </c>
      <c r="Y67" t="b">
        <f t="shared" si="8"/>
        <v>1</v>
      </c>
      <c r="Z67" s="106">
        <f t="shared" si="9"/>
        <v>0</v>
      </c>
      <c r="AA67" s="64">
        <f t="shared" si="10"/>
        <v>0</v>
      </c>
      <c r="AB67" s="64">
        <f t="shared" si="11"/>
        <v>0</v>
      </c>
      <c r="AC67" s="64">
        <f t="shared" si="12"/>
        <v>0</v>
      </c>
      <c r="AD67" s="64">
        <f t="shared" si="13"/>
        <v>0</v>
      </c>
      <c r="AE67" s="64">
        <f t="shared" si="14"/>
        <v>0</v>
      </c>
      <c r="AF67" s="107" t="str">
        <f t="shared" si="15"/>
        <v>--</v>
      </c>
      <c r="AG67" s="114"/>
      <c r="AH67" s="83"/>
      <c r="AI67" s="83"/>
      <c r="AJ67" s="5"/>
      <c r="AK67" s="98"/>
    </row>
    <row r="68" spans="1:37" x14ac:dyDescent="0.25">
      <c r="A68" s="5">
        <v>116</v>
      </c>
      <c r="B68" s="9">
        <v>133</v>
      </c>
      <c r="C68" s="9" t="s">
        <v>214</v>
      </c>
      <c r="D68" s="18" t="s">
        <v>215</v>
      </c>
      <c r="E68" s="97">
        <f>VLOOKUP($B68,'2018 RBCs'!$A$4:$L$609,6,FALSE)</f>
        <v>1.2999999999999999E-2</v>
      </c>
      <c r="F68" s="5" t="str">
        <f>VLOOKUP($B68,'2018 RBCs'!$A$4:$L$609,7,FALSE)</f>
        <v>--</v>
      </c>
      <c r="G68" s="5">
        <f>VLOOKUP($B68,'2018 RBCs'!$A$4:$L$609,8,FALSE)</f>
        <v>0.34</v>
      </c>
      <c r="H68" s="5" t="str">
        <f>VLOOKUP($B68,'2018 RBCs'!$A$4:$L$609,9,FALSE)</f>
        <v>--</v>
      </c>
      <c r="I68" s="5">
        <f>VLOOKUP($B68,'2018 RBCs'!$A$4:$L$609,10,FALSE)</f>
        <v>0.16</v>
      </c>
      <c r="J68" s="5" t="str">
        <f>VLOOKUP($B68,'2018 RBCs'!$A$4:$L$609,11,FALSE)</f>
        <v>--</v>
      </c>
      <c r="K68" s="98" t="str">
        <f>VLOOKUP($B68,'2018 RBCs'!$A$4:$L$609,12,FALSE)</f>
        <v>--</v>
      </c>
      <c r="L68" s="90">
        <f>VLOOKUP($B68,'4. Proposed RBCs'!$B$3:$R$379,5,FALSE)</f>
        <v>1.2999999999999999E-2</v>
      </c>
      <c r="M68" s="13" t="str">
        <f>VLOOKUP($B68,'4. Proposed RBCs'!$B$3:$R$379,7,FALSE)</f>
        <v>--</v>
      </c>
      <c r="N68" s="13">
        <f>VLOOKUP($B68,'4. Proposed RBCs'!$B$3:$R$379,9,FALSE)</f>
        <v>0.34</v>
      </c>
      <c r="O68" s="13" t="str">
        <f>VLOOKUP($B68,'4. Proposed RBCs'!$B$3:$R$379,11,FALSE)</f>
        <v>--</v>
      </c>
      <c r="P68" s="13">
        <f>VLOOKUP($B68,'4. Proposed RBCs'!$B$3:$R$379,13,FALSE)</f>
        <v>0.16</v>
      </c>
      <c r="Q68" s="5" t="str">
        <f>VLOOKUP($B68,'4. Proposed RBCs'!$B$3:$R$379,15,FALSE)</f>
        <v>--</v>
      </c>
      <c r="R68" s="89" t="str">
        <f>VLOOKUP($B68,'4. Proposed RBCs'!$B$3:$R$379,17,FALSE)</f>
        <v>--</v>
      </c>
      <c r="S68" t="b">
        <f t="shared" ref="S68:S131" si="16">L68=E68</f>
        <v>1</v>
      </c>
      <c r="T68" t="b">
        <f t="shared" ref="T68:T131" si="17">M68=F68</f>
        <v>1</v>
      </c>
      <c r="U68" t="b">
        <f t="shared" ref="U68:U131" si="18">N68=G68</f>
        <v>1</v>
      </c>
      <c r="V68" t="b">
        <f t="shared" ref="V68:V131" si="19">O68=H68</f>
        <v>1</v>
      </c>
      <c r="W68" t="b">
        <f t="shared" ref="W68:W131" si="20">P68=I68</f>
        <v>1</v>
      </c>
      <c r="X68" t="b">
        <f t="shared" ref="X68:X131" si="21">Q68=J68</f>
        <v>1</v>
      </c>
      <c r="Y68" t="b">
        <f t="shared" ref="Y68:Y131" si="22">R68=K68</f>
        <v>1</v>
      </c>
      <c r="Z68" s="106">
        <f t="shared" ref="Z68:Z130" si="23">IFERROR((L68-E68)/E68,"--")</f>
        <v>0</v>
      </c>
      <c r="AA68" s="64" t="str">
        <f t="shared" ref="AA68:AA130" si="24">IFERROR((M68-F68)/F68,"--")</f>
        <v>--</v>
      </c>
      <c r="AB68" s="64">
        <f t="shared" ref="AB68:AB130" si="25">IFERROR((N68-G68)/G68,"--")</f>
        <v>0</v>
      </c>
      <c r="AC68" s="64" t="str">
        <f t="shared" ref="AC68:AC130" si="26">IFERROR((O68-H68)/H68,"--")</f>
        <v>--</v>
      </c>
      <c r="AD68" s="64">
        <f t="shared" ref="AD68:AD130" si="27">IFERROR((P68-I68)/I68,"--")</f>
        <v>0</v>
      </c>
      <c r="AE68" s="64" t="str">
        <f t="shared" ref="AE68:AE130" si="28">IFERROR((Q68-J68)/J68,"--")</f>
        <v>--</v>
      </c>
      <c r="AF68" s="107" t="str">
        <f t="shared" ref="AF68:AF130" si="29">IFERROR((R68-K68)/K68,"--")</f>
        <v>--</v>
      </c>
      <c r="AG68" s="114"/>
      <c r="AH68" s="83"/>
      <c r="AI68" s="83"/>
      <c r="AJ68" s="5"/>
      <c r="AK68" s="98"/>
    </row>
    <row r="69" spans="1:37" x14ac:dyDescent="0.25">
      <c r="A69" s="5">
        <v>119</v>
      </c>
      <c r="B69" s="5" t="s">
        <v>216</v>
      </c>
      <c r="C69" s="5" t="s">
        <v>217</v>
      </c>
      <c r="D69" s="7" t="s">
        <v>218</v>
      </c>
      <c r="E69" s="97" t="e">
        <f>VLOOKUP($B69,'2018 RBCs'!$A$4:$L$609,6,FALSE)</f>
        <v>#N/A</v>
      </c>
      <c r="F69" s="5" t="e">
        <f>VLOOKUP($B69,'2018 RBCs'!$A$4:$L$609,7,FALSE)</f>
        <v>#N/A</v>
      </c>
      <c r="G69" s="5" t="e">
        <f>VLOOKUP($B69,'2018 RBCs'!$A$4:$L$609,8,FALSE)</f>
        <v>#N/A</v>
      </c>
      <c r="H69" s="5" t="e">
        <f>VLOOKUP($B69,'2018 RBCs'!$A$4:$L$609,9,FALSE)</f>
        <v>#N/A</v>
      </c>
      <c r="I69" s="5" t="e">
        <f>VLOOKUP($B69,'2018 RBCs'!$A$4:$L$609,10,FALSE)</f>
        <v>#N/A</v>
      </c>
      <c r="J69" s="5" t="e">
        <f>VLOOKUP($B69,'2018 RBCs'!$A$4:$L$609,11,FALSE)</f>
        <v>#N/A</v>
      </c>
      <c r="K69" s="98" t="e">
        <f>VLOOKUP($B69,'2018 RBCs'!$A$4:$L$609,12,FALSE)</f>
        <v>#N/A</v>
      </c>
      <c r="L69" s="92" t="str">
        <f>VLOOKUP($B69,'4. Proposed RBCs'!$B$3:$R$379,5,FALSE)</f>
        <v>--</v>
      </c>
      <c r="M69" s="11">
        <f>VLOOKUP($B69,'4. Proposed RBCs'!$B$3:$R$379,7,FALSE)</f>
        <v>1.4</v>
      </c>
      <c r="N69" s="11" t="str">
        <f>VLOOKUP($B69,'4. Proposed RBCs'!$B$3:$R$379,9,FALSE)</f>
        <v>--</v>
      </c>
      <c r="O69" s="11">
        <f>VLOOKUP($B69,'4. Proposed RBCs'!$B$3:$R$379,11,FALSE)</f>
        <v>5.7</v>
      </c>
      <c r="P69" s="11" t="str">
        <f>VLOOKUP($B69,'4. Proposed RBCs'!$B$3:$R$379,13,FALSE)</f>
        <v>--</v>
      </c>
      <c r="Q69" s="11">
        <f>VLOOKUP($B69,'4. Proposed RBCs'!$B$3:$R$379,15,FALSE)</f>
        <v>6.3</v>
      </c>
      <c r="R69" s="93">
        <f>VLOOKUP($B69,'4. Proposed RBCs'!$B$3:$R$379,17,FALSE)</f>
        <v>7</v>
      </c>
      <c r="S69" t="e">
        <f t="shared" si="16"/>
        <v>#N/A</v>
      </c>
      <c r="T69" t="e">
        <f t="shared" si="17"/>
        <v>#N/A</v>
      </c>
      <c r="U69" t="e">
        <f t="shared" si="18"/>
        <v>#N/A</v>
      </c>
      <c r="V69" t="e">
        <f t="shared" si="19"/>
        <v>#N/A</v>
      </c>
      <c r="W69" t="e">
        <f t="shared" si="20"/>
        <v>#N/A</v>
      </c>
      <c r="X69" t="e">
        <f t="shared" si="21"/>
        <v>#N/A</v>
      </c>
      <c r="Y69" t="e">
        <f t="shared" si="22"/>
        <v>#N/A</v>
      </c>
      <c r="Z69" s="106" t="s">
        <v>1712</v>
      </c>
      <c r="AA69" s="64" t="s">
        <v>1712</v>
      </c>
      <c r="AB69" s="64" t="s">
        <v>1712</v>
      </c>
      <c r="AC69" s="64" t="s">
        <v>1712</v>
      </c>
      <c r="AD69" s="64" t="s">
        <v>1712</v>
      </c>
      <c r="AE69" s="64" t="s">
        <v>1712</v>
      </c>
      <c r="AF69" s="107" t="s">
        <v>1712</v>
      </c>
      <c r="AG69" s="114"/>
      <c r="AH69" s="83"/>
      <c r="AI69" s="83"/>
      <c r="AJ69" s="5"/>
      <c r="AK69" s="98"/>
    </row>
    <row r="70" spans="1:37" x14ac:dyDescent="0.25">
      <c r="A70" s="5">
        <v>120</v>
      </c>
      <c r="B70" s="5" t="s">
        <v>219</v>
      </c>
      <c r="C70" s="5" t="s">
        <v>219</v>
      </c>
      <c r="D70" s="7" t="s">
        <v>220</v>
      </c>
      <c r="E70" s="97" t="e">
        <f>VLOOKUP($B70,'2018 RBCs'!$A$4:$L$609,6,FALSE)</f>
        <v>#N/A</v>
      </c>
      <c r="F70" s="5" t="e">
        <f>VLOOKUP($B70,'2018 RBCs'!$A$4:$L$609,7,FALSE)</f>
        <v>#N/A</v>
      </c>
      <c r="G70" s="5" t="e">
        <f>VLOOKUP($B70,'2018 RBCs'!$A$4:$L$609,8,FALSE)</f>
        <v>#N/A</v>
      </c>
      <c r="H70" s="5" t="e">
        <f>VLOOKUP($B70,'2018 RBCs'!$A$4:$L$609,9,FALSE)</f>
        <v>#N/A</v>
      </c>
      <c r="I70" s="5" t="e">
        <f>VLOOKUP($B70,'2018 RBCs'!$A$4:$L$609,10,FALSE)</f>
        <v>#N/A</v>
      </c>
      <c r="J70" s="5" t="e">
        <f>VLOOKUP($B70,'2018 RBCs'!$A$4:$L$609,11,FALSE)</f>
        <v>#N/A</v>
      </c>
      <c r="K70" s="98" t="e">
        <f>VLOOKUP($B70,'2018 RBCs'!$A$4:$L$609,12,FALSE)</f>
        <v>#N/A</v>
      </c>
      <c r="L70" s="92" t="str">
        <f>VLOOKUP($B70,'4. Proposed RBCs'!$B$3:$R$379,5,FALSE)</f>
        <v>--</v>
      </c>
      <c r="M70" s="11">
        <f>VLOOKUP($B70,'4. Proposed RBCs'!$B$3:$R$379,7,FALSE)</f>
        <v>0.06</v>
      </c>
      <c r="N70" s="11" t="str">
        <f>VLOOKUP($B70,'4. Proposed RBCs'!$B$3:$R$379,9,FALSE)</f>
        <v>--</v>
      </c>
      <c r="O70" s="11">
        <f>VLOOKUP($B70,'4. Proposed RBCs'!$B$3:$R$379,11,FALSE)</f>
        <v>0.26</v>
      </c>
      <c r="P70" s="11" t="str">
        <f>VLOOKUP($B70,'4. Proposed RBCs'!$B$3:$R$379,13,FALSE)</f>
        <v>--</v>
      </c>
      <c r="Q70" s="11">
        <f>VLOOKUP($B70,'4. Proposed RBCs'!$B$3:$R$379,15,FALSE)</f>
        <v>0.26</v>
      </c>
      <c r="R70" s="93">
        <f>VLOOKUP($B70,'4. Proposed RBCs'!$B$3:$R$379,17,FALSE)</f>
        <v>0.14000000000000001</v>
      </c>
      <c r="S70" t="e">
        <f t="shared" si="16"/>
        <v>#N/A</v>
      </c>
      <c r="T70" t="e">
        <f t="shared" si="17"/>
        <v>#N/A</v>
      </c>
      <c r="U70" t="e">
        <f t="shared" si="18"/>
        <v>#N/A</v>
      </c>
      <c r="V70" t="e">
        <f t="shared" si="19"/>
        <v>#N/A</v>
      </c>
      <c r="W70" t="e">
        <f t="shared" si="20"/>
        <v>#N/A</v>
      </c>
      <c r="X70" t="e">
        <f t="shared" si="21"/>
        <v>#N/A</v>
      </c>
      <c r="Y70" t="e">
        <f t="shared" si="22"/>
        <v>#N/A</v>
      </c>
      <c r="Z70" s="106" t="s">
        <v>1712</v>
      </c>
      <c r="AA70" s="64" t="s">
        <v>1712</v>
      </c>
      <c r="AB70" s="64" t="s">
        <v>1712</v>
      </c>
      <c r="AC70" s="64" t="s">
        <v>1712</v>
      </c>
      <c r="AD70" s="64" t="s">
        <v>1712</v>
      </c>
      <c r="AE70" s="64" t="s">
        <v>1712</v>
      </c>
      <c r="AF70" s="107" t="s">
        <v>1712</v>
      </c>
      <c r="AG70" s="114"/>
      <c r="AH70" s="83"/>
      <c r="AI70" s="83"/>
      <c r="AJ70" s="5"/>
      <c r="AK70" s="98"/>
    </row>
    <row r="71" spans="1:37" x14ac:dyDescent="0.25">
      <c r="A71" s="5">
        <v>121</v>
      </c>
      <c r="B71" s="9">
        <v>140</v>
      </c>
      <c r="C71" s="9" t="s">
        <v>221</v>
      </c>
      <c r="D71" s="18" t="s">
        <v>222</v>
      </c>
      <c r="E71" s="97">
        <f>VLOOKUP($B71,'2018 RBCs'!$A$4:$L$609,6,FALSE)</f>
        <v>3.1000000000000001E-5</v>
      </c>
      <c r="F71" s="5">
        <f>VLOOKUP($B71,'2018 RBCs'!$A$4:$L$609,7,FALSE)</f>
        <v>2.0999999999999999E-3</v>
      </c>
      <c r="G71" s="5">
        <f>VLOOKUP($B71,'2018 RBCs'!$A$4:$L$609,8,FALSE)</f>
        <v>5.1999999999999995E-4</v>
      </c>
      <c r="H71" s="5">
        <f>VLOOKUP($B71,'2018 RBCs'!$A$4:$L$609,9,FALSE)</f>
        <v>2.1999999999999999E-2</v>
      </c>
      <c r="I71" s="5">
        <f>VLOOKUP($B71,'2018 RBCs'!$A$4:$L$609,10,FALSE)</f>
        <v>1E-3</v>
      </c>
      <c r="J71" s="5">
        <f>VLOOKUP($B71,'2018 RBCs'!$A$4:$L$609,11,FALSE)</f>
        <v>2.1999999999999999E-2</v>
      </c>
      <c r="K71" s="98">
        <f>VLOOKUP($B71,'2018 RBCs'!$A$4:$L$609,12,FALSE)</f>
        <v>5.0000000000000001E-3</v>
      </c>
      <c r="L71" s="88">
        <f>VLOOKUP($B71,'4. Proposed RBCs'!$B$3:$R$379,5,FALSE)</f>
        <v>5.3000000000000001E-5</v>
      </c>
      <c r="M71" s="8">
        <f>VLOOKUP($B71,'4. Proposed RBCs'!$B$3:$R$379,7,FALSE)</f>
        <v>0.03</v>
      </c>
      <c r="N71" s="8">
        <f>VLOOKUP($B71,'4. Proposed RBCs'!$B$3:$R$379,9,FALSE)</f>
        <v>5.5999999999999995E-4</v>
      </c>
      <c r="O71" s="8">
        <f>VLOOKUP($B71,'4. Proposed RBCs'!$B$3:$R$379,11,FALSE)</f>
        <v>0.13</v>
      </c>
      <c r="P71" s="8">
        <f>VLOOKUP($B71,'4. Proposed RBCs'!$B$3:$R$379,13,FALSE)</f>
        <v>1.1000000000000001E-3</v>
      </c>
      <c r="Q71" s="8">
        <f>VLOOKUP($B71,'4. Proposed RBCs'!$B$3:$R$379,15,FALSE)</f>
        <v>0.13</v>
      </c>
      <c r="R71" s="91">
        <f>VLOOKUP($B71,'4. Proposed RBCs'!$B$3:$R$379,17,FALSE)</f>
        <v>7.0000000000000001E-3</v>
      </c>
      <c r="S71" t="b">
        <f t="shared" si="16"/>
        <v>0</v>
      </c>
      <c r="T71" t="b">
        <f t="shared" si="17"/>
        <v>0</v>
      </c>
      <c r="U71" t="b">
        <f t="shared" si="18"/>
        <v>0</v>
      </c>
      <c r="V71" t="b">
        <f t="shared" si="19"/>
        <v>0</v>
      </c>
      <c r="W71" t="b">
        <f t="shared" si="20"/>
        <v>0</v>
      </c>
      <c r="X71" t="b">
        <f t="shared" si="21"/>
        <v>0</v>
      </c>
      <c r="Y71" t="b">
        <f t="shared" si="22"/>
        <v>0</v>
      </c>
      <c r="Z71" s="106">
        <f t="shared" si="23"/>
        <v>0.70967741935483863</v>
      </c>
      <c r="AA71" s="64">
        <f t="shared" si="24"/>
        <v>13.285714285714285</v>
      </c>
      <c r="AB71" s="64">
        <f t="shared" si="25"/>
        <v>7.6923076923076927E-2</v>
      </c>
      <c r="AC71" s="64">
        <f t="shared" si="26"/>
        <v>4.9090909090909101</v>
      </c>
      <c r="AD71" s="64">
        <f t="shared" si="27"/>
        <v>0.10000000000000005</v>
      </c>
      <c r="AE71" s="64">
        <f t="shared" si="28"/>
        <v>4.9090909090909101</v>
      </c>
      <c r="AF71" s="107">
        <f t="shared" si="29"/>
        <v>0.4</v>
      </c>
      <c r="AG71" s="114" t="s">
        <v>1731</v>
      </c>
      <c r="AH71" s="83" t="s">
        <v>1732</v>
      </c>
      <c r="AI71" s="83" t="s">
        <v>1725</v>
      </c>
      <c r="AJ71" s="5" t="s">
        <v>52</v>
      </c>
      <c r="AK71" s="98"/>
    </row>
    <row r="72" spans="1:37" x14ac:dyDescent="0.25">
      <c r="A72" s="5">
        <v>122</v>
      </c>
      <c r="B72" s="9">
        <v>136</v>
      </c>
      <c r="C72" s="9" t="s">
        <v>223</v>
      </c>
      <c r="D72" s="18" t="s">
        <v>224</v>
      </c>
      <c r="E72" s="97">
        <f>VLOOKUP($B72,'2018 RBCs'!$A$4:$L$609,6,FALSE)</f>
        <v>3.1000000000000001E-5</v>
      </c>
      <c r="F72" s="5">
        <f>VLOOKUP($B72,'2018 RBCs'!$A$4:$L$609,7,FALSE)</f>
        <v>8.3000000000000004E-2</v>
      </c>
      <c r="G72" s="5">
        <f>VLOOKUP($B72,'2018 RBCs'!$A$4:$L$609,8,FALSE)</f>
        <v>5.1999999999999995E-4</v>
      </c>
      <c r="H72" s="5">
        <f>VLOOKUP($B72,'2018 RBCs'!$A$4:$L$609,9,FALSE)</f>
        <v>0.88</v>
      </c>
      <c r="I72" s="5">
        <f>VLOOKUP($B72,'2018 RBCs'!$A$4:$L$609,10,FALSE)</f>
        <v>1E-3</v>
      </c>
      <c r="J72" s="5">
        <f>VLOOKUP($B72,'2018 RBCs'!$A$4:$L$609,11,FALSE)</f>
        <v>0.88</v>
      </c>
      <c r="K72" s="98">
        <f>VLOOKUP($B72,'2018 RBCs'!$A$4:$L$609,12,FALSE)</f>
        <v>0.3</v>
      </c>
      <c r="L72" s="88">
        <f>VLOOKUP($B72,'4. Proposed RBCs'!$B$3:$R$379,5,FALSE)</f>
        <v>2.4000000000000001E-5</v>
      </c>
      <c r="M72" s="8">
        <f>VLOOKUP($B72,'4. Proposed RBCs'!$B$3:$R$379,7,FALSE)</f>
        <v>1.9E-3</v>
      </c>
      <c r="N72" s="8">
        <f>VLOOKUP($B72,'4. Proposed RBCs'!$B$3:$R$379,9,FALSE)</f>
        <v>1.2999999999999999E-3</v>
      </c>
      <c r="O72" s="8">
        <f>VLOOKUP($B72,'4. Proposed RBCs'!$B$3:$R$379,11,FALSE)</f>
        <v>2.8000000000000001E-2</v>
      </c>
      <c r="P72" s="8">
        <f>VLOOKUP($B72,'4. Proposed RBCs'!$B$3:$R$379,13,FALSE)</f>
        <v>9.7999999999999997E-4</v>
      </c>
      <c r="Q72" s="8">
        <f>VLOOKUP($B72,'4. Proposed RBCs'!$B$3:$R$379,15,FALSE)</f>
        <v>9.4E-2</v>
      </c>
      <c r="R72" s="89">
        <f>VLOOKUP($B72,'4. Proposed RBCs'!$B$3:$R$379,17,FALSE)</f>
        <v>0.3</v>
      </c>
      <c r="S72" t="b">
        <f t="shared" si="16"/>
        <v>0</v>
      </c>
      <c r="T72" t="b">
        <f t="shared" si="17"/>
        <v>0</v>
      </c>
      <c r="U72" t="b">
        <f t="shared" si="18"/>
        <v>0</v>
      </c>
      <c r="V72" t="b">
        <f t="shared" si="19"/>
        <v>0</v>
      </c>
      <c r="W72" t="b">
        <f t="shared" si="20"/>
        <v>0</v>
      </c>
      <c r="X72" t="b">
        <f t="shared" si="21"/>
        <v>0</v>
      </c>
      <c r="Y72" t="b">
        <f t="shared" si="22"/>
        <v>1</v>
      </c>
      <c r="Z72" s="106">
        <f t="shared" si="23"/>
        <v>-0.22580645161290325</v>
      </c>
      <c r="AA72" s="64">
        <f t="shared" si="24"/>
        <v>-0.97710843373493972</v>
      </c>
      <c r="AB72" s="64">
        <f t="shared" si="25"/>
        <v>1.5</v>
      </c>
      <c r="AC72" s="64">
        <f t="shared" si="26"/>
        <v>-0.96818181818181814</v>
      </c>
      <c r="AD72" s="64">
        <f t="shared" si="27"/>
        <v>-2.0000000000000052E-2</v>
      </c>
      <c r="AE72" s="64">
        <f t="shared" si="28"/>
        <v>-0.89318181818181819</v>
      </c>
      <c r="AF72" s="107">
        <f t="shared" si="29"/>
        <v>0</v>
      </c>
      <c r="AG72" s="114" t="s">
        <v>1731</v>
      </c>
      <c r="AH72" s="83" t="s">
        <v>1733</v>
      </c>
      <c r="AI72" s="83"/>
      <c r="AJ72" s="5" t="s">
        <v>1734</v>
      </c>
      <c r="AK72" s="98"/>
    </row>
    <row r="73" spans="1:37" x14ac:dyDescent="0.25">
      <c r="A73" s="5">
        <v>124</v>
      </c>
      <c r="B73" s="10">
        <v>146</v>
      </c>
      <c r="C73" s="5" t="s">
        <v>225</v>
      </c>
      <c r="D73" s="7" t="s">
        <v>226</v>
      </c>
      <c r="E73" s="97" t="str">
        <f>VLOOKUP($B73,'2018 RBCs'!$A$4:$L$609,6,FALSE)</f>
        <v>--</v>
      </c>
      <c r="F73" s="5">
        <f>VLOOKUP($B73,'2018 RBCs'!$A$4:$L$609,7,FALSE)</f>
        <v>0.1</v>
      </c>
      <c r="G73" s="5" t="str">
        <f>VLOOKUP($B73,'2018 RBCs'!$A$4:$L$609,8,FALSE)</f>
        <v>--</v>
      </c>
      <c r="H73" s="5">
        <f>VLOOKUP($B73,'2018 RBCs'!$A$4:$L$609,9,FALSE)</f>
        <v>0.44</v>
      </c>
      <c r="I73" s="5" t="str">
        <f>VLOOKUP($B73,'2018 RBCs'!$A$4:$L$609,10,FALSE)</f>
        <v>--</v>
      </c>
      <c r="J73" s="5">
        <f>VLOOKUP($B73,'2018 RBCs'!$A$4:$L$609,11,FALSE)</f>
        <v>0.44</v>
      </c>
      <c r="K73" s="98" t="str">
        <f>VLOOKUP($B73,'2018 RBCs'!$A$4:$L$609,12,FALSE)</f>
        <v>--</v>
      </c>
      <c r="L73" s="88">
        <f>VLOOKUP($B73,'4. Proposed RBCs'!$B$3:$R$379,5,FALSE)</f>
        <v>1.2999999999999999E-4</v>
      </c>
      <c r="M73" s="8">
        <f>VLOOKUP($B73,'4. Proposed RBCs'!$B$3:$R$379,7,FALSE)</f>
        <v>0.01</v>
      </c>
      <c r="N73" s="8">
        <f>VLOOKUP($B73,'4. Proposed RBCs'!$B$3:$R$379,9,FALSE)</f>
        <v>3.3999999999999998E-3</v>
      </c>
      <c r="O73" s="8">
        <f>VLOOKUP($B73,'4. Proposed RBCs'!$B$3:$R$379,11,FALSE)</f>
        <v>1.0999999999999999E-2</v>
      </c>
      <c r="P73" s="8">
        <f>VLOOKUP($B73,'4. Proposed RBCs'!$B$3:$R$379,13,FALSE)</f>
        <v>1.6000000000000001E-3</v>
      </c>
      <c r="Q73" s="8">
        <f>VLOOKUP($B73,'4. Proposed RBCs'!$B$3:$R$379,15,FALSE)</f>
        <v>0.09</v>
      </c>
      <c r="R73" s="91">
        <f>VLOOKUP($B73,'4. Proposed RBCs'!$B$3:$R$379,17,FALSE)</f>
        <v>0.3</v>
      </c>
      <c r="S73" t="b">
        <f t="shared" si="16"/>
        <v>0</v>
      </c>
      <c r="T73" t="b">
        <f t="shared" si="17"/>
        <v>0</v>
      </c>
      <c r="U73" t="b">
        <f t="shared" si="18"/>
        <v>0</v>
      </c>
      <c r="V73" t="b">
        <f t="shared" si="19"/>
        <v>0</v>
      </c>
      <c r="W73" t="b">
        <f t="shared" si="20"/>
        <v>0</v>
      </c>
      <c r="X73" t="b">
        <f t="shared" si="21"/>
        <v>0</v>
      </c>
      <c r="Y73" t="b">
        <f t="shared" si="22"/>
        <v>0</v>
      </c>
      <c r="Z73" s="106" t="str">
        <f t="shared" si="23"/>
        <v>--</v>
      </c>
      <c r="AA73" s="64">
        <f t="shared" si="24"/>
        <v>-0.9</v>
      </c>
      <c r="AB73" s="64" t="str">
        <f t="shared" si="25"/>
        <v>--</v>
      </c>
      <c r="AC73" s="64">
        <f t="shared" si="26"/>
        <v>-0.97499999999999998</v>
      </c>
      <c r="AD73" s="64" t="str">
        <f t="shared" si="27"/>
        <v>--</v>
      </c>
      <c r="AE73" s="64">
        <f t="shared" si="28"/>
        <v>-0.79545454545454541</v>
      </c>
      <c r="AF73" s="107" t="str">
        <f t="shared" si="29"/>
        <v>--</v>
      </c>
      <c r="AG73" s="114"/>
      <c r="AH73" s="83"/>
      <c r="AI73" s="83"/>
      <c r="AJ73" s="5"/>
      <c r="AK73" s="98" t="s">
        <v>54</v>
      </c>
    </row>
    <row r="74" spans="1:37" x14ac:dyDescent="0.25">
      <c r="A74" s="5">
        <v>125</v>
      </c>
      <c r="B74" s="5" t="s">
        <v>227</v>
      </c>
      <c r="C74" s="5" t="s">
        <v>227</v>
      </c>
      <c r="D74" s="7" t="s">
        <v>228</v>
      </c>
      <c r="E74" s="97" t="e">
        <f>VLOOKUP($B74,'2018 RBCs'!$A$4:$L$609,6,FALSE)</f>
        <v>#N/A</v>
      </c>
      <c r="F74" s="5" t="e">
        <f>VLOOKUP($B74,'2018 RBCs'!$A$4:$L$609,7,FALSE)</f>
        <v>#N/A</v>
      </c>
      <c r="G74" s="5" t="e">
        <f>VLOOKUP($B74,'2018 RBCs'!$A$4:$L$609,8,FALSE)</f>
        <v>#N/A</v>
      </c>
      <c r="H74" s="5" t="e">
        <f>VLOOKUP($B74,'2018 RBCs'!$A$4:$L$609,9,FALSE)</f>
        <v>#N/A</v>
      </c>
      <c r="I74" s="5" t="e">
        <f>VLOOKUP($B74,'2018 RBCs'!$A$4:$L$609,10,FALSE)</f>
        <v>#N/A</v>
      </c>
      <c r="J74" s="5" t="e">
        <f>VLOOKUP($B74,'2018 RBCs'!$A$4:$L$609,11,FALSE)</f>
        <v>#N/A</v>
      </c>
      <c r="K74" s="98" t="e">
        <f>VLOOKUP($B74,'2018 RBCs'!$A$4:$L$609,12,FALSE)</f>
        <v>#N/A</v>
      </c>
      <c r="L74" s="92">
        <f>VLOOKUP($B74,'4. Proposed RBCs'!$B$3:$R$379,5,FALSE)</f>
        <v>1E-4</v>
      </c>
      <c r="M74" s="11">
        <f>VLOOKUP($B74,'4. Proposed RBCs'!$B$3:$R$379,7,FALSE)</f>
        <v>8.3000000000000001E-3</v>
      </c>
      <c r="N74" s="11">
        <f>VLOOKUP($B74,'4. Proposed RBCs'!$B$3:$R$379,9,FALSE)</f>
        <v>2.5999999999999999E-3</v>
      </c>
      <c r="O74" s="11">
        <f>VLOOKUP($B74,'4. Proposed RBCs'!$B$3:$R$379,11,FALSE)</f>
        <v>1.0999999999999999E-2</v>
      </c>
      <c r="P74" s="11">
        <f>VLOOKUP($B74,'4. Proposed RBCs'!$B$3:$R$379,13,FALSE)</f>
        <v>1.1999999999999999E-3</v>
      </c>
      <c r="Q74" s="11">
        <f>VLOOKUP($B74,'4. Proposed RBCs'!$B$3:$R$379,15,FALSE)</f>
        <v>0.09</v>
      </c>
      <c r="R74" s="93">
        <f>VLOOKUP($B74,'4. Proposed RBCs'!$B$3:$R$379,17,FALSE)</f>
        <v>0.3</v>
      </c>
      <c r="S74" t="e">
        <f t="shared" si="16"/>
        <v>#N/A</v>
      </c>
      <c r="T74" t="e">
        <f t="shared" si="17"/>
        <v>#N/A</v>
      </c>
      <c r="U74" t="e">
        <f t="shared" si="18"/>
        <v>#N/A</v>
      </c>
      <c r="V74" t="e">
        <f t="shared" si="19"/>
        <v>#N/A</v>
      </c>
      <c r="W74" t="e">
        <f t="shared" si="20"/>
        <v>#N/A</v>
      </c>
      <c r="X74" t="e">
        <f t="shared" si="21"/>
        <v>#N/A</v>
      </c>
      <c r="Y74" t="e">
        <f t="shared" si="22"/>
        <v>#N/A</v>
      </c>
      <c r="Z74" s="106" t="s">
        <v>1712</v>
      </c>
      <c r="AA74" s="64" t="s">
        <v>1712</v>
      </c>
      <c r="AB74" s="64" t="s">
        <v>1712</v>
      </c>
      <c r="AC74" s="64" t="s">
        <v>1712</v>
      </c>
      <c r="AD74" s="64" t="s">
        <v>1712</v>
      </c>
      <c r="AE74" s="64" t="s">
        <v>1712</v>
      </c>
      <c r="AF74" s="107" t="s">
        <v>1712</v>
      </c>
      <c r="AG74" s="114"/>
      <c r="AH74" s="83"/>
      <c r="AI74" s="83"/>
      <c r="AJ74" s="5"/>
      <c r="AK74" s="98" t="s">
        <v>54</v>
      </c>
    </row>
    <row r="75" spans="1:37" x14ac:dyDescent="0.25">
      <c r="A75" s="5">
        <v>127</v>
      </c>
      <c r="B75" s="9">
        <v>149</v>
      </c>
      <c r="C75" s="9" t="s">
        <v>230</v>
      </c>
      <c r="D75" s="18" t="s">
        <v>231</v>
      </c>
      <c r="E75" s="97" t="str">
        <f>VLOOKUP($B75,'2018 RBCs'!$A$4:$L$609,6,FALSE)</f>
        <v>--</v>
      </c>
      <c r="F75" s="5" t="str">
        <f>VLOOKUP($B75,'2018 RBCs'!$A$4:$L$609,7,FALSE)</f>
        <v>--</v>
      </c>
      <c r="G75" s="5" t="str">
        <f>VLOOKUP($B75,'2018 RBCs'!$A$4:$L$609,8,FALSE)</f>
        <v>--</v>
      </c>
      <c r="H75" s="5" t="str">
        <f>VLOOKUP($B75,'2018 RBCs'!$A$4:$L$609,9,FALSE)</f>
        <v>--</v>
      </c>
      <c r="I75" s="5" t="str">
        <f>VLOOKUP($B75,'2018 RBCs'!$A$4:$L$609,10,FALSE)</f>
        <v>--</v>
      </c>
      <c r="J75" s="5" t="str">
        <f>VLOOKUP($B75,'2018 RBCs'!$A$4:$L$609,11,FALSE)</f>
        <v>--</v>
      </c>
      <c r="K75" s="98">
        <f>VLOOKUP($B75,'2018 RBCs'!$A$4:$L$609,12,FALSE)</f>
        <v>100</v>
      </c>
      <c r="L75" s="90" t="str">
        <f>VLOOKUP($B75,'4. Proposed RBCs'!$B$3:$R$379,5,FALSE)</f>
        <v>--</v>
      </c>
      <c r="M75" s="13" t="str">
        <f>VLOOKUP($B75,'4. Proposed RBCs'!$B$3:$R$379,7,FALSE)</f>
        <v>--</v>
      </c>
      <c r="N75" s="13" t="str">
        <f>VLOOKUP($B75,'4. Proposed RBCs'!$B$3:$R$379,9,FALSE)</f>
        <v>--</v>
      </c>
      <c r="O75" s="13" t="str">
        <f>VLOOKUP($B75,'4. Proposed RBCs'!$B$3:$R$379,11,FALSE)</f>
        <v>--</v>
      </c>
      <c r="P75" s="13" t="str">
        <f>VLOOKUP($B75,'4. Proposed RBCs'!$B$3:$R$379,13,FALSE)</f>
        <v>--</v>
      </c>
      <c r="Q75" s="5" t="str">
        <f>VLOOKUP($B75,'4. Proposed RBCs'!$B$3:$R$379,15,FALSE)</f>
        <v>--</v>
      </c>
      <c r="R75" s="89">
        <f>VLOOKUP($B75,'4. Proposed RBCs'!$B$3:$R$379,17,FALSE)</f>
        <v>100</v>
      </c>
      <c r="S75" t="b">
        <f t="shared" si="16"/>
        <v>1</v>
      </c>
      <c r="T75" t="b">
        <f t="shared" si="17"/>
        <v>1</v>
      </c>
      <c r="U75" t="b">
        <f t="shared" si="18"/>
        <v>1</v>
      </c>
      <c r="V75" t="b">
        <f t="shared" si="19"/>
        <v>1</v>
      </c>
      <c r="W75" t="b">
        <f t="shared" si="20"/>
        <v>1</v>
      </c>
      <c r="X75" t="b">
        <f t="shared" si="21"/>
        <v>1</v>
      </c>
      <c r="Y75" t="b">
        <f t="shared" si="22"/>
        <v>1</v>
      </c>
      <c r="Z75" s="106" t="str">
        <f t="shared" si="23"/>
        <v>--</v>
      </c>
      <c r="AA75" s="64" t="str">
        <f t="shared" si="24"/>
        <v>--</v>
      </c>
      <c r="AB75" s="64" t="str">
        <f t="shared" si="25"/>
        <v>--</v>
      </c>
      <c r="AC75" s="64" t="str">
        <f t="shared" si="26"/>
        <v>--</v>
      </c>
      <c r="AD75" s="64" t="str">
        <f t="shared" si="27"/>
        <v>--</v>
      </c>
      <c r="AE75" s="64" t="str">
        <f t="shared" si="28"/>
        <v>--</v>
      </c>
      <c r="AF75" s="107">
        <f t="shared" si="29"/>
        <v>0</v>
      </c>
      <c r="AG75" s="114"/>
      <c r="AH75" s="83"/>
      <c r="AI75" s="83"/>
      <c r="AJ75" s="5"/>
      <c r="AK75" s="98"/>
    </row>
    <row r="76" spans="1:37" x14ac:dyDescent="0.25">
      <c r="A76" s="5">
        <v>126</v>
      </c>
      <c r="B76" s="9">
        <v>148</v>
      </c>
      <c r="C76" s="9">
        <v>148</v>
      </c>
      <c r="D76" s="18" t="s">
        <v>229</v>
      </c>
      <c r="E76" s="97">
        <f>VLOOKUP($B76,'2018 RBCs'!$A$4:$L$609,6,FALSE)</f>
        <v>9.5E-4</v>
      </c>
      <c r="F76" s="5" t="str">
        <f>VLOOKUP($B76,'2018 RBCs'!$A$4:$L$609,7,FALSE)</f>
        <v>--</v>
      </c>
      <c r="G76" s="5">
        <f>VLOOKUP($B76,'2018 RBCs'!$A$4:$L$609,8,FALSE)</f>
        <v>0.01</v>
      </c>
      <c r="H76" s="5" t="str">
        <f>VLOOKUP($B76,'2018 RBCs'!$A$4:$L$609,9,FALSE)</f>
        <v>--</v>
      </c>
      <c r="I76" s="5">
        <f>VLOOKUP($B76,'2018 RBCs'!$A$4:$L$609,10,FALSE)</f>
        <v>1.9E-2</v>
      </c>
      <c r="J76" s="5" t="str">
        <f>VLOOKUP($B76,'2018 RBCs'!$A$4:$L$609,11,FALSE)</f>
        <v>--</v>
      </c>
      <c r="K76" s="98" t="str">
        <f>VLOOKUP($B76,'2018 RBCs'!$A$4:$L$609,12,FALSE)</f>
        <v>--</v>
      </c>
      <c r="L76" s="90">
        <f>VLOOKUP($B76,'4. Proposed RBCs'!$B$3:$R$379,5,FALSE)</f>
        <v>9.5E-4</v>
      </c>
      <c r="M76" s="13" t="str">
        <f>VLOOKUP($B76,'4. Proposed RBCs'!$B$3:$R$379,7,FALSE)</f>
        <v>--</v>
      </c>
      <c r="N76" s="13">
        <f>VLOOKUP($B76,'4. Proposed RBCs'!$B$3:$R$379,9,FALSE)</f>
        <v>0.01</v>
      </c>
      <c r="O76" s="13" t="str">
        <f>VLOOKUP($B76,'4. Proposed RBCs'!$B$3:$R$379,11,FALSE)</f>
        <v>--</v>
      </c>
      <c r="P76" s="13">
        <f>VLOOKUP($B76,'4. Proposed RBCs'!$B$3:$R$379,13,FALSE)</f>
        <v>1.9E-2</v>
      </c>
      <c r="Q76" s="5" t="str">
        <f>VLOOKUP($B76,'4. Proposed RBCs'!$B$3:$R$379,15,FALSE)</f>
        <v>--</v>
      </c>
      <c r="R76" s="89" t="str">
        <f>VLOOKUP($B76,'4. Proposed RBCs'!$B$3:$R$379,17,FALSE)</f>
        <v>--</v>
      </c>
      <c r="S76" t="b">
        <f t="shared" si="16"/>
        <v>1</v>
      </c>
      <c r="T76" t="b">
        <f t="shared" si="17"/>
        <v>1</v>
      </c>
      <c r="U76" t="b">
        <f t="shared" si="18"/>
        <v>1</v>
      </c>
      <c r="V76" t="b">
        <f t="shared" si="19"/>
        <v>1</v>
      </c>
      <c r="W76" t="b">
        <f t="shared" si="20"/>
        <v>1</v>
      </c>
      <c r="X76" t="b">
        <f t="shared" si="21"/>
        <v>1</v>
      </c>
      <c r="Y76" t="b">
        <f t="shared" si="22"/>
        <v>1</v>
      </c>
      <c r="Z76" s="106">
        <f t="shared" si="23"/>
        <v>0</v>
      </c>
      <c r="AA76" s="64" t="str">
        <f t="shared" si="24"/>
        <v>--</v>
      </c>
      <c r="AB76" s="64">
        <f t="shared" si="25"/>
        <v>0</v>
      </c>
      <c r="AC76" s="64" t="str">
        <f t="shared" si="26"/>
        <v>--</v>
      </c>
      <c r="AD76" s="64">
        <f t="shared" si="27"/>
        <v>0</v>
      </c>
      <c r="AE76" s="64" t="str">
        <f t="shared" si="28"/>
        <v>--</v>
      </c>
      <c r="AF76" s="107" t="str">
        <f t="shared" si="29"/>
        <v>--</v>
      </c>
      <c r="AG76" s="114"/>
      <c r="AH76" s="83"/>
      <c r="AI76" s="83"/>
      <c r="AJ76" s="5" t="s">
        <v>52</v>
      </c>
      <c r="AK76" s="98"/>
    </row>
    <row r="77" spans="1:37" x14ac:dyDescent="0.25">
      <c r="A77" s="5">
        <v>129</v>
      </c>
      <c r="B77" s="9">
        <v>151</v>
      </c>
      <c r="C77" s="9" t="s">
        <v>232</v>
      </c>
      <c r="D77" s="18" t="s">
        <v>233</v>
      </c>
      <c r="E77" s="97">
        <f>VLOOKUP($B77,'2018 RBCs'!$A$4:$L$609,6,FALSE)</f>
        <v>2.3E-2</v>
      </c>
      <c r="F77" s="5" t="str">
        <f>VLOOKUP($B77,'2018 RBCs'!$A$4:$L$609,7,FALSE)</f>
        <v>--</v>
      </c>
      <c r="G77" s="5">
        <f>VLOOKUP($B77,'2018 RBCs'!$A$4:$L$609,8,FALSE)</f>
        <v>0.6</v>
      </c>
      <c r="H77" s="5" t="str">
        <f>VLOOKUP($B77,'2018 RBCs'!$A$4:$L$609,9,FALSE)</f>
        <v>--</v>
      </c>
      <c r="I77" s="5">
        <f>VLOOKUP($B77,'2018 RBCs'!$A$4:$L$609,10,FALSE)</f>
        <v>0.28000000000000003</v>
      </c>
      <c r="J77" s="5" t="str">
        <f>VLOOKUP($B77,'2018 RBCs'!$A$4:$L$609,11,FALSE)</f>
        <v>--</v>
      </c>
      <c r="K77" s="98" t="str">
        <f>VLOOKUP($B77,'2018 RBCs'!$A$4:$L$609,12,FALSE)</f>
        <v>--</v>
      </c>
      <c r="L77" s="90">
        <f>VLOOKUP($B77,'4. Proposed RBCs'!$B$3:$R$379,5,FALSE)</f>
        <v>2.3E-2</v>
      </c>
      <c r="M77" s="13" t="str">
        <f>VLOOKUP($B77,'4. Proposed RBCs'!$B$3:$R$379,7,FALSE)</f>
        <v>--</v>
      </c>
      <c r="N77" s="13">
        <f>VLOOKUP($B77,'4. Proposed RBCs'!$B$3:$R$379,9,FALSE)</f>
        <v>0.6</v>
      </c>
      <c r="O77" s="13" t="str">
        <f>VLOOKUP($B77,'4. Proposed RBCs'!$B$3:$R$379,11,FALSE)</f>
        <v>--</v>
      </c>
      <c r="P77" s="13">
        <f>VLOOKUP($B77,'4. Proposed RBCs'!$B$3:$R$379,13,FALSE)</f>
        <v>0.28000000000000003</v>
      </c>
      <c r="Q77" s="5" t="str">
        <f>VLOOKUP($B77,'4. Proposed RBCs'!$B$3:$R$379,15,FALSE)</f>
        <v>--</v>
      </c>
      <c r="R77" s="89" t="str">
        <f>VLOOKUP($B77,'4. Proposed RBCs'!$B$3:$R$379,17,FALSE)</f>
        <v>--</v>
      </c>
      <c r="S77" t="b">
        <f t="shared" si="16"/>
        <v>1</v>
      </c>
      <c r="T77" t="b">
        <f t="shared" si="17"/>
        <v>1</v>
      </c>
      <c r="U77" t="b">
        <f t="shared" si="18"/>
        <v>1</v>
      </c>
      <c r="V77" t="b">
        <f t="shared" si="19"/>
        <v>1</v>
      </c>
      <c r="W77" t="b">
        <f t="shared" si="20"/>
        <v>1</v>
      </c>
      <c r="X77" t="b">
        <f t="shared" si="21"/>
        <v>1</v>
      </c>
      <c r="Y77" t="b">
        <f t="shared" si="22"/>
        <v>1</v>
      </c>
      <c r="Z77" s="106">
        <f t="shared" si="23"/>
        <v>0</v>
      </c>
      <c r="AA77" s="64" t="str">
        <f t="shared" si="24"/>
        <v>--</v>
      </c>
      <c r="AB77" s="64">
        <f t="shared" si="25"/>
        <v>0</v>
      </c>
      <c r="AC77" s="64" t="str">
        <f t="shared" si="26"/>
        <v>--</v>
      </c>
      <c r="AD77" s="64">
        <f t="shared" si="27"/>
        <v>0</v>
      </c>
      <c r="AE77" s="64" t="str">
        <f t="shared" si="28"/>
        <v>--</v>
      </c>
      <c r="AF77" s="107" t="str">
        <f t="shared" si="29"/>
        <v>--</v>
      </c>
      <c r="AG77" s="114"/>
      <c r="AH77" s="83"/>
      <c r="AI77" s="83"/>
      <c r="AJ77" s="5"/>
      <c r="AK77" s="98"/>
    </row>
    <row r="78" spans="1:37" x14ac:dyDescent="0.25">
      <c r="A78" s="5">
        <v>130</v>
      </c>
      <c r="B78" s="9">
        <v>152</v>
      </c>
      <c r="C78" s="9" t="s">
        <v>234</v>
      </c>
      <c r="D78" s="18" t="s">
        <v>235</v>
      </c>
      <c r="E78" s="97" t="str">
        <f>VLOOKUP($B78,'2018 RBCs'!$A$4:$L$609,6,FALSE)</f>
        <v>--</v>
      </c>
      <c r="F78" s="5">
        <f>VLOOKUP($B78,'2018 RBCs'!$A$4:$L$609,7,FALSE)</f>
        <v>600</v>
      </c>
      <c r="G78" s="5" t="str">
        <f>VLOOKUP($B78,'2018 RBCs'!$A$4:$L$609,8,FALSE)</f>
        <v>--</v>
      </c>
      <c r="H78" s="5">
        <f>VLOOKUP($B78,'2018 RBCs'!$A$4:$L$609,9,FALSE)</f>
        <v>2600</v>
      </c>
      <c r="I78" s="5" t="str">
        <f>VLOOKUP($B78,'2018 RBCs'!$A$4:$L$609,10,FALSE)</f>
        <v>--</v>
      </c>
      <c r="J78" s="5">
        <f>VLOOKUP($B78,'2018 RBCs'!$A$4:$L$609,11,FALSE)</f>
        <v>2600</v>
      </c>
      <c r="K78" s="98" t="str">
        <f>VLOOKUP($B78,'2018 RBCs'!$A$4:$L$609,12,FALSE)</f>
        <v>--</v>
      </c>
      <c r="L78" s="90" t="str">
        <f>VLOOKUP($B78,'4. Proposed RBCs'!$B$3:$R$379,5,FALSE)</f>
        <v>--</v>
      </c>
      <c r="M78" s="13">
        <f>VLOOKUP($B78,'4. Proposed RBCs'!$B$3:$R$379,7,FALSE)</f>
        <v>600</v>
      </c>
      <c r="N78" s="13" t="str">
        <f>VLOOKUP($B78,'4. Proposed RBCs'!$B$3:$R$379,9,FALSE)</f>
        <v>--</v>
      </c>
      <c r="O78" s="13">
        <f>VLOOKUP($B78,'4. Proposed RBCs'!$B$3:$R$379,11,FALSE)</f>
        <v>2600</v>
      </c>
      <c r="P78" s="13" t="str">
        <f>VLOOKUP($B78,'4. Proposed RBCs'!$B$3:$R$379,13,FALSE)</f>
        <v>--</v>
      </c>
      <c r="Q78" s="5">
        <f>VLOOKUP($B78,'4. Proposed RBCs'!$B$3:$R$379,15,FALSE)</f>
        <v>2600</v>
      </c>
      <c r="R78" s="89" t="str">
        <f>VLOOKUP($B78,'4. Proposed RBCs'!$B$3:$R$379,17,FALSE)</f>
        <v>--</v>
      </c>
      <c r="S78" t="b">
        <f t="shared" si="16"/>
        <v>1</v>
      </c>
      <c r="T78" t="b">
        <f t="shared" si="17"/>
        <v>1</v>
      </c>
      <c r="U78" t="b">
        <f t="shared" si="18"/>
        <v>1</v>
      </c>
      <c r="V78" t="b">
        <f t="shared" si="19"/>
        <v>1</v>
      </c>
      <c r="W78" t="b">
        <f t="shared" si="20"/>
        <v>1</v>
      </c>
      <c r="X78" t="b">
        <f t="shared" si="21"/>
        <v>1</v>
      </c>
      <c r="Y78" t="b">
        <f t="shared" si="22"/>
        <v>1</v>
      </c>
      <c r="Z78" s="106" t="str">
        <f t="shared" si="23"/>
        <v>--</v>
      </c>
      <c r="AA78" s="64">
        <f t="shared" si="24"/>
        <v>0</v>
      </c>
      <c r="AB78" s="64" t="str">
        <f t="shared" si="25"/>
        <v>--</v>
      </c>
      <c r="AC78" s="64">
        <f t="shared" si="26"/>
        <v>0</v>
      </c>
      <c r="AD78" s="64" t="str">
        <f t="shared" si="27"/>
        <v>--</v>
      </c>
      <c r="AE78" s="64">
        <f t="shared" si="28"/>
        <v>0</v>
      </c>
      <c r="AF78" s="107" t="str">
        <f t="shared" si="29"/>
        <v>--</v>
      </c>
      <c r="AG78" s="114"/>
      <c r="AH78" s="83"/>
      <c r="AI78" s="83"/>
      <c r="AJ78" s="5"/>
      <c r="AK78" s="98"/>
    </row>
    <row r="79" spans="1:37" x14ac:dyDescent="0.25">
      <c r="A79" s="5">
        <v>134</v>
      </c>
      <c r="B79" s="5">
        <v>156</v>
      </c>
      <c r="C79" s="5" t="s">
        <v>236</v>
      </c>
      <c r="D79" s="7" t="s">
        <v>237</v>
      </c>
      <c r="E79" s="97" t="str">
        <f>VLOOKUP($B79,'2018 RBCs'!$A$4:$L$609,6,FALSE)</f>
        <v>--</v>
      </c>
      <c r="F79" s="5" t="str">
        <f>VLOOKUP($B79,'2018 RBCs'!$A$4:$L$609,7,FALSE)</f>
        <v>--</v>
      </c>
      <c r="G79" s="5" t="str">
        <f>VLOOKUP($B79,'2018 RBCs'!$A$4:$L$609,8,FALSE)</f>
        <v>--</v>
      </c>
      <c r="H79" s="5" t="str">
        <f>VLOOKUP($B79,'2018 RBCs'!$A$4:$L$609,9,FALSE)</f>
        <v>--</v>
      </c>
      <c r="I79" s="5" t="str">
        <f>VLOOKUP($B79,'2018 RBCs'!$A$4:$L$609,10,FALSE)</f>
        <v>--</v>
      </c>
      <c r="J79" s="5" t="str">
        <f>VLOOKUP($B79,'2018 RBCs'!$A$4:$L$609,11,FALSE)</f>
        <v>--</v>
      </c>
      <c r="K79" s="98" t="str">
        <f>VLOOKUP($B79,'2018 RBCs'!$A$4:$L$609,12,FALSE)</f>
        <v>--</v>
      </c>
      <c r="L79" s="90" t="str">
        <f>VLOOKUP($B79,'4. Proposed RBCs'!$B$3:$R$379,5,FALSE)</f>
        <v>--</v>
      </c>
      <c r="M79" s="8">
        <f>VLOOKUP($B79,'4. Proposed RBCs'!$B$3:$R$379,7,FALSE)</f>
        <v>2.7</v>
      </c>
      <c r="N79" s="13" t="str">
        <f>VLOOKUP($B79,'4. Proposed RBCs'!$B$3:$R$379,9,FALSE)</f>
        <v>--</v>
      </c>
      <c r="O79" s="8">
        <f>VLOOKUP($B79,'4. Proposed RBCs'!$B$3:$R$379,11,FALSE)</f>
        <v>12</v>
      </c>
      <c r="P79" s="13" t="str">
        <f>VLOOKUP($B79,'4. Proposed RBCs'!$B$3:$R$379,13,FALSE)</f>
        <v>--</v>
      </c>
      <c r="Q79" s="8">
        <f>VLOOKUP($B79,'4. Proposed RBCs'!$B$3:$R$379,15,FALSE)</f>
        <v>12</v>
      </c>
      <c r="R79" s="91">
        <f>VLOOKUP($B79,'4. Proposed RBCs'!$B$3:$R$379,17,FALSE)</f>
        <v>29</v>
      </c>
      <c r="S79" t="b">
        <f t="shared" si="16"/>
        <v>1</v>
      </c>
      <c r="T79" t="b">
        <f t="shared" si="17"/>
        <v>0</v>
      </c>
      <c r="U79" t="b">
        <f t="shared" si="18"/>
        <v>1</v>
      </c>
      <c r="V79" t="b">
        <f t="shared" si="19"/>
        <v>0</v>
      </c>
      <c r="W79" t="b">
        <f t="shared" si="20"/>
        <v>1</v>
      </c>
      <c r="X79" t="b">
        <f t="shared" si="21"/>
        <v>0</v>
      </c>
      <c r="Y79" t="b">
        <f t="shared" si="22"/>
        <v>0</v>
      </c>
      <c r="Z79" s="106" t="str">
        <f t="shared" si="23"/>
        <v>--</v>
      </c>
      <c r="AA79" s="64" t="str">
        <f t="shared" si="24"/>
        <v>--</v>
      </c>
      <c r="AB79" s="64" t="str">
        <f t="shared" si="25"/>
        <v>--</v>
      </c>
      <c r="AC79" s="64" t="str">
        <f t="shared" si="26"/>
        <v>--</v>
      </c>
      <c r="AD79" s="64" t="str">
        <f t="shared" si="27"/>
        <v>--</v>
      </c>
      <c r="AE79" s="64" t="str">
        <f t="shared" si="28"/>
        <v>--</v>
      </c>
      <c r="AF79" s="107" t="str">
        <f t="shared" si="29"/>
        <v>--</v>
      </c>
      <c r="AG79" s="114"/>
      <c r="AH79" s="83"/>
      <c r="AI79" s="83"/>
      <c r="AJ79" s="5"/>
      <c r="AK79" s="98"/>
    </row>
    <row r="80" spans="1:37" x14ac:dyDescent="0.25">
      <c r="A80" s="5">
        <v>136</v>
      </c>
      <c r="B80" s="9">
        <v>159</v>
      </c>
      <c r="C80" s="9" t="s">
        <v>238</v>
      </c>
      <c r="D80" s="18" t="s">
        <v>239</v>
      </c>
      <c r="E80" s="97">
        <f>VLOOKUP($B80,'2018 RBCs'!$A$4:$L$609,6,FALSE)</f>
        <v>1.6E-2</v>
      </c>
      <c r="F80" s="5" t="str">
        <f>VLOOKUP($B80,'2018 RBCs'!$A$4:$L$609,7,FALSE)</f>
        <v>--</v>
      </c>
      <c r="G80" s="5">
        <f>VLOOKUP($B80,'2018 RBCs'!$A$4:$L$609,8,FALSE)</f>
        <v>0.41</v>
      </c>
      <c r="H80" s="5" t="str">
        <f>VLOOKUP($B80,'2018 RBCs'!$A$4:$L$609,9,FALSE)</f>
        <v>--</v>
      </c>
      <c r="I80" s="5">
        <f>VLOOKUP($B80,'2018 RBCs'!$A$4:$L$609,10,FALSE)</f>
        <v>0.19</v>
      </c>
      <c r="J80" s="5" t="str">
        <f>VLOOKUP($B80,'2018 RBCs'!$A$4:$L$609,11,FALSE)</f>
        <v>--</v>
      </c>
      <c r="K80" s="98" t="str">
        <f>VLOOKUP($B80,'2018 RBCs'!$A$4:$L$609,12,FALSE)</f>
        <v>--</v>
      </c>
      <c r="L80" s="90">
        <f>VLOOKUP($B80,'4. Proposed RBCs'!$B$3:$R$379,5,FALSE)</f>
        <v>1.6E-2</v>
      </c>
      <c r="M80" s="13" t="str">
        <f>VLOOKUP($B80,'4. Proposed RBCs'!$B$3:$R$379,7,FALSE)</f>
        <v>--</v>
      </c>
      <c r="N80" s="13">
        <f>VLOOKUP($B80,'4. Proposed RBCs'!$B$3:$R$379,9,FALSE)</f>
        <v>0.41</v>
      </c>
      <c r="O80" s="13" t="str">
        <f>VLOOKUP($B80,'4. Proposed RBCs'!$B$3:$R$379,11,FALSE)</f>
        <v>--</v>
      </c>
      <c r="P80" s="13">
        <f>VLOOKUP($B80,'4. Proposed RBCs'!$B$3:$R$379,13,FALSE)</f>
        <v>0.19</v>
      </c>
      <c r="Q80" s="5" t="str">
        <f>VLOOKUP($B80,'4. Proposed RBCs'!$B$3:$R$379,15,FALSE)</f>
        <v>--</v>
      </c>
      <c r="R80" s="89" t="str">
        <f>VLOOKUP($B80,'4. Proposed RBCs'!$B$3:$R$379,17,FALSE)</f>
        <v>--</v>
      </c>
      <c r="S80" t="b">
        <f t="shared" si="16"/>
        <v>1</v>
      </c>
      <c r="T80" t="b">
        <f t="shared" si="17"/>
        <v>1</v>
      </c>
      <c r="U80" t="b">
        <f t="shared" si="18"/>
        <v>1</v>
      </c>
      <c r="V80" t="b">
        <f t="shared" si="19"/>
        <v>1</v>
      </c>
      <c r="W80" t="b">
        <f t="shared" si="20"/>
        <v>1</v>
      </c>
      <c r="X80" t="b">
        <f t="shared" si="21"/>
        <v>1</v>
      </c>
      <c r="Y80" t="b">
        <f t="shared" si="22"/>
        <v>1</v>
      </c>
      <c r="Z80" s="106">
        <f t="shared" si="23"/>
        <v>0</v>
      </c>
      <c r="AA80" s="64" t="str">
        <f t="shared" si="24"/>
        <v>--</v>
      </c>
      <c r="AB80" s="64">
        <f t="shared" si="25"/>
        <v>0</v>
      </c>
      <c r="AC80" s="64" t="str">
        <f t="shared" si="26"/>
        <v>--</v>
      </c>
      <c r="AD80" s="64">
        <f t="shared" si="27"/>
        <v>0</v>
      </c>
      <c r="AE80" s="64" t="str">
        <f t="shared" si="28"/>
        <v>--</v>
      </c>
      <c r="AF80" s="107" t="str">
        <f t="shared" si="29"/>
        <v>--</v>
      </c>
      <c r="AG80" s="114"/>
      <c r="AH80" s="83"/>
      <c r="AI80" s="83"/>
      <c r="AJ80" s="5"/>
      <c r="AK80" s="98"/>
    </row>
    <row r="81" spans="1:37" x14ac:dyDescent="0.25">
      <c r="A81" s="5">
        <v>137</v>
      </c>
      <c r="B81" s="9">
        <v>161</v>
      </c>
      <c r="C81" s="9" t="s">
        <v>240</v>
      </c>
      <c r="D81" s="18" t="s">
        <v>241</v>
      </c>
      <c r="E81" s="97" t="str">
        <f>VLOOKUP($B81,'2018 RBCs'!$A$4:$L$609,6,FALSE)</f>
        <v>--</v>
      </c>
      <c r="F81" s="5">
        <f>VLOOKUP($B81,'2018 RBCs'!$A$4:$L$609,7,FALSE)</f>
        <v>0.8</v>
      </c>
      <c r="G81" s="5" t="str">
        <f>VLOOKUP($B81,'2018 RBCs'!$A$4:$L$609,8,FALSE)</f>
        <v>--</v>
      </c>
      <c r="H81" s="5">
        <f>VLOOKUP($B81,'2018 RBCs'!$A$4:$L$609,9,FALSE)</f>
        <v>3.5</v>
      </c>
      <c r="I81" s="5" t="str">
        <f>VLOOKUP($B81,'2018 RBCs'!$A$4:$L$609,10,FALSE)</f>
        <v>--</v>
      </c>
      <c r="J81" s="5">
        <f>VLOOKUP($B81,'2018 RBCs'!$A$4:$L$609,11,FALSE)</f>
        <v>3.5</v>
      </c>
      <c r="K81" s="98">
        <f>VLOOKUP($B81,'2018 RBCs'!$A$4:$L$609,12,FALSE)</f>
        <v>340</v>
      </c>
      <c r="L81" s="90" t="str">
        <f>VLOOKUP($B81,'4. Proposed RBCs'!$B$3:$R$379,5,FALSE)</f>
        <v>--</v>
      </c>
      <c r="M81" s="13">
        <f>VLOOKUP($B81,'4. Proposed RBCs'!$B$3:$R$379,7,FALSE)</f>
        <v>0.8</v>
      </c>
      <c r="N81" s="13" t="str">
        <f>VLOOKUP($B81,'4. Proposed RBCs'!$B$3:$R$379,9,FALSE)</f>
        <v>--</v>
      </c>
      <c r="O81" s="13">
        <f>VLOOKUP($B81,'4. Proposed RBCs'!$B$3:$R$379,11,FALSE)</f>
        <v>3.5</v>
      </c>
      <c r="P81" s="13" t="str">
        <f>VLOOKUP($B81,'4. Proposed RBCs'!$B$3:$R$379,13,FALSE)</f>
        <v>--</v>
      </c>
      <c r="Q81" s="5">
        <f>VLOOKUP($B81,'4. Proposed RBCs'!$B$3:$R$379,15,FALSE)</f>
        <v>3.5</v>
      </c>
      <c r="R81" s="91">
        <f>VLOOKUP($B81,'4. Proposed RBCs'!$B$3:$R$379,17,FALSE)</f>
        <v>14</v>
      </c>
      <c r="S81" t="b">
        <f t="shared" si="16"/>
        <v>1</v>
      </c>
      <c r="T81" t="b">
        <f t="shared" si="17"/>
        <v>1</v>
      </c>
      <c r="U81" t="b">
        <f t="shared" si="18"/>
        <v>1</v>
      </c>
      <c r="V81" t="b">
        <f t="shared" si="19"/>
        <v>1</v>
      </c>
      <c r="W81" t="b">
        <f t="shared" si="20"/>
        <v>1</v>
      </c>
      <c r="X81" t="b">
        <f t="shared" si="21"/>
        <v>1</v>
      </c>
      <c r="Y81" t="b">
        <f t="shared" si="22"/>
        <v>0</v>
      </c>
      <c r="Z81" s="106" t="str">
        <f t="shared" si="23"/>
        <v>--</v>
      </c>
      <c r="AA81" s="64">
        <f t="shared" si="24"/>
        <v>0</v>
      </c>
      <c r="AB81" s="64" t="str">
        <f t="shared" si="25"/>
        <v>--</v>
      </c>
      <c r="AC81" s="64">
        <f t="shared" si="26"/>
        <v>0</v>
      </c>
      <c r="AD81" s="64" t="str">
        <f t="shared" si="27"/>
        <v>--</v>
      </c>
      <c r="AE81" s="64">
        <f t="shared" si="28"/>
        <v>0</v>
      </c>
      <c r="AF81" s="107">
        <f t="shared" si="29"/>
        <v>-0.95882352941176474</v>
      </c>
      <c r="AG81" s="114"/>
      <c r="AH81" s="83"/>
      <c r="AI81" s="83" t="s">
        <v>1735</v>
      </c>
      <c r="AJ81" s="5"/>
      <c r="AK81" s="98"/>
    </row>
    <row r="82" spans="1:37" x14ac:dyDescent="0.25">
      <c r="A82" s="5">
        <v>138</v>
      </c>
      <c r="B82" s="9">
        <v>162</v>
      </c>
      <c r="C82" s="9" t="s">
        <v>242</v>
      </c>
      <c r="D82" s="18" t="s">
        <v>243</v>
      </c>
      <c r="E82" s="97" t="str">
        <f>VLOOKUP($B82,'2018 RBCs'!$A$4:$L$609,6,FALSE)</f>
        <v>--</v>
      </c>
      <c r="F82" s="5">
        <f>VLOOKUP($B82,'2018 RBCs'!$A$4:$L$609,7,FALSE)</f>
        <v>6000</v>
      </c>
      <c r="G82" s="5" t="str">
        <f>VLOOKUP($B82,'2018 RBCs'!$A$4:$L$609,8,FALSE)</f>
        <v>--</v>
      </c>
      <c r="H82" s="5">
        <f>VLOOKUP($B82,'2018 RBCs'!$A$4:$L$609,9,FALSE)</f>
        <v>26000</v>
      </c>
      <c r="I82" s="5" t="str">
        <f>VLOOKUP($B82,'2018 RBCs'!$A$4:$L$609,10,FALSE)</f>
        <v>--</v>
      </c>
      <c r="J82" s="5">
        <f>VLOOKUP($B82,'2018 RBCs'!$A$4:$L$609,11,FALSE)</f>
        <v>26000</v>
      </c>
      <c r="K82" s="98" t="str">
        <f>VLOOKUP($B82,'2018 RBCs'!$A$4:$L$609,12,FALSE)</f>
        <v>--</v>
      </c>
      <c r="L82" s="90" t="str">
        <f>VLOOKUP($B82,'4. Proposed RBCs'!$B$3:$R$379,5,FALSE)</f>
        <v>--</v>
      </c>
      <c r="M82" s="13">
        <f>VLOOKUP($B82,'4. Proposed RBCs'!$B$3:$R$379,7,FALSE)</f>
        <v>6000</v>
      </c>
      <c r="N82" s="13" t="str">
        <f>VLOOKUP($B82,'4. Proposed RBCs'!$B$3:$R$379,9,FALSE)</f>
        <v>--</v>
      </c>
      <c r="O82" s="13">
        <f>VLOOKUP($B82,'4. Proposed RBCs'!$B$3:$R$379,11,FALSE)</f>
        <v>26000</v>
      </c>
      <c r="P82" s="13" t="str">
        <f>VLOOKUP($B82,'4. Proposed RBCs'!$B$3:$R$379,13,FALSE)</f>
        <v>--</v>
      </c>
      <c r="Q82" s="5">
        <f>VLOOKUP($B82,'4. Proposed RBCs'!$B$3:$R$379,15,FALSE)</f>
        <v>26000</v>
      </c>
      <c r="R82" s="89" t="str">
        <f>VLOOKUP($B82,'4. Proposed RBCs'!$B$3:$R$379,17,FALSE)</f>
        <v>--</v>
      </c>
      <c r="S82" t="b">
        <f t="shared" si="16"/>
        <v>1</v>
      </c>
      <c r="T82" t="b">
        <f t="shared" si="17"/>
        <v>1</v>
      </c>
      <c r="U82" t="b">
        <f t="shared" si="18"/>
        <v>1</v>
      </c>
      <c r="V82" t="b">
        <f t="shared" si="19"/>
        <v>1</v>
      </c>
      <c r="W82" t="b">
        <f t="shared" si="20"/>
        <v>1</v>
      </c>
      <c r="X82" t="b">
        <f t="shared" si="21"/>
        <v>1</v>
      </c>
      <c r="Y82" t="b">
        <f t="shared" si="22"/>
        <v>1</v>
      </c>
      <c r="Z82" s="106" t="str">
        <f t="shared" si="23"/>
        <v>--</v>
      </c>
      <c r="AA82" s="64">
        <f t="shared" si="24"/>
        <v>0</v>
      </c>
      <c r="AB82" s="64" t="str">
        <f t="shared" si="25"/>
        <v>--</v>
      </c>
      <c r="AC82" s="64">
        <f t="shared" si="26"/>
        <v>0</v>
      </c>
      <c r="AD82" s="64" t="str">
        <f t="shared" si="27"/>
        <v>--</v>
      </c>
      <c r="AE82" s="64">
        <f t="shared" si="28"/>
        <v>0</v>
      </c>
      <c r="AF82" s="107" t="str">
        <f t="shared" si="29"/>
        <v>--</v>
      </c>
      <c r="AG82" s="114"/>
      <c r="AH82" s="83"/>
      <c r="AI82" s="83"/>
      <c r="AJ82" s="5"/>
      <c r="AK82" s="98"/>
    </row>
    <row r="83" spans="1:37" x14ac:dyDescent="0.25">
      <c r="A83" s="5">
        <v>140</v>
      </c>
      <c r="B83" s="5" t="s">
        <v>244</v>
      </c>
      <c r="C83" s="5" t="s">
        <v>245</v>
      </c>
      <c r="D83" s="7" t="s">
        <v>246</v>
      </c>
      <c r="E83" s="97" t="e">
        <f>VLOOKUP($B83,'2018 RBCs'!$A$4:$L$609,6,FALSE)</f>
        <v>#N/A</v>
      </c>
      <c r="F83" s="5" t="e">
        <f>VLOOKUP($B83,'2018 RBCs'!$A$4:$L$609,7,FALSE)</f>
        <v>#N/A</v>
      </c>
      <c r="G83" s="5" t="e">
        <f>VLOOKUP($B83,'2018 RBCs'!$A$4:$L$609,8,FALSE)</f>
        <v>#N/A</v>
      </c>
      <c r="H83" s="5" t="e">
        <f>VLOOKUP($B83,'2018 RBCs'!$A$4:$L$609,9,FALSE)</f>
        <v>#N/A</v>
      </c>
      <c r="I83" s="5" t="e">
        <f>VLOOKUP($B83,'2018 RBCs'!$A$4:$L$609,10,FALSE)</f>
        <v>#N/A</v>
      </c>
      <c r="J83" s="5" t="e">
        <f>VLOOKUP($B83,'2018 RBCs'!$A$4:$L$609,11,FALSE)</f>
        <v>#N/A</v>
      </c>
      <c r="K83" s="98" t="e">
        <f>VLOOKUP($B83,'2018 RBCs'!$A$4:$L$609,12,FALSE)</f>
        <v>#N/A</v>
      </c>
      <c r="L83" s="92" t="str">
        <f>VLOOKUP($B83,'4. Proposed RBCs'!$B$3:$R$379,5,FALSE)</f>
        <v>--</v>
      </c>
      <c r="M83" s="11">
        <f>VLOOKUP($B83,'4. Proposed RBCs'!$B$3:$R$379,7,FALSE)</f>
        <v>700</v>
      </c>
      <c r="N83" s="11" t="str">
        <f>VLOOKUP($B83,'4. Proposed RBCs'!$B$3:$R$379,9,FALSE)</f>
        <v>--</v>
      </c>
      <c r="O83" s="11">
        <f>VLOOKUP($B83,'4. Proposed RBCs'!$B$3:$R$379,11,FALSE)</f>
        <v>3100</v>
      </c>
      <c r="P83" s="11" t="str">
        <f>VLOOKUP($B83,'4. Proposed RBCs'!$B$3:$R$379,13,FALSE)</f>
        <v>--</v>
      </c>
      <c r="Q83" s="11">
        <f>VLOOKUP($B83,'4. Proposed RBCs'!$B$3:$R$379,15,FALSE)</f>
        <v>3100</v>
      </c>
      <c r="R83" s="93" t="str">
        <f>VLOOKUP($B83,'4. Proposed RBCs'!$B$3:$R$379,17,FALSE)</f>
        <v>--</v>
      </c>
      <c r="S83" t="e">
        <f t="shared" si="16"/>
        <v>#N/A</v>
      </c>
      <c r="T83" t="e">
        <f t="shared" si="17"/>
        <v>#N/A</v>
      </c>
      <c r="U83" t="e">
        <f t="shared" si="18"/>
        <v>#N/A</v>
      </c>
      <c r="V83" t="e">
        <f t="shared" si="19"/>
        <v>#N/A</v>
      </c>
      <c r="W83" t="e">
        <f t="shared" si="20"/>
        <v>#N/A</v>
      </c>
      <c r="X83" t="e">
        <f t="shared" si="21"/>
        <v>#N/A</v>
      </c>
      <c r="Y83" t="e">
        <f t="shared" si="22"/>
        <v>#N/A</v>
      </c>
      <c r="Z83" s="106" t="s">
        <v>1712</v>
      </c>
      <c r="AA83" s="64" t="s">
        <v>1712</v>
      </c>
      <c r="AB83" s="64" t="s">
        <v>1712</v>
      </c>
      <c r="AC83" s="64" t="s">
        <v>1712</v>
      </c>
      <c r="AD83" s="64" t="s">
        <v>1712</v>
      </c>
      <c r="AE83" s="64" t="s">
        <v>1712</v>
      </c>
      <c r="AF83" s="107" t="s">
        <v>1712</v>
      </c>
      <c r="AG83" s="114"/>
      <c r="AH83" s="83"/>
      <c r="AI83" s="83"/>
      <c r="AJ83" s="5"/>
      <c r="AK83" s="98"/>
    </row>
    <row r="84" spans="1:37" x14ac:dyDescent="0.25">
      <c r="A84" s="5">
        <v>147</v>
      </c>
      <c r="B84" s="9">
        <v>170</v>
      </c>
      <c r="C84" s="9" t="s">
        <v>247</v>
      </c>
      <c r="D84" s="18" t="s">
        <v>248</v>
      </c>
      <c r="E84" s="97">
        <f>VLOOKUP($B84,'2018 RBCs'!$A$4:$L$609,6,FALSE)</f>
        <v>1.4E-2</v>
      </c>
      <c r="F84" s="5" t="str">
        <f>VLOOKUP($B84,'2018 RBCs'!$A$4:$L$609,7,FALSE)</f>
        <v>--</v>
      </c>
      <c r="G84" s="5">
        <f>VLOOKUP($B84,'2018 RBCs'!$A$4:$L$609,8,FALSE)</f>
        <v>0.38</v>
      </c>
      <c r="H84" s="5" t="str">
        <f>VLOOKUP($B84,'2018 RBCs'!$A$4:$L$609,9,FALSE)</f>
        <v>--</v>
      </c>
      <c r="I84" s="5">
        <f>VLOOKUP($B84,'2018 RBCs'!$A$4:$L$609,10,FALSE)</f>
        <v>0.17</v>
      </c>
      <c r="J84" s="5" t="str">
        <f>VLOOKUP($B84,'2018 RBCs'!$A$4:$L$609,11,FALSE)</f>
        <v>--</v>
      </c>
      <c r="K84" s="98" t="str">
        <f>VLOOKUP($B84,'2018 RBCs'!$A$4:$L$609,12,FALSE)</f>
        <v>--</v>
      </c>
      <c r="L84" s="90">
        <f>VLOOKUP($B84,'4. Proposed RBCs'!$B$3:$R$379,5,FALSE)</f>
        <v>1.4E-2</v>
      </c>
      <c r="M84" s="13" t="str">
        <f>VLOOKUP($B84,'4. Proposed RBCs'!$B$3:$R$379,7,FALSE)</f>
        <v>--</v>
      </c>
      <c r="N84" s="13">
        <f>VLOOKUP($B84,'4. Proposed RBCs'!$B$3:$R$379,9,FALSE)</f>
        <v>0.38</v>
      </c>
      <c r="O84" s="13" t="str">
        <f>VLOOKUP($B84,'4. Proposed RBCs'!$B$3:$R$379,11,FALSE)</f>
        <v>--</v>
      </c>
      <c r="P84" s="13">
        <f>VLOOKUP($B84,'4. Proposed RBCs'!$B$3:$R$379,13,FALSE)</f>
        <v>0.17</v>
      </c>
      <c r="Q84" s="5" t="str">
        <f>VLOOKUP($B84,'4. Proposed RBCs'!$B$3:$R$379,15,FALSE)</f>
        <v>--</v>
      </c>
      <c r="R84" s="89" t="str">
        <f>VLOOKUP($B84,'4. Proposed RBCs'!$B$3:$R$379,17,FALSE)</f>
        <v>--</v>
      </c>
      <c r="S84" t="b">
        <f t="shared" si="16"/>
        <v>1</v>
      </c>
      <c r="T84" t="b">
        <f t="shared" si="17"/>
        <v>1</v>
      </c>
      <c r="U84" t="b">
        <f t="shared" si="18"/>
        <v>1</v>
      </c>
      <c r="V84" t="b">
        <f t="shared" si="19"/>
        <v>1</v>
      </c>
      <c r="W84" t="b">
        <f t="shared" si="20"/>
        <v>1</v>
      </c>
      <c r="X84" t="b">
        <f t="shared" si="21"/>
        <v>1</v>
      </c>
      <c r="Y84" t="b">
        <f t="shared" si="22"/>
        <v>1</v>
      </c>
      <c r="Z84" s="106">
        <f t="shared" si="23"/>
        <v>0</v>
      </c>
      <c r="AA84" s="64" t="str">
        <f t="shared" si="24"/>
        <v>--</v>
      </c>
      <c r="AB84" s="64">
        <f t="shared" si="25"/>
        <v>0</v>
      </c>
      <c r="AC84" s="64" t="str">
        <f t="shared" si="26"/>
        <v>--</v>
      </c>
      <c r="AD84" s="64">
        <f t="shared" si="27"/>
        <v>0</v>
      </c>
      <c r="AE84" s="64" t="str">
        <f t="shared" si="28"/>
        <v>--</v>
      </c>
      <c r="AF84" s="107" t="str">
        <f t="shared" si="29"/>
        <v>--</v>
      </c>
      <c r="AG84" s="114"/>
      <c r="AH84" s="83"/>
      <c r="AI84" s="83"/>
      <c r="AJ84" s="5"/>
      <c r="AK84" s="98"/>
    </row>
    <row r="85" spans="1:37" x14ac:dyDescent="0.25">
      <c r="A85" s="5">
        <v>150</v>
      </c>
      <c r="B85" s="9">
        <v>173</v>
      </c>
      <c r="C85" s="9" t="s">
        <v>249</v>
      </c>
      <c r="D85" s="18" t="s">
        <v>250</v>
      </c>
      <c r="E85" s="97">
        <f>VLOOKUP($B85,'2018 RBCs'!$A$4:$L$609,6,FALSE)</f>
        <v>0.01</v>
      </c>
      <c r="F85" s="5" t="str">
        <f>VLOOKUP($B85,'2018 RBCs'!$A$4:$L$609,7,FALSE)</f>
        <v>--</v>
      </c>
      <c r="G85" s="5">
        <f>VLOOKUP($B85,'2018 RBCs'!$A$4:$L$609,8,FALSE)</f>
        <v>0.27</v>
      </c>
      <c r="H85" s="5" t="str">
        <f>VLOOKUP($B85,'2018 RBCs'!$A$4:$L$609,9,FALSE)</f>
        <v>--</v>
      </c>
      <c r="I85" s="5">
        <f>VLOOKUP($B85,'2018 RBCs'!$A$4:$L$609,10,FALSE)</f>
        <v>0.12</v>
      </c>
      <c r="J85" s="5" t="str">
        <f>VLOOKUP($B85,'2018 RBCs'!$A$4:$L$609,11,FALSE)</f>
        <v>--</v>
      </c>
      <c r="K85" s="98" t="str">
        <f>VLOOKUP($B85,'2018 RBCs'!$A$4:$L$609,12,FALSE)</f>
        <v>--</v>
      </c>
      <c r="L85" s="90">
        <f>VLOOKUP($B85,'4. Proposed RBCs'!$B$3:$R$379,5,FALSE)</f>
        <v>0.01</v>
      </c>
      <c r="M85" s="13" t="str">
        <f>VLOOKUP($B85,'4. Proposed RBCs'!$B$3:$R$379,7,FALSE)</f>
        <v>--</v>
      </c>
      <c r="N85" s="13">
        <f>VLOOKUP($B85,'4. Proposed RBCs'!$B$3:$R$379,9,FALSE)</f>
        <v>0.27</v>
      </c>
      <c r="O85" s="13" t="str">
        <f>VLOOKUP($B85,'4. Proposed RBCs'!$B$3:$R$379,11,FALSE)</f>
        <v>--</v>
      </c>
      <c r="P85" s="13">
        <f>VLOOKUP($B85,'4. Proposed RBCs'!$B$3:$R$379,13,FALSE)</f>
        <v>0.12</v>
      </c>
      <c r="Q85" s="5" t="str">
        <f>VLOOKUP($B85,'4. Proposed RBCs'!$B$3:$R$379,15,FALSE)</f>
        <v>--</v>
      </c>
      <c r="R85" s="89" t="str">
        <f>VLOOKUP($B85,'4. Proposed RBCs'!$B$3:$R$379,17,FALSE)</f>
        <v>--</v>
      </c>
      <c r="S85" t="b">
        <f t="shared" si="16"/>
        <v>1</v>
      </c>
      <c r="T85" t="b">
        <f t="shared" si="17"/>
        <v>1</v>
      </c>
      <c r="U85" t="b">
        <f t="shared" si="18"/>
        <v>1</v>
      </c>
      <c r="V85" t="b">
        <f t="shared" si="19"/>
        <v>1</v>
      </c>
      <c r="W85" t="b">
        <f t="shared" si="20"/>
        <v>1</v>
      </c>
      <c r="X85" t="b">
        <f t="shared" si="21"/>
        <v>1</v>
      </c>
      <c r="Y85" t="b">
        <f t="shared" si="22"/>
        <v>1</v>
      </c>
      <c r="Z85" s="106">
        <f t="shared" si="23"/>
        <v>0</v>
      </c>
      <c r="AA85" s="64" t="str">
        <f t="shared" si="24"/>
        <v>--</v>
      </c>
      <c r="AB85" s="64">
        <f t="shared" si="25"/>
        <v>0</v>
      </c>
      <c r="AC85" s="64" t="str">
        <f t="shared" si="26"/>
        <v>--</v>
      </c>
      <c r="AD85" s="64">
        <f t="shared" si="27"/>
        <v>0</v>
      </c>
      <c r="AE85" s="64" t="str">
        <f t="shared" si="28"/>
        <v>--</v>
      </c>
      <c r="AF85" s="107" t="str">
        <f t="shared" si="29"/>
        <v>--</v>
      </c>
      <c r="AG85" s="114"/>
      <c r="AH85" s="83"/>
      <c r="AI85" s="83"/>
      <c r="AJ85" s="5"/>
      <c r="AK85" s="98"/>
    </row>
    <row r="86" spans="1:37" x14ac:dyDescent="0.25">
      <c r="A86" s="5">
        <v>151</v>
      </c>
      <c r="B86" s="9">
        <v>175</v>
      </c>
      <c r="C86" s="9" t="s">
        <v>251</v>
      </c>
      <c r="D86" s="18" t="s">
        <v>252</v>
      </c>
      <c r="E86" s="97">
        <f>VLOOKUP($B86,'2018 RBCs'!$A$4:$L$609,6,FALSE)</f>
        <v>0.01</v>
      </c>
      <c r="F86" s="5" t="str">
        <f>VLOOKUP($B86,'2018 RBCs'!$A$4:$L$609,7,FALSE)</f>
        <v>--</v>
      </c>
      <c r="G86" s="5">
        <f>VLOOKUP($B86,'2018 RBCs'!$A$4:$L$609,8,FALSE)</f>
        <v>0.27</v>
      </c>
      <c r="H86" s="5" t="str">
        <f>VLOOKUP($B86,'2018 RBCs'!$A$4:$L$609,9,FALSE)</f>
        <v>--</v>
      </c>
      <c r="I86" s="5">
        <f>VLOOKUP($B86,'2018 RBCs'!$A$4:$L$609,10,FALSE)</f>
        <v>0.12</v>
      </c>
      <c r="J86" s="5" t="str">
        <f>VLOOKUP($B86,'2018 RBCs'!$A$4:$L$609,11,FALSE)</f>
        <v>--</v>
      </c>
      <c r="K86" s="98" t="str">
        <f>VLOOKUP($B86,'2018 RBCs'!$A$4:$L$609,12,FALSE)</f>
        <v>--</v>
      </c>
      <c r="L86" s="90">
        <f>VLOOKUP($B86,'4. Proposed RBCs'!$B$3:$R$379,5,FALSE)</f>
        <v>0.01</v>
      </c>
      <c r="M86" s="13" t="str">
        <f>VLOOKUP($B86,'4. Proposed RBCs'!$B$3:$R$379,7,FALSE)</f>
        <v>--</v>
      </c>
      <c r="N86" s="13">
        <f>VLOOKUP($B86,'4. Proposed RBCs'!$B$3:$R$379,9,FALSE)</f>
        <v>0.27</v>
      </c>
      <c r="O86" s="13" t="str">
        <f>VLOOKUP($B86,'4. Proposed RBCs'!$B$3:$R$379,11,FALSE)</f>
        <v>--</v>
      </c>
      <c r="P86" s="13">
        <f>VLOOKUP($B86,'4. Proposed RBCs'!$B$3:$R$379,13,FALSE)</f>
        <v>0.12</v>
      </c>
      <c r="Q86" s="5" t="str">
        <f>VLOOKUP($B86,'4. Proposed RBCs'!$B$3:$R$379,15,FALSE)</f>
        <v>--</v>
      </c>
      <c r="R86" s="89" t="str">
        <f>VLOOKUP($B86,'4. Proposed RBCs'!$B$3:$R$379,17,FALSE)</f>
        <v>--</v>
      </c>
      <c r="S86" t="b">
        <f t="shared" si="16"/>
        <v>1</v>
      </c>
      <c r="T86" t="b">
        <f t="shared" si="17"/>
        <v>1</v>
      </c>
      <c r="U86" t="b">
        <f t="shared" si="18"/>
        <v>1</v>
      </c>
      <c r="V86" t="b">
        <f t="shared" si="19"/>
        <v>1</v>
      </c>
      <c r="W86" t="b">
        <f t="shared" si="20"/>
        <v>1</v>
      </c>
      <c r="X86" t="b">
        <f t="shared" si="21"/>
        <v>1</v>
      </c>
      <c r="Y86" t="b">
        <f t="shared" si="22"/>
        <v>1</v>
      </c>
      <c r="Z86" s="106">
        <f t="shared" si="23"/>
        <v>0</v>
      </c>
      <c r="AA86" s="64" t="str">
        <f t="shared" si="24"/>
        <v>--</v>
      </c>
      <c r="AB86" s="64">
        <f t="shared" si="25"/>
        <v>0</v>
      </c>
      <c r="AC86" s="64" t="str">
        <f t="shared" si="26"/>
        <v>--</v>
      </c>
      <c r="AD86" s="64">
        <f t="shared" si="27"/>
        <v>0</v>
      </c>
      <c r="AE86" s="64" t="str">
        <f t="shared" si="28"/>
        <v>--</v>
      </c>
      <c r="AF86" s="107" t="str">
        <f t="shared" si="29"/>
        <v>--</v>
      </c>
      <c r="AG86" s="114"/>
      <c r="AH86" s="83"/>
      <c r="AI86" s="83"/>
      <c r="AJ86" s="5"/>
      <c r="AK86" s="98"/>
    </row>
    <row r="87" spans="1:37" x14ac:dyDescent="0.25">
      <c r="A87" s="5">
        <v>153</v>
      </c>
      <c r="B87" s="9">
        <v>183</v>
      </c>
      <c r="C87" s="9" t="s">
        <v>253</v>
      </c>
      <c r="D87" s="18" t="s">
        <v>254</v>
      </c>
      <c r="E87" s="97">
        <f>VLOOKUP($B87,'2018 RBCs'!$A$4:$L$609,6,FALSE)</f>
        <v>0.15</v>
      </c>
      <c r="F87" s="5" t="str">
        <f>VLOOKUP($B87,'2018 RBCs'!$A$4:$L$609,7,FALSE)</f>
        <v>--</v>
      </c>
      <c r="G87" s="5">
        <f>VLOOKUP($B87,'2018 RBCs'!$A$4:$L$609,8,FALSE)</f>
        <v>3.9</v>
      </c>
      <c r="H87" s="5" t="str">
        <f>VLOOKUP($B87,'2018 RBCs'!$A$4:$L$609,9,FALSE)</f>
        <v>--</v>
      </c>
      <c r="I87" s="5">
        <f>VLOOKUP($B87,'2018 RBCs'!$A$4:$L$609,10,FALSE)</f>
        <v>1.8</v>
      </c>
      <c r="J87" s="5" t="str">
        <f>VLOOKUP($B87,'2018 RBCs'!$A$4:$L$609,11,FALSE)</f>
        <v>--</v>
      </c>
      <c r="K87" s="98" t="str">
        <f>VLOOKUP($B87,'2018 RBCs'!$A$4:$L$609,12,FALSE)</f>
        <v>--</v>
      </c>
      <c r="L87" s="90">
        <f>VLOOKUP($B87,'4. Proposed RBCs'!$B$3:$R$379,5,FALSE)</f>
        <v>0.15</v>
      </c>
      <c r="M87" s="13" t="str">
        <f>VLOOKUP($B87,'4. Proposed RBCs'!$B$3:$R$379,7,FALSE)</f>
        <v>--</v>
      </c>
      <c r="N87" s="13">
        <f>VLOOKUP($B87,'4. Proposed RBCs'!$B$3:$R$379,9,FALSE)</f>
        <v>3.9</v>
      </c>
      <c r="O87" s="13" t="str">
        <f>VLOOKUP($B87,'4. Proposed RBCs'!$B$3:$R$379,11,FALSE)</f>
        <v>--</v>
      </c>
      <c r="P87" s="13">
        <f>VLOOKUP($B87,'4. Proposed RBCs'!$B$3:$R$379,13,FALSE)</f>
        <v>1.8</v>
      </c>
      <c r="Q87" s="5" t="str">
        <f>VLOOKUP($B87,'4. Proposed RBCs'!$B$3:$R$379,15,FALSE)</f>
        <v>--</v>
      </c>
      <c r="R87" s="89" t="str">
        <f>VLOOKUP($B87,'4. Proposed RBCs'!$B$3:$R$379,17,FALSE)</f>
        <v>--</v>
      </c>
      <c r="S87" t="b">
        <f t="shared" si="16"/>
        <v>1</v>
      </c>
      <c r="T87" t="b">
        <f t="shared" si="17"/>
        <v>1</v>
      </c>
      <c r="U87" t="b">
        <f t="shared" si="18"/>
        <v>1</v>
      </c>
      <c r="V87" t="b">
        <f t="shared" si="19"/>
        <v>1</v>
      </c>
      <c r="W87" t="b">
        <f t="shared" si="20"/>
        <v>1</v>
      </c>
      <c r="X87" t="b">
        <f t="shared" si="21"/>
        <v>1</v>
      </c>
      <c r="Y87" t="b">
        <f t="shared" si="22"/>
        <v>1</v>
      </c>
      <c r="Z87" s="106">
        <f t="shared" si="23"/>
        <v>0</v>
      </c>
      <c r="AA87" s="64" t="str">
        <f t="shared" si="24"/>
        <v>--</v>
      </c>
      <c r="AB87" s="64">
        <f t="shared" si="25"/>
        <v>0</v>
      </c>
      <c r="AC87" s="64" t="str">
        <f t="shared" si="26"/>
        <v>--</v>
      </c>
      <c r="AD87" s="64">
        <f t="shared" si="27"/>
        <v>0</v>
      </c>
      <c r="AE87" s="64" t="str">
        <f t="shared" si="28"/>
        <v>--</v>
      </c>
      <c r="AF87" s="107" t="str">
        <f t="shared" si="29"/>
        <v>--</v>
      </c>
      <c r="AG87" s="114"/>
      <c r="AH87" s="83"/>
      <c r="AI87" s="83"/>
      <c r="AJ87" s="5"/>
      <c r="AK87" s="98"/>
    </row>
    <row r="88" spans="1:37" x14ac:dyDescent="0.25">
      <c r="A88" s="5">
        <v>156</v>
      </c>
      <c r="B88" s="9">
        <v>184</v>
      </c>
      <c r="C88" s="9" t="s">
        <v>255</v>
      </c>
      <c r="D88" s="18" t="s">
        <v>256</v>
      </c>
      <c r="E88" s="97">
        <f>VLOOKUP($B88,'2018 RBCs'!$A$4:$L$609,6,FALSE)</f>
        <v>9.1E-4</v>
      </c>
      <c r="F88" s="5" t="str">
        <f>VLOOKUP($B88,'2018 RBCs'!$A$4:$L$609,7,FALSE)</f>
        <v>--</v>
      </c>
      <c r="G88" s="5">
        <f>VLOOKUP($B88,'2018 RBCs'!$A$4:$L$609,8,FALSE)</f>
        <v>2.4E-2</v>
      </c>
      <c r="H88" s="5" t="str">
        <f>VLOOKUP($B88,'2018 RBCs'!$A$4:$L$609,9,FALSE)</f>
        <v>--</v>
      </c>
      <c r="I88" s="5">
        <f>VLOOKUP($B88,'2018 RBCs'!$A$4:$L$609,10,FALSE)</f>
        <v>1.0999999999999999E-2</v>
      </c>
      <c r="J88" s="5" t="str">
        <f>VLOOKUP($B88,'2018 RBCs'!$A$4:$L$609,11,FALSE)</f>
        <v>--</v>
      </c>
      <c r="K88" s="98" t="str">
        <f>VLOOKUP($B88,'2018 RBCs'!$A$4:$L$609,12,FALSE)</f>
        <v>--</v>
      </c>
      <c r="L88" s="90">
        <f>VLOOKUP($B88,'4. Proposed RBCs'!$B$3:$R$379,5,FALSE)</f>
        <v>9.1E-4</v>
      </c>
      <c r="M88" s="13" t="str">
        <f>VLOOKUP($B88,'4. Proposed RBCs'!$B$3:$R$379,7,FALSE)</f>
        <v>--</v>
      </c>
      <c r="N88" s="13">
        <f>VLOOKUP($B88,'4. Proposed RBCs'!$B$3:$R$379,9,FALSE)</f>
        <v>2.4E-2</v>
      </c>
      <c r="O88" s="13" t="str">
        <f>VLOOKUP($B88,'4. Proposed RBCs'!$B$3:$R$379,11,FALSE)</f>
        <v>--</v>
      </c>
      <c r="P88" s="13">
        <f>VLOOKUP($B88,'4. Proposed RBCs'!$B$3:$R$379,13,FALSE)</f>
        <v>1.0999999999999999E-2</v>
      </c>
      <c r="Q88" s="5" t="str">
        <f>VLOOKUP($B88,'4. Proposed RBCs'!$B$3:$R$379,15,FALSE)</f>
        <v>--</v>
      </c>
      <c r="R88" s="89" t="str">
        <f>VLOOKUP($B88,'4. Proposed RBCs'!$B$3:$R$379,17,FALSE)</f>
        <v>--</v>
      </c>
      <c r="S88" t="b">
        <f t="shared" si="16"/>
        <v>1</v>
      </c>
      <c r="T88" t="b">
        <f t="shared" si="17"/>
        <v>1</v>
      </c>
      <c r="U88" t="b">
        <f t="shared" si="18"/>
        <v>1</v>
      </c>
      <c r="V88" t="b">
        <f t="shared" si="19"/>
        <v>1</v>
      </c>
      <c r="W88" t="b">
        <f t="shared" si="20"/>
        <v>1</v>
      </c>
      <c r="X88" t="b">
        <f t="shared" si="21"/>
        <v>1</v>
      </c>
      <c r="Y88" t="b">
        <f t="shared" si="22"/>
        <v>1</v>
      </c>
      <c r="Z88" s="106">
        <f t="shared" si="23"/>
        <v>0</v>
      </c>
      <c r="AA88" s="64" t="str">
        <f t="shared" si="24"/>
        <v>--</v>
      </c>
      <c r="AB88" s="64">
        <f t="shared" si="25"/>
        <v>0</v>
      </c>
      <c r="AC88" s="64" t="str">
        <f t="shared" si="26"/>
        <v>--</v>
      </c>
      <c r="AD88" s="64">
        <f t="shared" si="27"/>
        <v>0</v>
      </c>
      <c r="AE88" s="64" t="str">
        <f t="shared" si="28"/>
        <v>--</v>
      </c>
      <c r="AF88" s="107" t="str">
        <f t="shared" si="29"/>
        <v>--</v>
      </c>
      <c r="AG88" s="114"/>
      <c r="AH88" s="83"/>
      <c r="AI88" s="83"/>
      <c r="AJ88" s="5"/>
      <c r="AK88" s="98"/>
    </row>
    <row r="89" spans="1:37" x14ac:dyDescent="0.25">
      <c r="A89" s="5">
        <v>157</v>
      </c>
      <c r="B89" s="9">
        <v>186</v>
      </c>
      <c r="C89" s="9" t="s">
        <v>257</v>
      </c>
      <c r="D89" s="18" t="s">
        <v>258</v>
      </c>
      <c r="E89" s="97" t="str">
        <f>VLOOKUP($B89,'2018 RBCs'!$A$4:$L$609,6,FALSE)</f>
        <v>--</v>
      </c>
      <c r="F89" s="5" t="str">
        <f>VLOOKUP($B89,'2018 RBCs'!$A$4:$L$609,7,FALSE)</f>
        <v>--</v>
      </c>
      <c r="G89" s="5" t="str">
        <f>VLOOKUP($B89,'2018 RBCs'!$A$4:$L$609,8,FALSE)</f>
        <v>--</v>
      </c>
      <c r="H89" s="5" t="str">
        <f>VLOOKUP($B89,'2018 RBCs'!$A$4:$L$609,9,FALSE)</f>
        <v>--</v>
      </c>
      <c r="I89" s="5" t="str">
        <f>VLOOKUP($B89,'2018 RBCs'!$A$4:$L$609,10,FALSE)</f>
        <v>--</v>
      </c>
      <c r="J89" s="5" t="str">
        <f>VLOOKUP($B89,'2018 RBCs'!$A$4:$L$609,11,FALSE)</f>
        <v>--</v>
      </c>
      <c r="K89" s="98">
        <f>VLOOKUP($B89,'2018 RBCs'!$A$4:$L$609,12,FALSE)</f>
        <v>10</v>
      </c>
      <c r="L89" s="90" t="str">
        <f>VLOOKUP($B89,'4. Proposed RBCs'!$B$3:$R$379,5,FALSE)</f>
        <v>--</v>
      </c>
      <c r="M89" s="13" t="str">
        <f>VLOOKUP($B89,'4. Proposed RBCs'!$B$3:$R$379,7,FALSE)</f>
        <v>--</v>
      </c>
      <c r="N89" s="13" t="str">
        <f>VLOOKUP($B89,'4. Proposed RBCs'!$B$3:$R$379,9,FALSE)</f>
        <v>--</v>
      </c>
      <c r="O89" s="13" t="str">
        <f>VLOOKUP($B89,'4. Proposed RBCs'!$B$3:$R$379,11,FALSE)</f>
        <v>--</v>
      </c>
      <c r="P89" s="13" t="str">
        <f>VLOOKUP($B89,'4. Proposed RBCs'!$B$3:$R$379,13,FALSE)</f>
        <v>--</v>
      </c>
      <c r="Q89" s="5" t="str">
        <f>VLOOKUP($B89,'4. Proposed RBCs'!$B$3:$R$379,15,FALSE)</f>
        <v>--</v>
      </c>
      <c r="R89" s="91">
        <f>VLOOKUP($B89,'4. Proposed RBCs'!$B$3:$R$379,17,FALSE)</f>
        <v>14</v>
      </c>
      <c r="S89" t="b">
        <f t="shared" si="16"/>
        <v>1</v>
      </c>
      <c r="T89" t="b">
        <f t="shared" si="17"/>
        <v>1</v>
      </c>
      <c r="U89" t="b">
        <f t="shared" si="18"/>
        <v>1</v>
      </c>
      <c r="V89" t="b">
        <f t="shared" si="19"/>
        <v>1</v>
      </c>
      <c r="W89" t="b">
        <f t="shared" si="20"/>
        <v>1</v>
      </c>
      <c r="X89" t="b">
        <f t="shared" si="21"/>
        <v>1</v>
      </c>
      <c r="Y89" t="b">
        <f t="shared" si="22"/>
        <v>0</v>
      </c>
      <c r="Z89" s="106" t="str">
        <f t="shared" si="23"/>
        <v>--</v>
      </c>
      <c r="AA89" s="64" t="str">
        <f t="shared" si="24"/>
        <v>--</v>
      </c>
      <c r="AB89" s="64" t="str">
        <f t="shared" si="25"/>
        <v>--</v>
      </c>
      <c r="AC89" s="64" t="str">
        <f t="shared" si="26"/>
        <v>--</v>
      </c>
      <c r="AD89" s="64" t="str">
        <f t="shared" si="27"/>
        <v>--</v>
      </c>
      <c r="AE89" s="64" t="str">
        <f t="shared" si="28"/>
        <v>--</v>
      </c>
      <c r="AF89" s="107">
        <f t="shared" si="29"/>
        <v>0.4</v>
      </c>
      <c r="AG89" s="114"/>
      <c r="AH89" s="83"/>
      <c r="AI89" s="83" t="s">
        <v>1725</v>
      </c>
      <c r="AJ89" s="5"/>
      <c r="AK89" s="98"/>
    </row>
    <row r="90" spans="1:37" x14ac:dyDescent="0.25">
      <c r="A90" s="5">
        <v>526</v>
      </c>
      <c r="B90" s="9">
        <v>416</v>
      </c>
      <c r="C90" s="9" t="s">
        <v>764</v>
      </c>
      <c r="D90" s="18" t="s">
        <v>765</v>
      </c>
      <c r="E90" s="97">
        <f>VLOOKUP($B90,'2018 RBCs'!$A$4:$L$609,6,FALSE)</f>
        <v>9.1000000000000004E-3</v>
      </c>
      <c r="F90" s="5" t="str">
        <f>VLOOKUP($B90,'2018 RBCs'!$A$4:$L$609,7,FALSE)</f>
        <v>--</v>
      </c>
      <c r="G90" s="5">
        <f>VLOOKUP($B90,'2018 RBCs'!$A$4:$L$609,8,FALSE)</f>
        <v>0.24</v>
      </c>
      <c r="H90" s="5" t="str">
        <f>VLOOKUP($B90,'2018 RBCs'!$A$4:$L$609,9,FALSE)</f>
        <v>--</v>
      </c>
      <c r="I90" s="5">
        <f>VLOOKUP($B90,'2018 RBCs'!$A$4:$L$609,10,FALSE)</f>
        <v>0.11</v>
      </c>
      <c r="J90" s="5" t="str">
        <f>VLOOKUP($B90,'2018 RBCs'!$A$4:$L$609,11,FALSE)</f>
        <v>--</v>
      </c>
      <c r="K90" s="98" t="str">
        <f>VLOOKUP($B90,'2018 RBCs'!$A$4:$L$609,12,FALSE)</f>
        <v>--</v>
      </c>
      <c r="L90" s="88">
        <f>VLOOKUP($B90,'4. Proposed RBCs'!$B$3:$R$379,5,FALSE)</f>
        <v>6.8999999999999999E-3</v>
      </c>
      <c r="M90" s="13" t="str">
        <f>VLOOKUP($B90,'4. Proposed RBCs'!$B$3:$R$379,7,FALSE)</f>
        <v>--</v>
      </c>
      <c r="N90" s="8">
        <f>VLOOKUP($B90,'4. Proposed RBCs'!$B$3:$R$379,9,FALSE)</f>
        <v>7.0000000000000007E-2</v>
      </c>
      <c r="O90" s="13" t="str">
        <f>VLOOKUP($B90,'4. Proposed RBCs'!$B$3:$R$379,11,FALSE)</f>
        <v>--</v>
      </c>
      <c r="P90" s="8">
        <f>VLOOKUP($B90,'4. Proposed RBCs'!$B$3:$R$379,13,FALSE)</f>
        <v>9.5000000000000001E-2</v>
      </c>
      <c r="Q90" s="5" t="str">
        <f>VLOOKUP($B90,'4. Proposed RBCs'!$B$3:$R$379,15,FALSE)</f>
        <v>--</v>
      </c>
      <c r="R90" s="89" t="str">
        <f>VLOOKUP($B90,'4. Proposed RBCs'!$B$3:$R$379,17,FALSE)</f>
        <v>--</v>
      </c>
      <c r="S90" t="b">
        <f t="shared" si="16"/>
        <v>0</v>
      </c>
      <c r="T90" t="b">
        <f t="shared" si="17"/>
        <v>1</v>
      </c>
      <c r="U90" t="b">
        <f t="shared" si="18"/>
        <v>0</v>
      </c>
      <c r="V90" t="b">
        <f t="shared" si="19"/>
        <v>1</v>
      </c>
      <c r="W90" t="b">
        <f t="shared" si="20"/>
        <v>0</v>
      </c>
      <c r="X90" t="b">
        <f t="shared" si="21"/>
        <v>1</v>
      </c>
      <c r="Y90" t="b">
        <f t="shared" si="22"/>
        <v>1</v>
      </c>
      <c r="Z90" s="106">
        <f t="shared" si="23"/>
        <v>-0.24175824175824182</v>
      </c>
      <c r="AA90" s="64" t="str">
        <f t="shared" si="24"/>
        <v>--</v>
      </c>
      <c r="AB90" s="64">
        <f t="shared" si="25"/>
        <v>-0.70833333333333326</v>
      </c>
      <c r="AC90" s="64" t="str">
        <f t="shared" si="26"/>
        <v>--</v>
      </c>
      <c r="AD90" s="64">
        <f t="shared" si="27"/>
        <v>-0.13636363636363635</v>
      </c>
      <c r="AE90" s="64" t="str">
        <f t="shared" si="28"/>
        <v>--</v>
      </c>
      <c r="AF90" s="107" t="str">
        <f t="shared" si="29"/>
        <v>--</v>
      </c>
      <c r="AG90" s="114" t="s">
        <v>1736</v>
      </c>
      <c r="AH90" s="83"/>
      <c r="AI90" s="83"/>
      <c r="AJ90" s="5" t="s">
        <v>54</v>
      </c>
      <c r="AK90" s="98"/>
    </row>
    <row r="91" spans="1:37" x14ac:dyDescent="0.25">
      <c r="A91" s="5">
        <v>527</v>
      </c>
      <c r="B91" s="9">
        <v>417</v>
      </c>
      <c r="C91" s="9" t="s">
        <v>766</v>
      </c>
      <c r="D91" s="18" t="s">
        <v>767</v>
      </c>
      <c r="E91" s="97">
        <f>VLOOKUP($B91,'2018 RBCs'!$A$4:$L$609,6,FALSE)</f>
        <v>9.1000000000000004E-3</v>
      </c>
      <c r="F91" s="5" t="str">
        <f>VLOOKUP($B91,'2018 RBCs'!$A$4:$L$609,7,FALSE)</f>
        <v>--</v>
      </c>
      <c r="G91" s="5">
        <f>VLOOKUP($B91,'2018 RBCs'!$A$4:$L$609,8,FALSE)</f>
        <v>0.24</v>
      </c>
      <c r="H91" s="5" t="str">
        <f>VLOOKUP($B91,'2018 RBCs'!$A$4:$L$609,9,FALSE)</f>
        <v>--</v>
      </c>
      <c r="I91" s="5">
        <f>VLOOKUP($B91,'2018 RBCs'!$A$4:$L$609,10,FALSE)</f>
        <v>0.11</v>
      </c>
      <c r="J91" s="5" t="str">
        <f>VLOOKUP($B91,'2018 RBCs'!$A$4:$L$609,11,FALSE)</f>
        <v>--</v>
      </c>
      <c r="K91" s="98" t="str">
        <f>VLOOKUP($B91,'2018 RBCs'!$A$4:$L$609,12,FALSE)</f>
        <v>--</v>
      </c>
      <c r="L91" s="88">
        <f>VLOOKUP($B91,'4. Proposed RBCs'!$B$3:$R$379,5,FALSE)</f>
        <v>6.8999999999999999E-3</v>
      </c>
      <c r="M91" s="13" t="str">
        <f>VLOOKUP($B91,'4. Proposed RBCs'!$B$3:$R$379,7,FALSE)</f>
        <v>--</v>
      </c>
      <c r="N91" s="8">
        <f>VLOOKUP($B91,'4. Proposed RBCs'!$B$3:$R$379,9,FALSE)</f>
        <v>7.0000000000000007E-2</v>
      </c>
      <c r="O91" s="13" t="str">
        <f>VLOOKUP($B91,'4. Proposed RBCs'!$B$3:$R$379,11,FALSE)</f>
        <v>--</v>
      </c>
      <c r="P91" s="8">
        <f>VLOOKUP($B91,'4. Proposed RBCs'!$B$3:$R$379,13,FALSE)</f>
        <v>9.5000000000000001E-2</v>
      </c>
      <c r="Q91" s="5" t="str">
        <f>VLOOKUP($B91,'4. Proposed RBCs'!$B$3:$R$379,15,FALSE)</f>
        <v>--</v>
      </c>
      <c r="R91" s="89" t="str">
        <f>VLOOKUP($B91,'4. Proposed RBCs'!$B$3:$R$379,17,FALSE)</f>
        <v>--</v>
      </c>
      <c r="S91" t="b">
        <f t="shared" si="16"/>
        <v>0</v>
      </c>
      <c r="T91" t="b">
        <f t="shared" si="17"/>
        <v>1</v>
      </c>
      <c r="U91" t="b">
        <f t="shared" si="18"/>
        <v>0</v>
      </c>
      <c r="V91" t="b">
        <f t="shared" si="19"/>
        <v>1</v>
      </c>
      <c r="W91" t="b">
        <f t="shared" si="20"/>
        <v>0</v>
      </c>
      <c r="X91" t="b">
        <f t="shared" si="21"/>
        <v>1</v>
      </c>
      <c r="Y91" t="b">
        <f t="shared" si="22"/>
        <v>1</v>
      </c>
      <c r="Z91" s="106">
        <f t="shared" si="23"/>
        <v>-0.24175824175824182</v>
      </c>
      <c r="AA91" s="64" t="str">
        <f t="shared" si="24"/>
        <v>--</v>
      </c>
      <c r="AB91" s="64">
        <f t="shared" si="25"/>
        <v>-0.70833333333333326</v>
      </c>
      <c r="AC91" s="64" t="str">
        <f t="shared" si="26"/>
        <v>--</v>
      </c>
      <c r="AD91" s="64">
        <f t="shared" si="27"/>
        <v>-0.13636363636363635</v>
      </c>
      <c r="AE91" s="64" t="str">
        <f t="shared" si="28"/>
        <v>--</v>
      </c>
      <c r="AF91" s="107" t="str">
        <f t="shared" si="29"/>
        <v>--</v>
      </c>
      <c r="AG91" s="114" t="s">
        <v>1736</v>
      </c>
      <c r="AH91" s="83"/>
      <c r="AI91" s="83"/>
      <c r="AJ91" s="5" t="s">
        <v>54</v>
      </c>
      <c r="AK91" s="98"/>
    </row>
    <row r="92" spans="1:37" x14ac:dyDescent="0.25">
      <c r="A92" s="5">
        <v>528</v>
      </c>
      <c r="B92" s="9">
        <v>418</v>
      </c>
      <c r="C92" s="9" t="s">
        <v>768</v>
      </c>
      <c r="D92" s="18" t="s">
        <v>769</v>
      </c>
      <c r="E92" s="97">
        <f>VLOOKUP($B92,'2018 RBCs'!$A$4:$L$609,6,FALSE)</f>
        <v>9.1E-4</v>
      </c>
      <c r="F92" s="5" t="str">
        <f>VLOOKUP($B92,'2018 RBCs'!$A$4:$L$609,7,FALSE)</f>
        <v>--</v>
      </c>
      <c r="G92" s="5">
        <f>VLOOKUP($B92,'2018 RBCs'!$A$4:$L$609,8,FALSE)</f>
        <v>2.4E-2</v>
      </c>
      <c r="H92" s="5" t="str">
        <f>VLOOKUP($B92,'2018 RBCs'!$A$4:$L$609,9,FALSE)</f>
        <v>--</v>
      </c>
      <c r="I92" s="5">
        <f>VLOOKUP($B92,'2018 RBCs'!$A$4:$L$609,10,FALSE)</f>
        <v>1.0999999999999999E-2</v>
      </c>
      <c r="J92" s="5" t="str">
        <f>VLOOKUP($B92,'2018 RBCs'!$A$4:$L$609,11,FALSE)</f>
        <v>--</v>
      </c>
      <c r="K92" s="98" t="str">
        <f>VLOOKUP($B92,'2018 RBCs'!$A$4:$L$609,12,FALSE)</f>
        <v>--</v>
      </c>
      <c r="L92" s="88">
        <f>VLOOKUP($B92,'4. Proposed RBCs'!$B$3:$R$379,5,FALSE)</f>
        <v>6.8999999999999997E-4</v>
      </c>
      <c r="M92" s="13" t="str">
        <f>VLOOKUP($B92,'4. Proposed RBCs'!$B$3:$R$379,7,FALSE)</f>
        <v>--</v>
      </c>
      <c r="N92" s="8">
        <f>VLOOKUP($B92,'4. Proposed RBCs'!$B$3:$R$379,9,FALSE)</f>
        <v>7.0000000000000001E-3</v>
      </c>
      <c r="O92" s="13" t="str">
        <f>VLOOKUP($B92,'4. Proposed RBCs'!$B$3:$R$379,11,FALSE)</f>
        <v>--</v>
      </c>
      <c r="P92" s="8">
        <f>VLOOKUP($B92,'4. Proposed RBCs'!$B$3:$R$379,13,FALSE)</f>
        <v>9.4999999999999998E-3</v>
      </c>
      <c r="Q92" s="5" t="str">
        <f>VLOOKUP($B92,'4. Proposed RBCs'!$B$3:$R$379,15,FALSE)</f>
        <v>--</v>
      </c>
      <c r="R92" s="89" t="str">
        <f>VLOOKUP($B92,'4. Proposed RBCs'!$B$3:$R$379,17,FALSE)</f>
        <v>--</v>
      </c>
      <c r="S92" t="b">
        <f t="shared" si="16"/>
        <v>0</v>
      </c>
      <c r="T92" t="b">
        <f t="shared" si="17"/>
        <v>1</v>
      </c>
      <c r="U92" t="b">
        <f t="shared" si="18"/>
        <v>0</v>
      </c>
      <c r="V92" t="b">
        <f t="shared" si="19"/>
        <v>1</v>
      </c>
      <c r="W92" t="b">
        <f t="shared" si="20"/>
        <v>0</v>
      </c>
      <c r="X92" t="b">
        <f t="shared" si="21"/>
        <v>1</v>
      </c>
      <c r="Y92" t="b">
        <f t="shared" si="22"/>
        <v>1</v>
      </c>
      <c r="Z92" s="106">
        <f t="shared" si="23"/>
        <v>-0.24175824175824179</v>
      </c>
      <c r="AA92" s="64" t="str">
        <f t="shared" si="24"/>
        <v>--</v>
      </c>
      <c r="AB92" s="64">
        <f t="shared" si="25"/>
        <v>-0.70833333333333337</v>
      </c>
      <c r="AC92" s="64" t="str">
        <f t="shared" si="26"/>
        <v>--</v>
      </c>
      <c r="AD92" s="64">
        <f t="shared" si="27"/>
        <v>-0.13636363636363633</v>
      </c>
      <c r="AE92" s="64" t="str">
        <f t="shared" si="28"/>
        <v>--</v>
      </c>
      <c r="AF92" s="107" t="str">
        <f t="shared" si="29"/>
        <v>--</v>
      </c>
      <c r="AG92" s="114" t="s">
        <v>1736</v>
      </c>
      <c r="AH92" s="83"/>
      <c r="AI92" s="83"/>
      <c r="AJ92" s="5" t="s">
        <v>54</v>
      </c>
      <c r="AK92" s="98"/>
    </row>
    <row r="93" spans="1:37" x14ac:dyDescent="0.25">
      <c r="A93" s="5">
        <v>161</v>
      </c>
      <c r="B93" s="9">
        <v>190</v>
      </c>
      <c r="C93" s="9" t="s">
        <v>259</v>
      </c>
      <c r="D93" s="18" t="s">
        <v>260</v>
      </c>
      <c r="E93" s="97">
        <f>VLOOKUP($B93,'2018 RBCs'!$A$4:$L$609,6,FALSE)</f>
        <v>9.7999999999999997E-5</v>
      </c>
      <c r="F93" s="5">
        <f>VLOOKUP($B93,'2018 RBCs'!$A$4:$L$609,7,FALSE)</f>
        <v>0.2</v>
      </c>
      <c r="G93" s="5">
        <f>VLOOKUP($B93,'2018 RBCs'!$A$4:$L$609,8,FALSE)</f>
        <v>1E-3</v>
      </c>
      <c r="H93" s="5">
        <f>VLOOKUP($B93,'2018 RBCs'!$A$4:$L$609,9,FALSE)</f>
        <v>0.88</v>
      </c>
      <c r="I93" s="5">
        <f>VLOOKUP($B93,'2018 RBCs'!$A$4:$L$609,10,FALSE)</f>
        <v>2E-3</v>
      </c>
      <c r="J93" s="5">
        <f>VLOOKUP($B93,'2018 RBCs'!$A$4:$L$609,11,FALSE)</f>
        <v>0.88</v>
      </c>
      <c r="K93" s="98">
        <f>VLOOKUP($B93,'2018 RBCs'!$A$4:$L$609,12,FALSE)</f>
        <v>1.9</v>
      </c>
      <c r="L93" s="90">
        <f>VLOOKUP($B93,'4. Proposed RBCs'!$B$3:$R$379,5,FALSE)</f>
        <v>9.7999999999999997E-5</v>
      </c>
      <c r="M93" s="13">
        <f>VLOOKUP($B93,'4. Proposed RBCs'!$B$3:$R$379,7,FALSE)</f>
        <v>0.2</v>
      </c>
      <c r="N93" s="13">
        <f>VLOOKUP($B93,'4. Proposed RBCs'!$B$3:$R$379,9,FALSE)</f>
        <v>1E-3</v>
      </c>
      <c r="O93" s="13">
        <f>VLOOKUP($B93,'4. Proposed RBCs'!$B$3:$R$379,11,FALSE)</f>
        <v>0.88</v>
      </c>
      <c r="P93" s="13">
        <f>VLOOKUP($B93,'4. Proposed RBCs'!$B$3:$R$379,13,FALSE)</f>
        <v>2E-3</v>
      </c>
      <c r="Q93" s="5">
        <f>VLOOKUP($B93,'4. Proposed RBCs'!$B$3:$R$379,15,FALSE)</f>
        <v>0.88</v>
      </c>
      <c r="R93" s="91">
        <f>VLOOKUP($B93,'4. Proposed RBCs'!$B$3:$R$379,17,FALSE)</f>
        <v>2.7</v>
      </c>
      <c r="S93" t="b">
        <f t="shared" si="16"/>
        <v>1</v>
      </c>
      <c r="T93" t="b">
        <f t="shared" si="17"/>
        <v>1</v>
      </c>
      <c r="U93" t="b">
        <f t="shared" si="18"/>
        <v>1</v>
      </c>
      <c r="V93" t="b">
        <f t="shared" si="19"/>
        <v>1</v>
      </c>
      <c r="W93" t="b">
        <f t="shared" si="20"/>
        <v>1</v>
      </c>
      <c r="X93" t="b">
        <f t="shared" si="21"/>
        <v>1</v>
      </c>
      <c r="Y93" t="b">
        <f t="shared" si="22"/>
        <v>0</v>
      </c>
      <c r="Z93" s="106">
        <f t="shared" si="23"/>
        <v>0</v>
      </c>
      <c r="AA93" s="64">
        <f t="shared" si="24"/>
        <v>0</v>
      </c>
      <c r="AB93" s="64">
        <f t="shared" si="25"/>
        <v>0</v>
      </c>
      <c r="AC93" s="64">
        <f t="shared" si="26"/>
        <v>0</v>
      </c>
      <c r="AD93" s="64">
        <f t="shared" si="27"/>
        <v>0</v>
      </c>
      <c r="AE93" s="64">
        <f t="shared" si="28"/>
        <v>0</v>
      </c>
      <c r="AF93" s="107">
        <f t="shared" si="29"/>
        <v>0.42105263157894751</v>
      </c>
      <c r="AG93" s="114"/>
      <c r="AH93" s="83"/>
      <c r="AI93" s="83" t="s">
        <v>1717</v>
      </c>
      <c r="AJ93" s="5" t="s">
        <v>52</v>
      </c>
      <c r="AK93" s="98"/>
    </row>
    <row r="94" spans="1:37" x14ac:dyDescent="0.25">
      <c r="A94" s="5">
        <v>167</v>
      </c>
      <c r="B94" s="9">
        <v>112</v>
      </c>
      <c r="C94" s="9" t="s">
        <v>261</v>
      </c>
      <c r="D94" s="18" t="s">
        <v>262</v>
      </c>
      <c r="E94" s="97">
        <f>VLOOKUP($B94,'2018 RBCs'!$A$4:$L$609,6,FALSE)</f>
        <v>9.0999999999999998E-2</v>
      </c>
      <c r="F94" s="5">
        <f>VLOOKUP($B94,'2018 RBCs'!$A$4:$L$609,7,FALSE)</f>
        <v>60</v>
      </c>
      <c r="G94" s="5">
        <f>VLOOKUP($B94,'2018 RBCs'!$A$4:$L$609,8,FALSE)</f>
        <v>2.4</v>
      </c>
      <c r="H94" s="5">
        <f>VLOOKUP($B94,'2018 RBCs'!$A$4:$L$609,9,FALSE)</f>
        <v>260</v>
      </c>
      <c r="I94" s="5">
        <f>VLOOKUP($B94,'2018 RBCs'!$A$4:$L$609,10,FALSE)</f>
        <v>1.1000000000000001</v>
      </c>
      <c r="J94" s="5">
        <f>VLOOKUP($B94,'2018 RBCs'!$A$4:$L$609,11,FALSE)</f>
        <v>260</v>
      </c>
      <c r="K94" s="98">
        <f>VLOOKUP($B94,'2018 RBCs'!$A$4:$L$609,12,FALSE)</f>
        <v>12000</v>
      </c>
      <c r="L94" s="90">
        <f>VLOOKUP($B94,'4. Proposed RBCs'!$B$3:$R$379,5,FALSE)</f>
        <v>9.0999999999999998E-2</v>
      </c>
      <c r="M94" s="8">
        <f>VLOOKUP($B94,'4. Proposed RBCs'!$B$3:$R$379,7,FALSE)</f>
        <v>5</v>
      </c>
      <c r="N94" s="13">
        <f>VLOOKUP($B94,'4. Proposed RBCs'!$B$3:$R$379,9,FALSE)</f>
        <v>2.4</v>
      </c>
      <c r="O94" s="8">
        <f>VLOOKUP($B94,'4. Proposed RBCs'!$B$3:$R$379,11,FALSE)</f>
        <v>22</v>
      </c>
      <c r="P94" s="13">
        <f>VLOOKUP($B94,'4. Proposed RBCs'!$B$3:$R$379,13,FALSE)</f>
        <v>1.1000000000000001</v>
      </c>
      <c r="Q94" s="8">
        <f>VLOOKUP($B94,'4. Proposed RBCs'!$B$3:$R$379,15,FALSE)</f>
        <v>22</v>
      </c>
      <c r="R94" s="91">
        <f>VLOOKUP($B94,'4. Proposed RBCs'!$B$3:$R$379,17,FALSE)</f>
        <v>8700</v>
      </c>
      <c r="S94" t="b">
        <f t="shared" si="16"/>
        <v>1</v>
      </c>
      <c r="T94" t="b">
        <f t="shared" si="17"/>
        <v>0</v>
      </c>
      <c r="U94" t="b">
        <f t="shared" si="18"/>
        <v>1</v>
      </c>
      <c r="V94" t="b">
        <f t="shared" si="19"/>
        <v>0</v>
      </c>
      <c r="W94" t="b">
        <f t="shared" si="20"/>
        <v>1</v>
      </c>
      <c r="X94" t="b">
        <f t="shared" si="21"/>
        <v>0</v>
      </c>
      <c r="Y94" t="b">
        <f t="shared" si="22"/>
        <v>0</v>
      </c>
      <c r="Z94" s="106">
        <f t="shared" si="23"/>
        <v>0</v>
      </c>
      <c r="AA94" s="64">
        <f t="shared" si="24"/>
        <v>-0.91666666666666663</v>
      </c>
      <c r="AB94" s="64">
        <f t="shared" si="25"/>
        <v>0</v>
      </c>
      <c r="AC94" s="64">
        <f t="shared" si="26"/>
        <v>-0.91538461538461535</v>
      </c>
      <c r="AD94" s="64">
        <f t="shared" si="27"/>
        <v>0</v>
      </c>
      <c r="AE94" s="64">
        <f t="shared" si="28"/>
        <v>-0.91538461538461535</v>
      </c>
      <c r="AF94" s="107">
        <f t="shared" si="29"/>
        <v>-0.27500000000000002</v>
      </c>
      <c r="AG94" s="114"/>
      <c r="AH94" s="83" t="s">
        <v>1737</v>
      </c>
      <c r="AI94" s="83" t="s">
        <v>1738</v>
      </c>
      <c r="AJ94" s="5"/>
      <c r="AK94" s="98"/>
    </row>
    <row r="95" spans="1:37" x14ac:dyDescent="0.25">
      <c r="A95" s="5">
        <v>168</v>
      </c>
      <c r="B95" s="9">
        <v>192</v>
      </c>
      <c r="C95" s="9" t="s">
        <v>263</v>
      </c>
      <c r="D95" s="18" t="s">
        <v>264</v>
      </c>
      <c r="E95" s="97">
        <f>VLOOKUP($B95,'2018 RBCs'!$A$4:$L$609,6,FALSE)</f>
        <v>2.8999999999999998E-3</v>
      </c>
      <c r="F95" s="5" t="str">
        <f>VLOOKUP($B95,'2018 RBCs'!$A$4:$L$609,7,FALSE)</f>
        <v>--</v>
      </c>
      <c r="G95" s="5">
        <f>VLOOKUP($B95,'2018 RBCs'!$A$4:$L$609,8,FALSE)</f>
        <v>7.5999999999999998E-2</v>
      </c>
      <c r="H95" s="5" t="str">
        <f>VLOOKUP($B95,'2018 RBCs'!$A$4:$L$609,9,FALSE)</f>
        <v>--</v>
      </c>
      <c r="I95" s="5">
        <f>VLOOKUP($B95,'2018 RBCs'!$A$4:$L$609,10,FALSE)</f>
        <v>3.5000000000000003E-2</v>
      </c>
      <c r="J95" s="5" t="str">
        <f>VLOOKUP($B95,'2018 RBCs'!$A$4:$L$609,11,FALSE)</f>
        <v>--</v>
      </c>
      <c r="K95" s="98" t="str">
        <f>VLOOKUP($B95,'2018 RBCs'!$A$4:$L$609,12,FALSE)</f>
        <v>--</v>
      </c>
      <c r="L95" s="90">
        <f>VLOOKUP($B95,'4. Proposed RBCs'!$B$3:$R$379,5,FALSE)</f>
        <v>2.8999999999999998E-3</v>
      </c>
      <c r="M95" s="13" t="str">
        <f>VLOOKUP($B95,'4. Proposed RBCs'!$B$3:$R$379,7,FALSE)</f>
        <v>--</v>
      </c>
      <c r="N95" s="13">
        <f>VLOOKUP($B95,'4. Proposed RBCs'!$B$3:$R$379,9,FALSE)</f>
        <v>7.5999999999999998E-2</v>
      </c>
      <c r="O95" s="13" t="str">
        <f>VLOOKUP($B95,'4. Proposed RBCs'!$B$3:$R$379,11,FALSE)</f>
        <v>--</v>
      </c>
      <c r="P95" s="13">
        <f>VLOOKUP($B95,'4. Proposed RBCs'!$B$3:$R$379,13,FALSE)</f>
        <v>3.5000000000000003E-2</v>
      </c>
      <c r="Q95" s="5" t="str">
        <f>VLOOKUP($B95,'4. Proposed RBCs'!$B$3:$R$379,15,FALSE)</f>
        <v>--</v>
      </c>
      <c r="R95" s="89" t="str">
        <f>VLOOKUP($B95,'4. Proposed RBCs'!$B$3:$R$379,17,FALSE)</f>
        <v>--</v>
      </c>
      <c r="S95" t="b">
        <f t="shared" si="16"/>
        <v>1</v>
      </c>
      <c r="T95" t="b">
        <f t="shared" si="17"/>
        <v>1</v>
      </c>
      <c r="U95" t="b">
        <f t="shared" si="18"/>
        <v>1</v>
      </c>
      <c r="V95" t="b">
        <f t="shared" si="19"/>
        <v>1</v>
      </c>
      <c r="W95" t="b">
        <f t="shared" si="20"/>
        <v>1</v>
      </c>
      <c r="X95" t="b">
        <f t="shared" si="21"/>
        <v>1</v>
      </c>
      <c r="Y95" t="b">
        <f t="shared" si="22"/>
        <v>1</v>
      </c>
      <c r="Z95" s="106">
        <f t="shared" si="23"/>
        <v>0</v>
      </c>
      <c r="AA95" s="64" t="str">
        <f t="shared" si="24"/>
        <v>--</v>
      </c>
      <c r="AB95" s="64">
        <f t="shared" si="25"/>
        <v>0</v>
      </c>
      <c r="AC95" s="64" t="str">
        <f t="shared" si="26"/>
        <v>--</v>
      </c>
      <c r="AD95" s="64">
        <f t="shared" si="27"/>
        <v>0</v>
      </c>
      <c r="AE95" s="64" t="str">
        <f t="shared" si="28"/>
        <v>--</v>
      </c>
      <c r="AF95" s="107" t="str">
        <f t="shared" si="29"/>
        <v>--</v>
      </c>
      <c r="AG95" s="114"/>
      <c r="AH95" s="83"/>
      <c r="AI95" s="83"/>
      <c r="AJ95" s="5"/>
      <c r="AK95" s="98"/>
    </row>
    <row r="96" spans="1:37" x14ac:dyDescent="0.25">
      <c r="A96" s="5">
        <v>169</v>
      </c>
      <c r="B96" s="9">
        <v>193</v>
      </c>
      <c r="C96" s="9" t="s">
        <v>265</v>
      </c>
      <c r="D96" s="18" t="s">
        <v>266</v>
      </c>
      <c r="E96" s="97">
        <f>VLOOKUP($B96,'2018 RBCs'!$A$4:$L$609,6,FALSE)</f>
        <v>0.63</v>
      </c>
      <c r="F96" s="5" t="str">
        <f>VLOOKUP($B96,'2018 RBCs'!$A$4:$L$609,7,FALSE)</f>
        <v>--</v>
      </c>
      <c r="G96" s="5">
        <f>VLOOKUP($B96,'2018 RBCs'!$A$4:$L$609,8,FALSE)</f>
        <v>16</v>
      </c>
      <c r="H96" s="5" t="str">
        <f>VLOOKUP($B96,'2018 RBCs'!$A$4:$L$609,9,FALSE)</f>
        <v>--</v>
      </c>
      <c r="I96" s="5">
        <f>VLOOKUP($B96,'2018 RBCs'!$A$4:$L$609,10,FALSE)</f>
        <v>7.5</v>
      </c>
      <c r="J96" s="5" t="str">
        <f>VLOOKUP($B96,'2018 RBCs'!$A$4:$L$609,11,FALSE)</f>
        <v>--</v>
      </c>
      <c r="K96" s="98" t="str">
        <f>VLOOKUP($B96,'2018 RBCs'!$A$4:$L$609,12,FALSE)</f>
        <v>--</v>
      </c>
      <c r="L96" s="90">
        <f>VLOOKUP($B96,'4. Proposed RBCs'!$B$3:$R$379,5,FALSE)</f>
        <v>0.63</v>
      </c>
      <c r="M96" s="13" t="str">
        <f>VLOOKUP($B96,'4. Proposed RBCs'!$B$3:$R$379,7,FALSE)</f>
        <v>--</v>
      </c>
      <c r="N96" s="13">
        <f>VLOOKUP($B96,'4. Proposed RBCs'!$B$3:$R$379,9,FALSE)</f>
        <v>16</v>
      </c>
      <c r="O96" s="13" t="str">
        <f>VLOOKUP($B96,'4. Proposed RBCs'!$B$3:$R$379,11,FALSE)</f>
        <v>--</v>
      </c>
      <c r="P96" s="13">
        <f>VLOOKUP($B96,'4. Proposed RBCs'!$B$3:$R$379,13,FALSE)</f>
        <v>7.5</v>
      </c>
      <c r="Q96" s="5" t="str">
        <f>VLOOKUP($B96,'4. Proposed RBCs'!$B$3:$R$379,15,FALSE)</f>
        <v>--</v>
      </c>
      <c r="R96" s="89" t="str">
        <f>VLOOKUP($B96,'4. Proposed RBCs'!$B$3:$R$379,17,FALSE)</f>
        <v>--</v>
      </c>
      <c r="S96" t="b">
        <f t="shared" si="16"/>
        <v>1</v>
      </c>
      <c r="T96" t="b">
        <f t="shared" si="17"/>
        <v>1</v>
      </c>
      <c r="U96" t="b">
        <f t="shared" si="18"/>
        <v>1</v>
      </c>
      <c r="V96" t="b">
        <f t="shared" si="19"/>
        <v>1</v>
      </c>
      <c r="W96" t="b">
        <f t="shared" si="20"/>
        <v>1</v>
      </c>
      <c r="X96" t="b">
        <f t="shared" si="21"/>
        <v>1</v>
      </c>
      <c r="Y96" t="b">
        <f t="shared" si="22"/>
        <v>1</v>
      </c>
      <c r="Z96" s="106">
        <f t="shared" si="23"/>
        <v>0</v>
      </c>
      <c r="AA96" s="64" t="str">
        <f t="shared" si="24"/>
        <v>--</v>
      </c>
      <c r="AB96" s="64">
        <f t="shared" si="25"/>
        <v>0</v>
      </c>
      <c r="AC96" s="64" t="str">
        <f t="shared" si="26"/>
        <v>--</v>
      </c>
      <c r="AD96" s="64">
        <f t="shared" si="27"/>
        <v>0</v>
      </c>
      <c r="AE96" s="64" t="str">
        <f t="shared" si="28"/>
        <v>--</v>
      </c>
      <c r="AF96" s="107" t="str">
        <f t="shared" si="29"/>
        <v>--</v>
      </c>
      <c r="AG96" s="114"/>
      <c r="AH96" s="83"/>
      <c r="AI96" s="83"/>
      <c r="AJ96" s="5"/>
      <c r="AK96" s="98"/>
    </row>
    <row r="97" spans="1:37" x14ac:dyDescent="0.25">
      <c r="A97" s="5">
        <v>170</v>
      </c>
      <c r="B97" s="5" t="s">
        <v>267</v>
      </c>
      <c r="C97" s="5" t="s">
        <v>268</v>
      </c>
      <c r="D97" s="7" t="s">
        <v>269</v>
      </c>
      <c r="E97" s="97" t="e">
        <f>VLOOKUP($B97,'2018 RBCs'!$A$4:$L$609,6,FALSE)</f>
        <v>#N/A</v>
      </c>
      <c r="F97" s="5" t="e">
        <f>VLOOKUP($B97,'2018 RBCs'!$A$4:$L$609,7,FALSE)</f>
        <v>#N/A</v>
      </c>
      <c r="G97" s="5" t="e">
        <f>VLOOKUP($B97,'2018 RBCs'!$A$4:$L$609,8,FALSE)</f>
        <v>#N/A</v>
      </c>
      <c r="H97" s="5" t="e">
        <f>VLOOKUP($B97,'2018 RBCs'!$A$4:$L$609,9,FALSE)</f>
        <v>#N/A</v>
      </c>
      <c r="I97" s="5" t="e">
        <f>VLOOKUP($B97,'2018 RBCs'!$A$4:$L$609,10,FALSE)</f>
        <v>#N/A</v>
      </c>
      <c r="J97" s="5" t="e">
        <f>VLOOKUP($B97,'2018 RBCs'!$A$4:$L$609,11,FALSE)</f>
        <v>#N/A</v>
      </c>
      <c r="K97" s="98" t="e">
        <f>VLOOKUP($B97,'2018 RBCs'!$A$4:$L$609,12,FALSE)</f>
        <v>#N/A</v>
      </c>
      <c r="L97" s="92" t="str">
        <f>VLOOKUP($B97,'4. Proposed RBCs'!$B$3:$R$379,5,FALSE)</f>
        <v>--</v>
      </c>
      <c r="M97" s="11">
        <f>VLOOKUP($B97,'4. Proposed RBCs'!$B$3:$R$379,7,FALSE)</f>
        <v>40</v>
      </c>
      <c r="N97" s="11" t="str">
        <f>VLOOKUP($B97,'4. Proposed RBCs'!$B$3:$R$379,9,FALSE)</f>
        <v>--</v>
      </c>
      <c r="O97" s="11">
        <f>VLOOKUP($B97,'4. Proposed RBCs'!$B$3:$R$379,11,FALSE)</f>
        <v>180</v>
      </c>
      <c r="P97" s="11" t="str">
        <f>VLOOKUP($B97,'4. Proposed RBCs'!$B$3:$R$379,13,FALSE)</f>
        <v>--</v>
      </c>
      <c r="Q97" s="11">
        <f>VLOOKUP($B97,'4. Proposed RBCs'!$B$3:$R$379,15,FALSE)</f>
        <v>180</v>
      </c>
      <c r="R97" s="93" t="str">
        <f>VLOOKUP($B97,'4. Proposed RBCs'!$B$3:$R$379,17,FALSE)</f>
        <v>--</v>
      </c>
      <c r="S97" t="e">
        <f t="shared" si="16"/>
        <v>#N/A</v>
      </c>
      <c r="T97" t="e">
        <f t="shared" si="17"/>
        <v>#N/A</v>
      </c>
      <c r="U97" t="e">
        <f t="shared" si="18"/>
        <v>#N/A</v>
      </c>
      <c r="V97" t="e">
        <f t="shared" si="19"/>
        <v>#N/A</v>
      </c>
      <c r="W97" t="e">
        <f t="shared" si="20"/>
        <v>#N/A</v>
      </c>
      <c r="X97" t="e">
        <f t="shared" si="21"/>
        <v>#N/A</v>
      </c>
      <c r="Y97" t="e">
        <f t="shared" si="22"/>
        <v>#N/A</v>
      </c>
      <c r="Z97" s="106" t="s">
        <v>1712</v>
      </c>
      <c r="AA97" s="64" t="s">
        <v>1712</v>
      </c>
      <c r="AB97" s="64" t="s">
        <v>1712</v>
      </c>
      <c r="AC97" s="64" t="s">
        <v>1712</v>
      </c>
      <c r="AD97" s="64" t="s">
        <v>1712</v>
      </c>
      <c r="AE97" s="64" t="s">
        <v>1712</v>
      </c>
      <c r="AF97" s="107" t="s">
        <v>1712</v>
      </c>
      <c r="AG97" s="114"/>
      <c r="AH97" s="83"/>
      <c r="AI97" s="83"/>
      <c r="AJ97" s="5"/>
      <c r="AK97" s="98"/>
    </row>
    <row r="98" spans="1:37" x14ac:dyDescent="0.25">
      <c r="A98" s="5">
        <v>171</v>
      </c>
      <c r="B98" s="9">
        <v>116</v>
      </c>
      <c r="C98" s="9" t="s">
        <v>270</v>
      </c>
      <c r="D98" s="18" t="s">
        <v>271</v>
      </c>
      <c r="E98" s="97" t="str">
        <f>VLOOKUP($B98,'2018 RBCs'!$A$4:$L$609,6,FALSE)</f>
        <v>--</v>
      </c>
      <c r="F98" s="5" t="str">
        <f>VLOOKUP($B98,'2018 RBCs'!$A$4:$L$609,7,FALSE)</f>
        <v>--</v>
      </c>
      <c r="G98" s="5" t="str">
        <f>VLOOKUP($B98,'2018 RBCs'!$A$4:$L$609,8,FALSE)</f>
        <v>--</v>
      </c>
      <c r="H98" s="5" t="str">
        <f>VLOOKUP($B98,'2018 RBCs'!$A$4:$L$609,9,FALSE)</f>
        <v>--</v>
      </c>
      <c r="I98" s="5" t="str">
        <f>VLOOKUP($B98,'2018 RBCs'!$A$4:$L$609,10,FALSE)</f>
        <v>--</v>
      </c>
      <c r="J98" s="5" t="str">
        <f>VLOOKUP($B98,'2018 RBCs'!$A$4:$L$609,11,FALSE)</f>
        <v>--</v>
      </c>
      <c r="K98" s="98">
        <f>VLOOKUP($B98,'2018 RBCs'!$A$4:$L$609,12,FALSE)</f>
        <v>790</v>
      </c>
      <c r="L98" s="90" t="str">
        <f>VLOOKUP($B98,'4. Proposed RBCs'!$B$3:$R$379,5,FALSE)</f>
        <v>--</v>
      </c>
      <c r="M98" s="8">
        <f>VLOOKUP($B98,'4. Proposed RBCs'!$B$3:$R$379,7,FALSE)</f>
        <v>40</v>
      </c>
      <c r="N98" s="13" t="str">
        <f>VLOOKUP($B98,'4. Proposed RBCs'!$B$3:$R$379,9,FALSE)</f>
        <v>--</v>
      </c>
      <c r="O98" s="8">
        <f>VLOOKUP($B98,'4. Proposed RBCs'!$B$3:$R$379,11,FALSE)</f>
        <v>180</v>
      </c>
      <c r="P98" s="13" t="str">
        <f>VLOOKUP($B98,'4. Proposed RBCs'!$B$3:$R$379,13,FALSE)</f>
        <v>--</v>
      </c>
      <c r="Q98" s="8">
        <f>VLOOKUP($B98,'4. Proposed RBCs'!$B$3:$R$379,15,FALSE)</f>
        <v>180</v>
      </c>
      <c r="R98" s="91">
        <f>VLOOKUP($B98,'4. Proposed RBCs'!$B$3:$R$379,17,FALSE)</f>
        <v>12000</v>
      </c>
      <c r="S98" t="b">
        <f t="shared" si="16"/>
        <v>1</v>
      </c>
      <c r="T98" t="b">
        <f t="shared" si="17"/>
        <v>0</v>
      </c>
      <c r="U98" t="b">
        <f t="shared" si="18"/>
        <v>1</v>
      </c>
      <c r="V98" t="b">
        <f t="shared" si="19"/>
        <v>0</v>
      </c>
      <c r="W98" t="b">
        <f t="shared" si="20"/>
        <v>1</v>
      </c>
      <c r="X98" t="b">
        <f t="shared" si="21"/>
        <v>0</v>
      </c>
      <c r="Y98" t="b">
        <f t="shared" si="22"/>
        <v>0</v>
      </c>
      <c r="Z98" s="106" t="str">
        <f t="shared" si="23"/>
        <v>--</v>
      </c>
      <c r="AA98" s="64" t="str">
        <f t="shared" si="24"/>
        <v>--</v>
      </c>
      <c r="AB98" s="64" t="str">
        <f t="shared" si="25"/>
        <v>--</v>
      </c>
      <c r="AC98" s="64" t="str">
        <f t="shared" si="26"/>
        <v>--</v>
      </c>
      <c r="AD98" s="64" t="str">
        <f t="shared" si="27"/>
        <v>--</v>
      </c>
      <c r="AE98" s="64" t="str">
        <f t="shared" si="28"/>
        <v>--</v>
      </c>
      <c r="AF98" s="107">
        <f t="shared" si="29"/>
        <v>14.189873417721518</v>
      </c>
      <c r="AG98" s="114"/>
      <c r="AH98" s="83"/>
      <c r="AI98" s="83" t="s">
        <v>1739</v>
      </c>
      <c r="AJ98" s="5"/>
      <c r="AK98" s="98"/>
    </row>
    <row r="99" spans="1:37" x14ac:dyDescent="0.25">
      <c r="A99" s="5">
        <v>172</v>
      </c>
      <c r="B99" s="9">
        <v>328</v>
      </c>
      <c r="C99" s="9" t="s">
        <v>272</v>
      </c>
      <c r="D99" s="18" t="s">
        <v>273</v>
      </c>
      <c r="E99" s="97">
        <f>VLOOKUP($B99,'2018 RBCs'!$A$4:$L$609,6,FALSE)</f>
        <v>59</v>
      </c>
      <c r="F99" s="5">
        <f>VLOOKUP($B99,'2018 RBCs'!$A$4:$L$609,7,FALSE)</f>
        <v>600</v>
      </c>
      <c r="G99" s="5">
        <f>VLOOKUP($B99,'2018 RBCs'!$A$4:$L$609,8,FALSE)</f>
        <v>620</v>
      </c>
      <c r="H99" s="5">
        <f>VLOOKUP($B99,'2018 RBCs'!$A$4:$L$609,9,FALSE)</f>
        <v>2600</v>
      </c>
      <c r="I99" s="5">
        <f>VLOOKUP($B99,'2018 RBCs'!$A$4:$L$609,10,FALSE)</f>
        <v>1200</v>
      </c>
      <c r="J99" s="5">
        <f>VLOOKUP($B99,'2018 RBCs'!$A$4:$L$609,11,FALSE)</f>
        <v>2600</v>
      </c>
      <c r="K99" s="98">
        <f>VLOOKUP($B99,'2018 RBCs'!$A$4:$L$609,12,FALSE)</f>
        <v>2100</v>
      </c>
      <c r="L99" s="90">
        <f>VLOOKUP($B99,'4. Proposed RBCs'!$B$3:$R$379,5,FALSE)</f>
        <v>59</v>
      </c>
      <c r="M99" s="13">
        <f>VLOOKUP($B99,'4. Proposed RBCs'!$B$3:$R$379,7,FALSE)</f>
        <v>600</v>
      </c>
      <c r="N99" s="13">
        <f>VLOOKUP($B99,'4. Proposed RBCs'!$B$3:$R$379,9,FALSE)</f>
        <v>620</v>
      </c>
      <c r="O99" s="13">
        <f>VLOOKUP($B99,'4. Proposed RBCs'!$B$3:$R$379,11,FALSE)</f>
        <v>2600</v>
      </c>
      <c r="P99" s="13">
        <f>VLOOKUP($B99,'4. Proposed RBCs'!$B$3:$R$379,13,FALSE)</f>
        <v>1200</v>
      </c>
      <c r="Q99" s="5">
        <f>VLOOKUP($B99,'4. Proposed RBCs'!$B$3:$R$379,15,FALSE)</f>
        <v>2600</v>
      </c>
      <c r="R99" s="89">
        <f>VLOOKUP($B99,'4. Proposed RBCs'!$B$3:$R$379,17,FALSE)</f>
        <v>2100</v>
      </c>
      <c r="S99" t="b">
        <f t="shared" si="16"/>
        <v>1</v>
      </c>
      <c r="T99" t="b">
        <f t="shared" si="17"/>
        <v>1</v>
      </c>
      <c r="U99" t="b">
        <f t="shared" si="18"/>
        <v>1</v>
      </c>
      <c r="V99" t="b">
        <f t="shared" si="19"/>
        <v>1</v>
      </c>
      <c r="W99" t="b">
        <f t="shared" si="20"/>
        <v>1</v>
      </c>
      <c r="X99" t="b">
        <f t="shared" si="21"/>
        <v>1</v>
      </c>
      <c r="Y99" t="b">
        <f t="shared" si="22"/>
        <v>1</v>
      </c>
      <c r="Z99" s="106">
        <f t="shared" si="23"/>
        <v>0</v>
      </c>
      <c r="AA99" s="64">
        <f t="shared" si="24"/>
        <v>0</v>
      </c>
      <c r="AB99" s="64">
        <f t="shared" si="25"/>
        <v>0</v>
      </c>
      <c r="AC99" s="64">
        <f t="shared" si="26"/>
        <v>0</v>
      </c>
      <c r="AD99" s="64">
        <f t="shared" si="27"/>
        <v>0</v>
      </c>
      <c r="AE99" s="64">
        <f t="shared" si="28"/>
        <v>0</v>
      </c>
      <c r="AF99" s="107">
        <f t="shared" si="29"/>
        <v>0</v>
      </c>
      <c r="AG99" s="114"/>
      <c r="AH99" s="83"/>
      <c r="AI99" s="83"/>
      <c r="AJ99" s="5" t="s">
        <v>52</v>
      </c>
      <c r="AK99" s="98"/>
    </row>
    <row r="100" spans="1:37" x14ac:dyDescent="0.25">
      <c r="A100" s="5">
        <v>176</v>
      </c>
      <c r="B100" s="9">
        <v>195</v>
      </c>
      <c r="C100" s="9" t="s">
        <v>274</v>
      </c>
      <c r="D100" s="18" t="s">
        <v>275</v>
      </c>
      <c r="E100" s="97" t="str">
        <f>VLOOKUP($B100,'2018 RBCs'!$A$4:$L$609,6,FALSE)</f>
        <v>--</v>
      </c>
      <c r="F100" s="5">
        <f>VLOOKUP($B100,'2018 RBCs'!$A$4:$L$609,7,FALSE)</f>
        <v>4</v>
      </c>
      <c r="G100" s="5" t="str">
        <f>VLOOKUP($B100,'2018 RBCs'!$A$4:$L$609,8,FALSE)</f>
        <v>--</v>
      </c>
      <c r="H100" s="5">
        <f>VLOOKUP($B100,'2018 RBCs'!$A$4:$L$609,9,FALSE)</f>
        <v>18</v>
      </c>
      <c r="I100" s="5" t="str">
        <f>VLOOKUP($B100,'2018 RBCs'!$A$4:$L$609,10,FALSE)</f>
        <v>--</v>
      </c>
      <c r="J100" s="5">
        <f>VLOOKUP($B100,'2018 RBCs'!$A$4:$L$609,11,FALSE)</f>
        <v>18</v>
      </c>
      <c r="K100" s="98">
        <f>VLOOKUP($B100,'2018 RBCs'!$A$4:$L$609,12,FALSE)</f>
        <v>230</v>
      </c>
      <c r="L100" s="88">
        <f>VLOOKUP($B100,'4. Proposed RBCs'!$B$3:$R$379,5,FALSE)</f>
        <v>0.27</v>
      </c>
      <c r="M100" s="13">
        <f>VLOOKUP($B100,'4. Proposed RBCs'!$B$3:$R$379,7,FALSE)</f>
        <v>4</v>
      </c>
      <c r="N100" s="8">
        <f>VLOOKUP($B100,'4. Proposed RBCs'!$B$3:$R$379,9,FALSE)</f>
        <v>7</v>
      </c>
      <c r="O100" s="13">
        <f>VLOOKUP($B100,'4. Proposed RBCs'!$B$3:$R$379,11,FALSE)</f>
        <v>18</v>
      </c>
      <c r="P100" s="8">
        <f>VLOOKUP($B100,'4. Proposed RBCs'!$B$3:$R$379,13,FALSE)</f>
        <v>3.2</v>
      </c>
      <c r="Q100" s="5">
        <f>VLOOKUP($B100,'4. Proposed RBCs'!$B$3:$R$379,15,FALSE)</f>
        <v>18</v>
      </c>
      <c r="R100" s="91">
        <f>VLOOKUP($B100,'4. Proposed RBCs'!$B$3:$R$379,17,FALSE)</f>
        <v>92</v>
      </c>
      <c r="S100" t="b">
        <f t="shared" si="16"/>
        <v>0</v>
      </c>
      <c r="T100" t="b">
        <f t="shared" si="17"/>
        <v>1</v>
      </c>
      <c r="U100" t="b">
        <f t="shared" si="18"/>
        <v>0</v>
      </c>
      <c r="V100" t="b">
        <f t="shared" si="19"/>
        <v>1</v>
      </c>
      <c r="W100" t="b">
        <f t="shared" si="20"/>
        <v>0</v>
      </c>
      <c r="X100" t="b">
        <f t="shared" si="21"/>
        <v>1</v>
      </c>
      <c r="Y100" t="b">
        <f t="shared" si="22"/>
        <v>0</v>
      </c>
      <c r="Z100" s="106" t="str">
        <f t="shared" si="23"/>
        <v>--</v>
      </c>
      <c r="AA100" s="64">
        <f t="shared" si="24"/>
        <v>0</v>
      </c>
      <c r="AB100" s="64" t="str">
        <f t="shared" si="25"/>
        <v>--</v>
      </c>
      <c r="AC100" s="64">
        <f t="shared" si="26"/>
        <v>0</v>
      </c>
      <c r="AD100" s="64" t="str">
        <f t="shared" si="27"/>
        <v>--</v>
      </c>
      <c r="AE100" s="64">
        <f t="shared" si="28"/>
        <v>0</v>
      </c>
      <c r="AF100" s="107">
        <f t="shared" si="29"/>
        <v>-0.6</v>
      </c>
      <c r="AG100" s="114"/>
      <c r="AH100" s="83"/>
      <c r="AI100" s="83" t="s">
        <v>1740</v>
      </c>
      <c r="AJ100" s="5"/>
      <c r="AK100" s="98"/>
    </row>
    <row r="101" spans="1:37" x14ac:dyDescent="0.25">
      <c r="A101" s="5">
        <v>177</v>
      </c>
      <c r="B101" s="9">
        <v>196</v>
      </c>
      <c r="C101" s="9" t="s">
        <v>276</v>
      </c>
      <c r="D101" s="18" t="s">
        <v>277</v>
      </c>
      <c r="E101" s="97">
        <f>VLOOKUP($B101,'2018 RBCs'!$A$4:$L$609,6,FALSE)</f>
        <v>0.25</v>
      </c>
      <c r="F101" s="5">
        <f>VLOOKUP($B101,'2018 RBCs'!$A$4:$L$609,7,FALSE)</f>
        <v>32</v>
      </c>
      <c r="G101" s="5">
        <f>VLOOKUP($B101,'2018 RBCs'!$A$4:$L$609,8,FALSE)</f>
        <v>6.5</v>
      </c>
      <c r="H101" s="5">
        <f>VLOOKUP($B101,'2018 RBCs'!$A$4:$L$609,9,FALSE)</f>
        <v>140</v>
      </c>
      <c r="I101" s="5">
        <f>VLOOKUP($B101,'2018 RBCs'!$A$4:$L$609,10,FALSE)</f>
        <v>3</v>
      </c>
      <c r="J101" s="5">
        <f>VLOOKUP($B101,'2018 RBCs'!$A$4:$L$609,11,FALSE)</f>
        <v>140</v>
      </c>
      <c r="K101" s="98">
        <f>VLOOKUP($B101,'2018 RBCs'!$A$4:$L$609,12,FALSE)</f>
        <v>36</v>
      </c>
      <c r="L101" s="90">
        <f>VLOOKUP($B101,'4. Proposed RBCs'!$B$3:$R$379,5,FALSE)</f>
        <v>0.25</v>
      </c>
      <c r="M101" s="13">
        <f>VLOOKUP($B101,'4. Proposed RBCs'!$B$3:$R$379,7,FALSE)</f>
        <v>32</v>
      </c>
      <c r="N101" s="13">
        <f>VLOOKUP($B101,'4. Proposed RBCs'!$B$3:$R$379,9,FALSE)</f>
        <v>6.5</v>
      </c>
      <c r="O101" s="13">
        <f>VLOOKUP($B101,'4. Proposed RBCs'!$B$3:$R$379,11,FALSE)</f>
        <v>140</v>
      </c>
      <c r="P101" s="13">
        <f>VLOOKUP($B101,'4. Proposed RBCs'!$B$3:$R$379,13,FALSE)</f>
        <v>3</v>
      </c>
      <c r="Q101" s="5">
        <f>VLOOKUP($B101,'4. Proposed RBCs'!$B$3:$R$379,15,FALSE)</f>
        <v>140</v>
      </c>
      <c r="R101" s="91">
        <f>VLOOKUP($B101,'4. Proposed RBCs'!$B$3:$R$379,17,FALSE)</f>
        <v>50</v>
      </c>
      <c r="S101" t="b">
        <f t="shared" si="16"/>
        <v>1</v>
      </c>
      <c r="T101" t="b">
        <f t="shared" si="17"/>
        <v>1</v>
      </c>
      <c r="U101" t="b">
        <f t="shared" si="18"/>
        <v>1</v>
      </c>
      <c r="V101" t="b">
        <f t="shared" si="19"/>
        <v>1</v>
      </c>
      <c r="W101" t="b">
        <f t="shared" si="20"/>
        <v>1</v>
      </c>
      <c r="X101" t="b">
        <f t="shared" si="21"/>
        <v>1</v>
      </c>
      <c r="Y101" t="b">
        <f t="shared" si="22"/>
        <v>0</v>
      </c>
      <c r="Z101" s="106">
        <f t="shared" si="23"/>
        <v>0</v>
      </c>
      <c r="AA101" s="64">
        <f t="shared" si="24"/>
        <v>0</v>
      </c>
      <c r="AB101" s="64">
        <f t="shared" si="25"/>
        <v>0</v>
      </c>
      <c r="AC101" s="64">
        <f t="shared" si="26"/>
        <v>0</v>
      </c>
      <c r="AD101" s="64">
        <f t="shared" si="27"/>
        <v>0</v>
      </c>
      <c r="AE101" s="64">
        <f t="shared" si="28"/>
        <v>0</v>
      </c>
      <c r="AF101" s="107">
        <f t="shared" si="29"/>
        <v>0.3888888888888889</v>
      </c>
      <c r="AG101" s="114"/>
      <c r="AH101" s="83"/>
      <c r="AI101" s="83" t="s">
        <v>1726</v>
      </c>
      <c r="AJ101" s="5"/>
      <c r="AK101" s="98"/>
    </row>
    <row r="102" spans="1:37" x14ac:dyDescent="0.25">
      <c r="A102" s="5">
        <v>180</v>
      </c>
      <c r="B102" s="5" t="s">
        <v>278</v>
      </c>
      <c r="C102" s="5" t="s">
        <v>279</v>
      </c>
      <c r="D102" s="7" t="s">
        <v>280</v>
      </c>
      <c r="E102" s="97" t="e">
        <f>VLOOKUP($B102,'2018 RBCs'!$A$4:$L$609,6,FALSE)</f>
        <v>#N/A</v>
      </c>
      <c r="F102" s="5" t="e">
        <f>VLOOKUP($B102,'2018 RBCs'!$A$4:$L$609,7,FALSE)</f>
        <v>#N/A</v>
      </c>
      <c r="G102" s="5" t="e">
        <f>VLOOKUP($B102,'2018 RBCs'!$A$4:$L$609,8,FALSE)</f>
        <v>#N/A</v>
      </c>
      <c r="H102" s="5" t="e">
        <f>VLOOKUP($B102,'2018 RBCs'!$A$4:$L$609,9,FALSE)</f>
        <v>#N/A</v>
      </c>
      <c r="I102" s="5" t="e">
        <f>VLOOKUP($B102,'2018 RBCs'!$A$4:$L$609,10,FALSE)</f>
        <v>#N/A</v>
      </c>
      <c r="J102" s="5" t="e">
        <f>VLOOKUP($B102,'2018 RBCs'!$A$4:$L$609,11,FALSE)</f>
        <v>#N/A</v>
      </c>
      <c r="K102" s="98" t="e">
        <f>VLOOKUP($B102,'2018 RBCs'!$A$4:$L$609,12,FALSE)</f>
        <v>#N/A</v>
      </c>
      <c r="L102" s="92" t="str">
        <f>VLOOKUP($B102,'4. Proposed RBCs'!$B$3:$R$379,5,FALSE)</f>
        <v>--</v>
      </c>
      <c r="M102" s="11" t="str">
        <f>VLOOKUP($B102,'4. Proposed RBCs'!$B$3:$R$379,7,FALSE)</f>
        <v>--</v>
      </c>
      <c r="N102" s="11" t="str">
        <f>VLOOKUP($B102,'4. Proposed RBCs'!$B$3:$R$379,9,FALSE)</f>
        <v>--</v>
      </c>
      <c r="O102" s="11" t="str">
        <f>VLOOKUP($B102,'4. Proposed RBCs'!$B$3:$R$379,11,FALSE)</f>
        <v>--</v>
      </c>
      <c r="P102" s="11" t="str">
        <f>VLOOKUP($B102,'4. Proposed RBCs'!$B$3:$R$379,13,FALSE)</f>
        <v>--</v>
      </c>
      <c r="Q102" s="11" t="str">
        <f>VLOOKUP($B102,'4. Proposed RBCs'!$B$3:$R$379,15,FALSE)</f>
        <v>--</v>
      </c>
      <c r="R102" s="93">
        <f>VLOOKUP($B102,'4. Proposed RBCs'!$B$3:$R$379,17,FALSE)</f>
        <v>9.1</v>
      </c>
      <c r="S102" t="e">
        <f t="shared" si="16"/>
        <v>#N/A</v>
      </c>
      <c r="T102" t="e">
        <f t="shared" si="17"/>
        <v>#N/A</v>
      </c>
      <c r="U102" t="e">
        <f t="shared" si="18"/>
        <v>#N/A</v>
      </c>
      <c r="V102" t="e">
        <f t="shared" si="19"/>
        <v>#N/A</v>
      </c>
      <c r="W102" t="e">
        <f t="shared" si="20"/>
        <v>#N/A</v>
      </c>
      <c r="X102" t="e">
        <f t="shared" si="21"/>
        <v>#N/A</v>
      </c>
      <c r="Y102" t="e">
        <f t="shared" si="22"/>
        <v>#N/A</v>
      </c>
      <c r="Z102" s="106" t="s">
        <v>1712</v>
      </c>
      <c r="AA102" s="64" t="s">
        <v>1712</v>
      </c>
      <c r="AB102" s="64" t="s">
        <v>1712</v>
      </c>
      <c r="AC102" s="64" t="s">
        <v>1712</v>
      </c>
      <c r="AD102" s="64" t="s">
        <v>1712</v>
      </c>
      <c r="AE102" s="64" t="s">
        <v>1712</v>
      </c>
      <c r="AF102" s="107" t="s">
        <v>1712</v>
      </c>
      <c r="AG102" s="114"/>
      <c r="AH102" s="83"/>
      <c r="AI102" s="83"/>
      <c r="AJ102" s="5"/>
      <c r="AK102" s="98"/>
    </row>
    <row r="103" spans="1:37" x14ac:dyDescent="0.25">
      <c r="A103" s="5">
        <v>181</v>
      </c>
      <c r="B103" s="9">
        <v>197</v>
      </c>
      <c r="C103" s="9" t="s">
        <v>281</v>
      </c>
      <c r="D103" s="18" t="s">
        <v>282</v>
      </c>
      <c r="E103" s="97" t="str">
        <f>VLOOKUP($B103,'2018 RBCs'!$A$4:$L$609,6,FALSE)</f>
        <v>--</v>
      </c>
      <c r="F103" s="5">
        <f>VLOOKUP($B103,'2018 RBCs'!$A$4:$L$609,7,FALSE)</f>
        <v>0.54</v>
      </c>
      <c r="G103" s="5" t="str">
        <f>VLOOKUP($B103,'2018 RBCs'!$A$4:$L$609,8,FALSE)</f>
        <v>--</v>
      </c>
      <c r="H103" s="5">
        <f>VLOOKUP($B103,'2018 RBCs'!$A$4:$L$609,9,FALSE)</f>
        <v>2.4</v>
      </c>
      <c r="I103" s="5" t="str">
        <f>VLOOKUP($B103,'2018 RBCs'!$A$4:$L$609,10,FALSE)</f>
        <v>--</v>
      </c>
      <c r="J103" s="5">
        <f>VLOOKUP($B103,'2018 RBCs'!$A$4:$L$609,11,FALSE)</f>
        <v>2.4</v>
      </c>
      <c r="K103" s="98">
        <f>VLOOKUP($B103,'2018 RBCs'!$A$4:$L$609,12,FALSE)</f>
        <v>18</v>
      </c>
      <c r="L103" s="90" t="str">
        <f>VLOOKUP($B103,'4. Proposed RBCs'!$B$3:$R$379,5,FALSE)</f>
        <v>--</v>
      </c>
      <c r="M103" s="13">
        <f>VLOOKUP($B103,'4. Proposed RBCs'!$B$3:$R$379,7,FALSE)</f>
        <v>0.54</v>
      </c>
      <c r="N103" s="13" t="str">
        <f>VLOOKUP($B103,'4. Proposed RBCs'!$B$3:$R$379,9,FALSE)</f>
        <v>--</v>
      </c>
      <c r="O103" s="13">
        <f>VLOOKUP($B103,'4. Proposed RBCs'!$B$3:$R$379,11,FALSE)</f>
        <v>2.4</v>
      </c>
      <c r="P103" s="13" t="str">
        <f>VLOOKUP($B103,'4. Proposed RBCs'!$B$3:$R$379,13,FALSE)</f>
        <v>--</v>
      </c>
      <c r="Q103" s="5">
        <f>VLOOKUP($B103,'4. Proposed RBCs'!$B$3:$R$379,15,FALSE)</f>
        <v>2.4</v>
      </c>
      <c r="R103" s="89">
        <f>VLOOKUP($B103,'4. Proposed RBCs'!$B$3:$R$379,17,FALSE)</f>
        <v>18</v>
      </c>
      <c r="S103" t="b">
        <f t="shared" si="16"/>
        <v>1</v>
      </c>
      <c r="T103" t="b">
        <f t="shared" si="17"/>
        <v>1</v>
      </c>
      <c r="U103" t="b">
        <f t="shared" si="18"/>
        <v>1</v>
      </c>
      <c r="V103" t="b">
        <f t="shared" si="19"/>
        <v>1</v>
      </c>
      <c r="W103" t="b">
        <f t="shared" si="20"/>
        <v>1</v>
      </c>
      <c r="X103" t="b">
        <f t="shared" si="21"/>
        <v>1</v>
      </c>
      <c r="Y103" t="b">
        <f t="shared" si="22"/>
        <v>1</v>
      </c>
      <c r="Z103" s="106" t="str">
        <f t="shared" si="23"/>
        <v>--</v>
      </c>
      <c r="AA103" s="64">
        <f t="shared" si="24"/>
        <v>0</v>
      </c>
      <c r="AB103" s="64" t="str">
        <f t="shared" si="25"/>
        <v>--</v>
      </c>
      <c r="AC103" s="64">
        <f t="shared" si="26"/>
        <v>0</v>
      </c>
      <c r="AD103" s="64" t="str">
        <f t="shared" si="27"/>
        <v>--</v>
      </c>
      <c r="AE103" s="64">
        <f t="shared" si="28"/>
        <v>0</v>
      </c>
      <c r="AF103" s="107">
        <f t="shared" si="29"/>
        <v>0</v>
      </c>
      <c r="AG103" s="114"/>
      <c r="AH103" s="83"/>
      <c r="AI103" s="83"/>
      <c r="AJ103" s="5"/>
      <c r="AK103" s="98"/>
    </row>
    <row r="104" spans="1:37" x14ac:dyDescent="0.25">
      <c r="A104" s="5">
        <v>184</v>
      </c>
      <c r="B104" s="5" t="s">
        <v>283</v>
      </c>
      <c r="C104" s="5" t="s">
        <v>284</v>
      </c>
      <c r="D104" s="7" t="s">
        <v>285</v>
      </c>
      <c r="E104" s="97" t="e">
        <f>VLOOKUP($B104,'2018 RBCs'!$A$4:$L$609,6,FALSE)</f>
        <v>#N/A</v>
      </c>
      <c r="F104" s="5" t="e">
        <f>VLOOKUP($B104,'2018 RBCs'!$A$4:$L$609,7,FALSE)</f>
        <v>#N/A</v>
      </c>
      <c r="G104" s="5" t="e">
        <f>VLOOKUP($B104,'2018 RBCs'!$A$4:$L$609,8,FALSE)</f>
        <v>#N/A</v>
      </c>
      <c r="H104" s="5" t="e">
        <f>VLOOKUP($B104,'2018 RBCs'!$A$4:$L$609,9,FALSE)</f>
        <v>#N/A</v>
      </c>
      <c r="I104" s="5" t="e">
        <f>VLOOKUP($B104,'2018 RBCs'!$A$4:$L$609,10,FALSE)</f>
        <v>#N/A</v>
      </c>
      <c r="J104" s="5" t="e">
        <f>VLOOKUP($B104,'2018 RBCs'!$A$4:$L$609,11,FALSE)</f>
        <v>#N/A</v>
      </c>
      <c r="K104" s="98" t="e">
        <f>VLOOKUP($B104,'2018 RBCs'!$A$4:$L$609,12,FALSE)</f>
        <v>#N/A</v>
      </c>
      <c r="L104" s="92" t="str">
        <f>VLOOKUP($B104,'4. Proposed RBCs'!$B$3:$R$379,5,FALSE)</f>
        <v>--</v>
      </c>
      <c r="M104" s="11">
        <f>VLOOKUP($B104,'4. Proposed RBCs'!$B$3:$R$379,7,FALSE)</f>
        <v>0.3</v>
      </c>
      <c r="N104" s="11" t="str">
        <f>VLOOKUP($B104,'4. Proposed RBCs'!$B$3:$R$379,9,FALSE)</f>
        <v>--</v>
      </c>
      <c r="O104" s="11">
        <f>VLOOKUP($B104,'4. Proposed RBCs'!$B$3:$R$379,11,FALSE)</f>
        <v>1.3</v>
      </c>
      <c r="P104" s="11" t="str">
        <f>VLOOKUP($B104,'4. Proposed RBCs'!$B$3:$R$379,13,FALSE)</f>
        <v>--</v>
      </c>
      <c r="Q104" s="11">
        <f>VLOOKUP($B104,'4. Proposed RBCs'!$B$3:$R$379,15,FALSE)</f>
        <v>1.3</v>
      </c>
      <c r="R104" s="93" t="str">
        <f>VLOOKUP($B104,'4. Proposed RBCs'!$B$3:$R$379,17,FALSE)</f>
        <v>--</v>
      </c>
      <c r="S104" t="e">
        <f t="shared" si="16"/>
        <v>#N/A</v>
      </c>
      <c r="T104" t="e">
        <f t="shared" si="17"/>
        <v>#N/A</v>
      </c>
      <c r="U104" t="e">
        <f t="shared" si="18"/>
        <v>#N/A</v>
      </c>
      <c r="V104" t="e">
        <f t="shared" si="19"/>
        <v>#N/A</v>
      </c>
      <c r="W104" t="e">
        <f t="shared" si="20"/>
        <v>#N/A</v>
      </c>
      <c r="X104" t="e">
        <f t="shared" si="21"/>
        <v>#N/A</v>
      </c>
      <c r="Y104" t="e">
        <f t="shared" si="22"/>
        <v>#N/A</v>
      </c>
      <c r="Z104" s="106" t="s">
        <v>1712</v>
      </c>
      <c r="AA104" s="64" t="s">
        <v>1712</v>
      </c>
      <c r="AB104" s="64" t="s">
        <v>1712</v>
      </c>
      <c r="AC104" s="64" t="s">
        <v>1712</v>
      </c>
      <c r="AD104" s="64" t="s">
        <v>1712</v>
      </c>
      <c r="AE104" s="64" t="s">
        <v>1712</v>
      </c>
      <c r="AF104" s="107" t="s">
        <v>1712</v>
      </c>
      <c r="AG104" s="114"/>
      <c r="AH104" s="83"/>
      <c r="AI104" s="83"/>
      <c r="AJ104" s="5"/>
      <c r="AK104" s="98"/>
    </row>
    <row r="105" spans="1:37" x14ac:dyDescent="0.25">
      <c r="A105" s="5">
        <v>185</v>
      </c>
      <c r="B105" s="9">
        <v>199</v>
      </c>
      <c r="C105" s="9" t="s">
        <v>286</v>
      </c>
      <c r="D105" s="18" t="s">
        <v>287</v>
      </c>
      <c r="E105" s="97">
        <f>VLOOKUP($B105,'2018 RBCs'!$A$4:$L$609,6,FALSE)</f>
        <v>2.2000000000000001E-4</v>
      </c>
      <c r="F105" s="5" t="str">
        <f>VLOOKUP($B105,'2018 RBCs'!$A$4:$L$609,7,FALSE)</f>
        <v>--</v>
      </c>
      <c r="G105" s="5">
        <f>VLOOKUP($B105,'2018 RBCs'!$A$4:$L$609,8,FALSE)</f>
        <v>5.7000000000000002E-3</v>
      </c>
      <c r="H105" s="5" t="str">
        <f>VLOOKUP($B105,'2018 RBCs'!$A$4:$L$609,9,FALSE)</f>
        <v>--</v>
      </c>
      <c r="I105" s="5">
        <f>VLOOKUP($B105,'2018 RBCs'!$A$4:$L$609,10,FALSE)</f>
        <v>2.5999999999999999E-3</v>
      </c>
      <c r="J105" s="5" t="str">
        <f>VLOOKUP($B105,'2018 RBCs'!$A$4:$L$609,11,FALSE)</f>
        <v>--</v>
      </c>
      <c r="K105" s="98" t="str">
        <f>VLOOKUP($B105,'2018 RBCs'!$A$4:$L$609,12,FALSE)</f>
        <v>--</v>
      </c>
      <c r="L105" s="90">
        <f>VLOOKUP($B105,'4. Proposed RBCs'!$B$3:$R$379,5,FALSE)</f>
        <v>2.2000000000000001E-4</v>
      </c>
      <c r="M105" s="13" t="str">
        <f>VLOOKUP($B105,'4. Proposed RBCs'!$B$3:$R$379,7,FALSE)</f>
        <v>--</v>
      </c>
      <c r="N105" s="13">
        <f>VLOOKUP($B105,'4. Proposed RBCs'!$B$3:$R$379,9,FALSE)</f>
        <v>5.7000000000000002E-3</v>
      </c>
      <c r="O105" s="13" t="str">
        <f>VLOOKUP($B105,'4. Proposed RBCs'!$B$3:$R$379,11,FALSE)</f>
        <v>--</v>
      </c>
      <c r="P105" s="13">
        <f>VLOOKUP($B105,'4. Proposed RBCs'!$B$3:$R$379,13,FALSE)</f>
        <v>2.5999999999999999E-3</v>
      </c>
      <c r="Q105" s="5" t="str">
        <f>VLOOKUP($B105,'4. Proposed RBCs'!$B$3:$R$379,15,FALSE)</f>
        <v>--</v>
      </c>
      <c r="R105" s="89" t="str">
        <f>VLOOKUP($B105,'4. Proposed RBCs'!$B$3:$R$379,17,FALSE)</f>
        <v>--</v>
      </c>
      <c r="S105" t="b">
        <f t="shared" si="16"/>
        <v>1</v>
      </c>
      <c r="T105" t="b">
        <f t="shared" si="17"/>
        <v>1</v>
      </c>
      <c r="U105" t="b">
        <f t="shared" si="18"/>
        <v>1</v>
      </c>
      <c r="V105" t="b">
        <f t="shared" si="19"/>
        <v>1</v>
      </c>
      <c r="W105" t="b">
        <f t="shared" si="20"/>
        <v>1</v>
      </c>
      <c r="X105" t="b">
        <f t="shared" si="21"/>
        <v>1</v>
      </c>
      <c r="Y105" t="b">
        <f t="shared" si="22"/>
        <v>1</v>
      </c>
      <c r="Z105" s="106">
        <f t="shared" si="23"/>
        <v>0</v>
      </c>
      <c r="AA105" s="64" t="str">
        <f t="shared" si="24"/>
        <v>--</v>
      </c>
      <c r="AB105" s="64">
        <f t="shared" si="25"/>
        <v>0</v>
      </c>
      <c r="AC105" s="64" t="str">
        <f t="shared" si="26"/>
        <v>--</v>
      </c>
      <c r="AD105" s="64">
        <f t="shared" si="27"/>
        <v>0</v>
      </c>
      <c r="AE105" s="64" t="str">
        <f t="shared" si="28"/>
        <v>--</v>
      </c>
      <c r="AF105" s="107" t="str">
        <f t="shared" si="29"/>
        <v>--</v>
      </c>
      <c r="AG105" s="114"/>
      <c r="AH105" s="83"/>
      <c r="AI105" s="83"/>
      <c r="AJ105" s="5"/>
      <c r="AK105" s="98"/>
    </row>
    <row r="106" spans="1:37" x14ac:dyDescent="0.25">
      <c r="A106" s="11">
        <v>186</v>
      </c>
      <c r="B106" s="12">
        <v>200</v>
      </c>
      <c r="C106" s="6">
        <v>200</v>
      </c>
      <c r="D106" s="34" t="s">
        <v>288</v>
      </c>
      <c r="E106" s="97">
        <f>VLOOKUP($B106,'2018 RBCs'!$A$4:$L$609,6,FALSE)</f>
        <v>0.1</v>
      </c>
      <c r="F106" s="5">
        <f>VLOOKUP($B106,'2018 RBCs'!$A$4:$L$609,7,FALSE)</f>
        <v>5</v>
      </c>
      <c r="G106" s="5">
        <f>VLOOKUP($B106,'2018 RBCs'!$A$4:$L$609,8,FALSE)</f>
        <v>2.6</v>
      </c>
      <c r="H106" s="5">
        <f>VLOOKUP($B106,'2018 RBCs'!$A$4:$L$609,9,FALSE)</f>
        <v>22</v>
      </c>
      <c r="I106" s="5">
        <f>VLOOKUP($B106,'2018 RBCs'!$A$4:$L$609,10,FALSE)</f>
        <v>1.2</v>
      </c>
      <c r="J106" s="5">
        <f>VLOOKUP($B106,'2018 RBCs'!$A$4:$L$609,11,FALSE)</f>
        <v>22</v>
      </c>
      <c r="K106" s="98" t="str">
        <f>VLOOKUP($B106,'2018 RBCs'!$A$4:$L$609,12,FALSE)</f>
        <v>--</v>
      </c>
      <c r="L106" s="88">
        <f>VLOOKUP($B106,'4. Proposed RBCs'!$B$3:$R$379,5,FALSE)</f>
        <v>2E-3</v>
      </c>
      <c r="M106" s="13">
        <f>VLOOKUP($B106,'4. Proposed RBCs'!$B$3:$R$379,7,FALSE)</f>
        <v>5</v>
      </c>
      <c r="N106" s="8">
        <f>VLOOKUP($B106,'4. Proposed RBCs'!$B$3:$R$379,9,FALSE)</f>
        <v>2.1000000000000001E-2</v>
      </c>
      <c r="O106" s="13">
        <f>VLOOKUP($B106,'4. Proposed RBCs'!$B$3:$R$379,11,FALSE)</f>
        <v>22</v>
      </c>
      <c r="P106" s="8">
        <f>VLOOKUP($B106,'4. Proposed RBCs'!$B$3:$R$379,13,FALSE)</f>
        <v>0.04</v>
      </c>
      <c r="Q106" s="5">
        <f>VLOOKUP($B106,'4. Proposed RBCs'!$B$3:$R$379,15,FALSE)</f>
        <v>22</v>
      </c>
      <c r="R106" s="89" t="str">
        <f>VLOOKUP($B106,'4. Proposed RBCs'!$B$3:$R$379,17,FALSE)</f>
        <v>--</v>
      </c>
      <c r="S106" t="b">
        <f t="shared" si="16"/>
        <v>0</v>
      </c>
      <c r="T106" t="b">
        <f t="shared" si="17"/>
        <v>1</v>
      </c>
      <c r="U106" t="b">
        <f t="shared" si="18"/>
        <v>0</v>
      </c>
      <c r="V106" t="b">
        <f t="shared" si="19"/>
        <v>1</v>
      </c>
      <c r="W106" t="b">
        <f t="shared" si="20"/>
        <v>0</v>
      </c>
      <c r="X106" t="b">
        <f t="shared" si="21"/>
        <v>1</v>
      </c>
      <c r="Y106" t="b">
        <f t="shared" si="22"/>
        <v>1</v>
      </c>
      <c r="Z106" s="106">
        <f t="shared" si="23"/>
        <v>-0.98</v>
      </c>
      <c r="AA106" s="64">
        <f t="shared" si="24"/>
        <v>0</v>
      </c>
      <c r="AB106" s="64">
        <f t="shared" si="25"/>
        <v>-0.99192307692307691</v>
      </c>
      <c r="AC106" s="64">
        <f t="shared" si="26"/>
        <v>0</v>
      </c>
      <c r="AD106" s="64">
        <f t="shared" si="27"/>
        <v>-0.96666666666666667</v>
      </c>
      <c r="AE106" s="64">
        <f t="shared" si="28"/>
        <v>0</v>
      </c>
      <c r="AF106" s="107" t="str">
        <f t="shared" si="29"/>
        <v>--</v>
      </c>
      <c r="AG106" s="114" t="s">
        <v>1741</v>
      </c>
      <c r="AH106" s="83"/>
      <c r="AI106" s="83"/>
      <c r="AJ106" s="5" t="s">
        <v>52</v>
      </c>
      <c r="AK106" s="98"/>
    </row>
    <row r="107" spans="1:37" x14ac:dyDescent="0.25">
      <c r="A107" s="5">
        <v>187</v>
      </c>
      <c r="B107" s="9">
        <v>201</v>
      </c>
      <c r="C107" s="9" t="s">
        <v>289</v>
      </c>
      <c r="D107" s="18" t="s">
        <v>290</v>
      </c>
      <c r="E107" s="97" t="str">
        <f>VLOOKUP($B107,'2018 RBCs'!$A$4:$L$609,6,FALSE)</f>
        <v>--</v>
      </c>
      <c r="F107" s="5">
        <f>VLOOKUP($B107,'2018 RBCs'!$A$4:$L$609,7,FALSE)</f>
        <v>0.2</v>
      </c>
      <c r="G107" s="5" t="str">
        <f>VLOOKUP($B107,'2018 RBCs'!$A$4:$L$609,8,FALSE)</f>
        <v>--</v>
      </c>
      <c r="H107" s="5">
        <f>VLOOKUP($B107,'2018 RBCs'!$A$4:$L$609,9,FALSE)</f>
        <v>0.88</v>
      </c>
      <c r="I107" s="5" t="str">
        <f>VLOOKUP($B107,'2018 RBCs'!$A$4:$L$609,10,FALSE)</f>
        <v>--</v>
      </c>
      <c r="J107" s="5">
        <f>VLOOKUP($B107,'2018 RBCs'!$A$4:$L$609,11,FALSE)</f>
        <v>0.88</v>
      </c>
      <c r="K107" s="98" t="str">
        <f>VLOOKUP($B107,'2018 RBCs'!$A$4:$L$609,12,FALSE)</f>
        <v>--</v>
      </c>
      <c r="L107" s="90" t="str">
        <f>VLOOKUP($B107,'4. Proposed RBCs'!$B$3:$R$379,5,FALSE)</f>
        <v>--</v>
      </c>
      <c r="M107" s="13">
        <f>VLOOKUP($B107,'4. Proposed RBCs'!$B$3:$R$379,7,FALSE)</f>
        <v>0.2</v>
      </c>
      <c r="N107" s="13" t="str">
        <f>VLOOKUP($B107,'4. Proposed RBCs'!$B$3:$R$379,9,FALSE)</f>
        <v>--</v>
      </c>
      <c r="O107" s="13">
        <f>VLOOKUP($B107,'4. Proposed RBCs'!$B$3:$R$379,11,FALSE)</f>
        <v>0.88</v>
      </c>
      <c r="P107" s="13" t="str">
        <f>VLOOKUP($B107,'4. Proposed RBCs'!$B$3:$R$379,13,FALSE)</f>
        <v>--</v>
      </c>
      <c r="Q107" s="5">
        <f>VLOOKUP($B107,'4. Proposed RBCs'!$B$3:$R$379,15,FALSE)</f>
        <v>0.88</v>
      </c>
      <c r="R107" s="91">
        <f>VLOOKUP($B107,'4. Proposed RBCs'!$B$3:$R$379,17,FALSE)</f>
        <v>24</v>
      </c>
      <c r="S107" t="b">
        <f t="shared" si="16"/>
        <v>1</v>
      </c>
      <c r="T107" t="b">
        <f t="shared" si="17"/>
        <v>1</v>
      </c>
      <c r="U107" t="b">
        <f t="shared" si="18"/>
        <v>1</v>
      </c>
      <c r="V107" t="b">
        <f t="shared" si="19"/>
        <v>1</v>
      </c>
      <c r="W107" t="b">
        <f t="shared" si="20"/>
        <v>1</v>
      </c>
      <c r="X107" t="b">
        <f t="shared" si="21"/>
        <v>1</v>
      </c>
      <c r="Y107" t="b">
        <f t="shared" si="22"/>
        <v>0</v>
      </c>
      <c r="Z107" s="106" t="str">
        <f t="shared" si="23"/>
        <v>--</v>
      </c>
      <c r="AA107" s="64">
        <f t="shared" si="24"/>
        <v>0</v>
      </c>
      <c r="AB107" s="64" t="str">
        <f t="shared" si="25"/>
        <v>--</v>
      </c>
      <c r="AC107" s="64">
        <f t="shared" si="26"/>
        <v>0</v>
      </c>
      <c r="AD107" s="64" t="str">
        <f t="shared" si="27"/>
        <v>--</v>
      </c>
      <c r="AE107" s="64">
        <f t="shared" si="28"/>
        <v>0</v>
      </c>
      <c r="AF107" s="107" t="str">
        <f t="shared" si="29"/>
        <v>--</v>
      </c>
      <c r="AG107" s="114"/>
      <c r="AH107" s="83"/>
      <c r="AI107" s="83"/>
      <c r="AJ107" s="5"/>
      <c r="AK107" s="98"/>
    </row>
    <row r="108" spans="1:37" x14ac:dyDescent="0.25">
      <c r="A108" s="5">
        <v>188</v>
      </c>
      <c r="B108" s="9">
        <v>522</v>
      </c>
      <c r="C108" s="9" t="s">
        <v>291</v>
      </c>
      <c r="D108" s="18" t="s">
        <v>292</v>
      </c>
      <c r="E108" s="97">
        <f>VLOOKUP($B108,'2018 RBCs'!$A$4:$L$609,6,FALSE)</f>
        <v>0.08</v>
      </c>
      <c r="F108" s="5" t="str">
        <f>VLOOKUP($B108,'2018 RBCs'!$A$4:$L$609,7,FALSE)</f>
        <v>--</v>
      </c>
      <c r="G108" s="5">
        <f>VLOOKUP($B108,'2018 RBCs'!$A$4:$L$609,8,FALSE)</f>
        <v>11</v>
      </c>
      <c r="H108" s="5" t="str">
        <f>VLOOKUP($B108,'2018 RBCs'!$A$4:$L$609,9,FALSE)</f>
        <v>--</v>
      </c>
      <c r="I108" s="5">
        <f>VLOOKUP($B108,'2018 RBCs'!$A$4:$L$609,10,FALSE)</f>
        <v>5</v>
      </c>
      <c r="J108" s="5" t="str">
        <f>VLOOKUP($B108,'2018 RBCs'!$A$4:$L$609,11,FALSE)</f>
        <v>--</v>
      </c>
      <c r="K108" s="98" t="str">
        <f>VLOOKUP($B108,'2018 RBCs'!$A$4:$L$609,12,FALSE)</f>
        <v>--</v>
      </c>
      <c r="L108" s="88">
        <f>VLOOKUP($B108,'4. Proposed RBCs'!$B$3:$R$379,5,FALSE)</f>
        <v>0.38</v>
      </c>
      <c r="M108" s="13" t="str">
        <f>VLOOKUP($B108,'4. Proposed RBCs'!$B$3:$R$379,7,FALSE)</f>
        <v>--</v>
      </c>
      <c r="N108" s="8">
        <f>VLOOKUP($B108,'4. Proposed RBCs'!$B$3:$R$379,9,FALSE)</f>
        <v>7.2</v>
      </c>
      <c r="O108" s="13" t="str">
        <f>VLOOKUP($B108,'4. Proposed RBCs'!$B$3:$R$379,11,FALSE)</f>
        <v>--</v>
      </c>
      <c r="P108" s="8">
        <f>VLOOKUP($B108,'4. Proposed RBCs'!$B$3:$R$379,13,FALSE)</f>
        <v>4.5</v>
      </c>
      <c r="Q108" s="5" t="str">
        <f>VLOOKUP($B108,'4. Proposed RBCs'!$B$3:$R$379,15,FALSE)</f>
        <v>--</v>
      </c>
      <c r="R108" s="91">
        <f>VLOOKUP($B108,'4. Proposed RBCs'!$B$3:$R$379,17,FALSE)</f>
        <v>3.2</v>
      </c>
      <c r="S108" t="b">
        <f t="shared" si="16"/>
        <v>0</v>
      </c>
      <c r="T108" t="b">
        <f t="shared" si="17"/>
        <v>1</v>
      </c>
      <c r="U108" t="b">
        <f t="shared" si="18"/>
        <v>0</v>
      </c>
      <c r="V108" t="b">
        <f t="shared" si="19"/>
        <v>1</v>
      </c>
      <c r="W108" t="b">
        <f t="shared" si="20"/>
        <v>0</v>
      </c>
      <c r="X108" t="b">
        <f t="shared" si="21"/>
        <v>1</v>
      </c>
      <c r="Y108" t="b">
        <f t="shared" si="22"/>
        <v>0</v>
      </c>
      <c r="Z108" s="106">
        <f t="shared" si="23"/>
        <v>3.75</v>
      </c>
      <c r="AA108" s="64" t="str">
        <f t="shared" si="24"/>
        <v>--</v>
      </c>
      <c r="AB108" s="64">
        <f t="shared" si="25"/>
        <v>-0.34545454545454546</v>
      </c>
      <c r="AC108" s="64" t="str">
        <f t="shared" si="26"/>
        <v>--</v>
      </c>
      <c r="AD108" s="64">
        <f t="shared" si="27"/>
        <v>-0.1</v>
      </c>
      <c r="AE108" s="64" t="str">
        <f t="shared" si="28"/>
        <v>--</v>
      </c>
      <c r="AF108" s="107" t="str">
        <f t="shared" si="29"/>
        <v>--</v>
      </c>
      <c r="AG108" s="114"/>
      <c r="AH108" s="83"/>
      <c r="AI108" s="83"/>
      <c r="AJ108" s="5" t="s">
        <v>54</v>
      </c>
      <c r="AK108" s="98"/>
    </row>
    <row r="109" spans="1:37" x14ac:dyDescent="0.25">
      <c r="A109" s="5">
        <v>193</v>
      </c>
      <c r="B109" s="9">
        <v>244</v>
      </c>
      <c r="C109" s="9" t="s">
        <v>294</v>
      </c>
      <c r="D109" s="18" t="s">
        <v>295</v>
      </c>
      <c r="E109" s="97" t="str">
        <f>VLOOKUP($B109,'2018 RBCs'!$A$4:$L$609,6,FALSE)</f>
        <v>--</v>
      </c>
      <c r="F109" s="5">
        <f>VLOOKUP($B109,'2018 RBCs'!$A$4:$L$609,7,FALSE)</f>
        <v>40000</v>
      </c>
      <c r="G109" s="5" t="str">
        <f>VLOOKUP($B109,'2018 RBCs'!$A$4:$L$609,8,FALSE)</f>
        <v>--</v>
      </c>
      <c r="H109" s="5">
        <f>VLOOKUP($B109,'2018 RBCs'!$A$4:$L$609,9,FALSE)</f>
        <v>180000</v>
      </c>
      <c r="I109" s="5" t="str">
        <f>VLOOKUP($B109,'2018 RBCs'!$A$4:$L$609,10,FALSE)</f>
        <v>--</v>
      </c>
      <c r="J109" s="5">
        <f>VLOOKUP($B109,'2018 RBCs'!$A$4:$L$609,11,FALSE)</f>
        <v>180000</v>
      </c>
      <c r="K109" s="98" t="str">
        <f>VLOOKUP($B109,'2018 RBCs'!$A$4:$L$609,12,FALSE)</f>
        <v>--</v>
      </c>
      <c r="L109" s="90" t="str">
        <f>VLOOKUP($B109,'4. Proposed RBCs'!$B$3:$R$379,5,FALSE)</f>
        <v>--</v>
      </c>
      <c r="M109" s="13">
        <f>VLOOKUP($B109,'4. Proposed RBCs'!$B$3:$R$379,7,FALSE)</f>
        <v>40000</v>
      </c>
      <c r="N109" s="13" t="str">
        <f>VLOOKUP($B109,'4. Proposed RBCs'!$B$3:$R$379,9,FALSE)</f>
        <v>--</v>
      </c>
      <c r="O109" s="13">
        <f>VLOOKUP($B109,'4. Proposed RBCs'!$B$3:$R$379,11,FALSE)</f>
        <v>180000</v>
      </c>
      <c r="P109" s="13" t="str">
        <f>VLOOKUP($B109,'4. Proposed RBCs'!$B$3:$R$379,13,FALSE)</f>
        <v>--</v>
      </c>
      <c r="Q109" s="5">
        <f>VLOOKUP($B109,'4. Proposed RBCs'!$B$3:$R$379,15,FALSE)</f>
        <v>180000</v>
      </c>
      <c r="R109" s="89" t="str">
        <f>VLOOKUP($B109,'4. Proposed RBCs'!$B$3:$R$379,17,FALSE)</f>
        <v>--</v>
      </c>
      <c r="S109" t="b">
        <f t="shared" si="16"/>
        <v>1</v>
      </c>
      <c r="T109" t="b">
        <f t="shared" si="17"/>
        <v>1</v>
      </c>
      <c r="U109" t="b">
        <f t="shared" si="18"/>
        <v>1</v>
      </c>
      <c r="V109" t="b">
        <f t="shared" si="19"/>
        <v>1</v>
      </c>
      <c r="W109" t="b">
        <f t="shared" si="20"/>
        <v>1</v>
      </c>
      <c r="X109" t="b">
        <f t="shared" si="21"/>
        <v>1</v>
      </c>
      <c r="Y109" t="b">
        <f t="shared" si="22"/>
        <v>1</v>
      </c>
      <c r="Z109" s="106" t="str">
        <f t="shared" si="23"/>
        <v>--</v>
      </c>
      <c r="AA109" s="64">
        <f t="shared" si="24"/>
        <v>0</v>
      </c>
      <c r="AB109" s="64" t="str">
        <f t="shared" si="25"/>
        <v>--</v>
      </c>
      <c r="AC109" s="64">
        <f t="shared" si="26"/>
        <v>0</v>
      </c>
      <c r="AD109" s="64" t="str">
        <f t="shared" si="27"/>
        <v>--</v>
      </c>
      <c r="AE109" s="64">
        <f t="shared" si="28"/>
        <v>0</v>
      </c>
      <c r="AF109" s="107" t="str">
        <f t="shared" si="29"/>
        <v>--</v>
      </c>
      <c r="AG109" s="114"/>
      <c r="AH109" s="83"/>
      <c r="AI109" s="83"/>
      <c r="AJ109" s="5"/>
      <c r="AK109" s="98"/>
    </row>
    <row r="110" spans="1:37" x14ac:dyDescent="0.25">
      <c r="A110" s="5">
        <v>197</v>
      </c>
      <c r="B110" s="9">
        <v>207</v>
      </c>
      <c r="C110" s="9" t="s">
        <v>296</v>
      </c>
      <c r="D110" s="18" t="s">
        <v>297</v>
      </c>
      <c r="E110" s="97">
        <f>VLOOKUP($B110,'2018 RBCs'!$A$4:$L$609,6,FALSE)</f>
        <v>7.6999999999999996E-4</v>
      </c>
      <c r="F110" s="5" t="str">
        <f>VLOOKUP($B110,'2018 RBCs'!$A$4:$L$609,7,FALSE)</f>
        <v>--</v>
      </c>
      <c r="G110" s="5">
        <f>VLOOKUP($B110,'2018 RBCs'!$A$4:$L$609,8,FALSE)</f>
        <v>0.02</v>
      </c>
      <c r="H110" s="5" t="str">
        <f>VLOOKUP($B110,'2018 RBCs'!$A$4:$L$609,9,FALSE)</f>
        <v>--</v>
      </c>
      <c r="I110" s="5">
        <f>VLOOKUP($B110,'2018 RBCs'!$A$4:$L$609,10,FALSE)</f>
        <v>9.1999999999999998E-3</v>
      </c>
      <c r="J110" s="5" t="str">
        <f>VLOOKUP($B110,'2018 RBCs'!$A$4:$L$609,11,FALSE)</f>
        <v>--</v>
      </c>
      <c r="K110" s="98" t="str">
        <f>VLOOKUP($B110,'2018 RBCs'!$A$4:$L$609,12,FALSE)</f>
        <v>--</v>
      </c>
      <c r="L110" s="90">
        <f>VLOOKUP($B110,'4. Proposed RBCs'!$B$3:$R$379,5,FALSE)</f>
        <v>7.6999999999999996E-4</v>
      </c>
      <c r="M110" s="13" t="str">
        <f>VLOOKUP($B110,'4. Proposed RBCs'!$B$3:$R$379,7,FALSE)</f>
        <v>--</v>
      </c>
      <c r="N110" s="13">
        <f>VLOOKUP($B110,'4. Proposed RBCs'!$B$3:$R$379,9,FALSE)</f>
        <v>0.02</v>
      </c>
      <c r="O110" s="13" t="str">
        <f>VLOOKUP($B110,'4. Proposed RBCs'!$B$3:$R$379,11,FALSE)</f>
        <v>--</v>
      </c>
      <c r="P110" s="13">
        <f>VLOOKUP($B110,'4. Proposed RBCs'!$B$3:$R$379,13,FALSE)</f>
        <v>9.1999999999999998E-3</v>
      </c>
      <c r="Q110" s="5" t="str">
        <f>VLOOKUP($B110,'4. Proposed RBCs'!$B$3:$R$379,15,FALSE)</f>
        <v>--</v>
      </c>
      <c r="R110" s="89" t="str">
        <f>VLOOKUP($B110,'4. Proposed RBCs'!$B$3:$R$379,17,FALSE)</f>
        <v>--</v>
      </c>
      <c r="S110" t="b">
        <f t="shared" si="16"/>
        <v>1</v>
      </c>
      <c r="T110" t="b">
        <f t="shared" si="17"/>
        <v>1</v>
      </c>
      <c r="U110" t="b">
        <f t="shared" si="18"/>
        <v>1</v>
      </c>
      <c r="V110" t="b">
        <f t="shared" si="19"/>
        <v>1</v>
      </c>
      <c r="W110" t="b">
        <f t="shared" si="20"/>
        <v>1</v>
      </c>
      <c r="X110" t="b">
        <f t="shared" si="21"/>
        <v>1</v>
      </c>
      <c r="Y110" t="b">
        <f t="shared" si="22"/>
        <v>1</v>
      </c>
      <c r="Z110" s="106">
        <f t="shared" si="23"/>
        <v>0</v>
      </c>
      <c r="AA110" s="64" t="str">
        <f t="shared" si="24"/>
        <v>--</v>
      </c>
      <c r="AB110" s="64">
        <f t="shared" si="25"/>
        <v>0</v>
      </c>
      <c r="AC110" s="64" t="str">
        <f t="shared" si="26"/>
        <v>--</v>
      </c>
      <c r="AD110" s="64">
        <f t="shared" si="27"/>
        <v>0</v>
      </c>
      <c r="AE110" s="64" t="str">
        <f t="shared" si="28"/>
        <v>--</v>
      </c>
      <c r="AF110" s="107" t="str">
        <f t="shared" si="29"/>
        <v>--</v>
      </c>
      <c r="AG110" s="114"/>
      <c r="AH110" s="83"/>
      <c r="AI110" s="83"/>
      <c r="AJ110" s="5"/>
      <c r="AK110" s="98"/>
    </row>
    <row r="111" spans="1:37" x14ac:dyDescent="0.25">
      <c r="A111" s="5">
        <v>535</v>
      </c>
      <c r="B111" s="9">
        <v>436</v>
      </c>
      <c r="C111" s="9" t="s">
        <v>780</v>
      </c>
      <c r="D111" s="35" t="s">
        <v>781</v>
      </c>
      <c r="E111" s="97">
        <f>VLOOKUP($B111,'2018 RBCs'!$A$4:$L$609,6,FALSE)</f>
        <v>1.4E-5</v>
      </c>
      <c r="F111" s="5" t="str">
        <f>VLOOKUP($B111,'2018 RBCs'!$A$4:$L$609,7,FALSE)</f>
        <v>--</v>
      </c>
      <c r="G111" s="5">
        <f>VLOOKUP($B111,'2018 RBCs'!$A$4:$L$609,8,FALSE)</f>
        <v>3.6999999999999999E-4</v>
      </c>
      <c r="H111" s="5" t="str">
        <f>VLOOKUP($B111,'2018 RBCs'!$A$4:$L$609,9,FALSE)</f>
        <v>--</v>
      </c>
      <c r="I111" s="5">
        <f>VLOOKUP($B111,'2018 RBCs'!$A$4:$L$609,10,FALSE)</f>
        <v>1.7000000000000001E-4</v>
      </c>
      <c r="J111" s="5" t="str">
        <f>VLOOKUP($B111,'2018 RBCs'!$A$4:$L$609,11,FALSE)</f>
        <v>--</v>
      </c>
      <c r="K111" s="98" t="str">
        <f>VLOOKUP($B111,'2018 RBCs'!$A$4:$L$609,12,FALSE)</f>
        <v>--</v>
      </c>
      <c r="L111" s="88">
        <f>VLOOKUP($B111,'4. Proposed RBCs'!$B$3:$R$379,5,FALSE)</f>
        <v>4.0999999999999997E-6</v>
      </c>
      <c r="M111" s="13" t="str">
        <f>VLOOKUP($B111,'4. Proposed RBCs'!$B$3:$R$379,7,FALSE)</f>
        <v>--</v>
      </c>
      <c r="N111" s="8">
        <f>VLOOKUP($B111,'4. Proposed RBCs'!$B$3:$R$379,9,FALSE)</f>
        <v>3.1999999999999999E-5</v>
      </c>
      <c r="O111" s="13" t="str">
        <f>VLOOKUP($B111,'4. Proposed RBCs'!$B$3:$R$379,11,FALSE)</f>
        <v>--</v>
      </c>
      <c r="P111" s="8">
        <f>VLOOKUP($B111,'4. Proposed RBCs'!$B$3:$R$379,13,FALSE)</f>
        <v>6.0999999999999999E-5</v>
      </c>
      <c r="Q111" s="5" t="str">
        <f>VLOOKUP($B111,'4. Proposed RBCs'!$B$3:$R$379,15,FALSE)</f>
        <v>--</v>
      </c>
      <c r="R111" s="89" t="str">
        <f>VLOOKUP($B111,'4. Proposed RBCs'!$B$3:$R$379,17,FALSE)</f>
        <v>--</v>
      </c>
      <c r="S111" t="b">
        <f t="shared" si="16"/>
        <v>0</v>
      </c>
      <c r="T111" t="b">
        <f t="shared" si="17"/>
        <v>1</v>
      </c>
      <c r="U111" t="b">
        <f t="shared" si="18"/>
        <v>0</v>
      </c>
      <c r="V111" t="b">
        <f t="shared" si="19"/>
        <v>1</v>
      </c>
      <c r="W111" t="b">
        <f t="shared" si="20"/>
        <v>0</v>
      </c>
      <c r="X111" t="b">
        <f t="shared" si="21"/>
        <v>1</v>
      </c>
      <c r="Y111" t="b">
        <f t="shared" si="22"/>
        <v>1</v>
      </c>
      <c r="Z111" s="106">
        <f t="shared" si="23"/>
        <v>-0.70714285714285718</v>
      </c>
      <c r="AA111" s="64" t="str">
        <f t="shared" si="24"/>
        <v>--</v>
      </c>
      <c r="AB111" s="64">
        <f t="shared" si="25"/>
        <v>-0.91351351351351351</v>
      </c>
      <c r="AC111" s="64" t="str">
        <f t="shared" si="26"/>
        <v>--</v>
      </c>
      <c r="AD111" s="64">
        <f t="shared" si="27"/>
        <v>-0.64117647058823535</v>
      </c>
      <c r="AE111" s="64" t="str">
        <f t="shared" si="28"/>
        <v>--</v>
      </c>
      <c r="AF111" s="107" t="str">
        <f t="shared" si="29"/>
        <v>--</v>
      </c>
      <c r="AG111" s="114" t="s">
        <v>1742</v>
      </c>
      <c r="AH111" s="83"/>
      <c r="AI111" s="83"/>
      <c r="AJ111" s="5" t="s">
        <v>54</v>
      </c>
      <c r="AK111" s="98"/>
    </row>
    <row r="112" spans="1:37" x14ac:dyDescent="0.25">
      <c r="A112" s="5">
        <v>202</v>
      </c>
      <c r="B112" s="9">
        <v>211</v>
      </c>
      <c r="C112" s="9" t="s">
        <v>298</v>
      </c>
      <c r="D112" s="18" t="s">
        <v>299</v>
      </c>
      <c r="E112" s="97" t="str">
        <f>VLOOKUP($B112,'2018 RBCs'!$A$4:$L$609,6,FALSE)</f>
        <v>--</v>
      </c>
      <c r="F112" s="5">
        <f>VLOOKUP($B112,'2018 RBCs'!$A$4:$L$609,7,FALSE)</f>
        <v>80</v>
      </c>
      <c r="G112" s="5" t="str">
        <f>VLOOKUP($B112,'2018 RBCs'!$A$4:$L$609,8,FALSE)</f>
        <v>--</v>
      </c>
      <c r="H112" s="5">
        <f>VLOOKUP($B112,'2018 RBCs'!$A$4:$L$609,9,FALSE)</f>
        <v>350</v>
      </c>
      <c r="I112" s="5" t="str">
        <f>VLOOKUP($B112,'2018 RBCs'!$A$4:$L$609,10,FALSE)</f>
        <v>--</v>
      </c>
      <c r="J112" s="5">
        <f>VLOOKUP($B112,'2018 RBCs'!$A$4:$L$609,11,FALSE)</f>
        <v>350</v>
      </c>
      <c r="K112" s="98" t="str">
        <f>VLOOKUP($B112,'2018 RBCs'!$A$4:$L$609,12,FALSE)</f>
        <v>--</v>
      </c>
      <c r="L112" s="90" t="str">
        <f>VLOOKUP($B112,'4. Proposed RBCs'!$B$3:$R$379,5,FALSE)</f>
        <v>--</v>
      </c>
      <c r="M112" s="8">
        <f>VLOOKUP($B112,'4. Proposed RBCs'!$B$3:$R$379,7,FALSE)</f>
        <v>70</v>
      </c>
      <c r="N112" s="13" t="str">
        <f>VLOOKUP($B112,'4. Proposed RBCs'!$B$3:$R$379,9,FALSE)</f>
        <v>--</v>
      </c>
      <c r="O112" s="8">
        <f>VLOOKUP($B112,'4. Proposed RBCs'!$B$3:$R$379,11,FALSE)</f>
        <v>310</v>
      </c>
      <c r="P112" s="13" t="str">
        <f>VLOOKUP($B112,'4. Proposed RBCs'!$B$3:$R$379,13,FALSE)</f>
        <v>--</v>
      </c>
      <c r="Q112" s="8">
        <f>VLOOKUP($B112,'4. Proposed RBCs'!$B$3:$R$379,15,FALSE)</f>
        <v>310</v>
      </c>
      <c r="R112" s="89" t="str">
        <f>VLOOKUP($B112,'4. Proposed RBCs'!$B$3:$R$379,17,FALSE)</f>
        <v>--</v>
      </c>
      <c r="S112" t="b">
        <f t="shared" si="16"/>
        <v>1</v>
      </c>
      <c r="T112" t="b">
        <f t="shared" si="17"/>
        <v>0</v>
      </c>
      <c r="U112" t="b">
        <f t="shared" si="18"/>
        <v>1</v>
      </c>
      <c r="V112" t="b">
        <f t="shared" si="19"/>
        <v>0</v>
      </c>
      <c r="W112" t="b">
        <f t="shared" si="20"/>
        <v>1</v>
      </c>
      <c r="X112" t="b">
        <f t="shared" si="21"/>
        <v>0</v>
      </c>
      <c r="Y112" t="b">
        <f t="shared" si="22"/>
        <v>1</v>
      </c>
      <c r="Z112" s="106" t="str">
        <f t="shared" si="23"/>
        <v>--</v>
      </c>
      <c r="AA112" s="64">
        <f t="shared" si="24"/>
        <v>-0.125</v>
      </c>
      <c r="AB112" s="64" t="str">
        <f t="shared" si="25"/>
        <v>--</v>
      </c>
      <c r="AC112" s="64">
        <f t="shared" si="26"/>
        <v>-0.11428571428571428</v>
      </c>
      <c r="AD112" s="64" t="str">
        <f t="shared" si="27"/>
        <v>--</v>
      </c>
      <c r="AE112" s="64">
        <f t="shared" si="28"/>
        <v>-0.11428571428571428</v>
      </c>
      <c r="AF112" s="107" t="str">
        <f t="shared" si="29"/>
        <v>--</v>
      </c>
      <c r="AG112" s="114"/>
      <c r="AH112" s="83" t="s">
        <v>1743</v>
      </c>
      <c r="AI112" s="83"/>
      <c r="AJ112" s="5"/>
      <c r="AK112" s="98"/>
    </row>
    <row r="113" spans="1:37" x14ac:dyDescent="0.25">
      <c r="A113" s="5">
        <v>203</v>
      </c>
      <c r="B113" s="9">
        <v>212</v>
      </c>
      <c r="C113" s="9" t="s">
        <v>300</v>
      </c>
      <c r="D113" s="18" t="s">
        <v>301</v>
      </c>
      <c r="E113" s="97" t="str">
        <f>VLOOKUP($B113,'2018 RBCs'!$A$4:$L$609,6,FALSE)</f>
        <v>--</v>
      </c>
      <c r="F113" s="5" t="str">
        <f>VLOOKUP($B113,'2018 RBCs'!$A$4:$L$609,7,FALSE)</f>
        <v>--</v>
      </c>
      <c r="G113" s="5" t="str">
        <f>VLOOKUP($B113,'2018 RBCs'!$A$4:$L$609,8,FALSE)</f>
        <v>--</v>
      </c>
      <c r="H113" s="5" t="str">
        <f>VLOOKUP($B113,'2018 RBCs'!$A$4:$L$609,9,FALSE)</f>
        <v>--</v>
      </c>
      <c r="I113" s="5" t="str">
        <f>VLOOKUP($B113,'2018 RBCs'!$A$4:$L$609,10,FALSE)</f>
        <v>--</v>
      </c>
      <c r="J113" s="5" t="str">
        <f>VLOOKUP($B113,'2018 RBCs'!$A$4:$L$609,11,FALSE)</f>
        <v>--</v>
      </c>
      <c r="K113" s="98">
        <f>VLOOKUP($B113,'2018 RBCs'!$A$4:$L$609,12,FALSE)</f>
        <v>0.49</v>
      </c>
      <c r="L113" s="90" t="str">
        <f>VLOOKUP($B113,'4. Proposed RBCs'!$B$3:$R$379,5,FALSE)</f>
        <v>--</v>
      </c>
      <c r="M113" s="8">
        <f>VLOOKUP($B113,'4. Proposed RBCs'!$B$3:$R$379,7,FALSE)</f>
        <v>8.0000000000000002E-3</v>
      </c>
      <c r="N113" s="13" t="str">
        <f>VLOOKUP($B113,'4. Proposed RBCs'!$B$3:$R$379,9,FALSE)</f>
        <v>--</v>
      </c>
      <c r="O113" s="8">
        <f>VLOOKUP($B113,'4. Proposed RBCs'!$B$3:$R$379,11,FALSE)</f>
        <v>3.5000000000000003E-2</v>
      </c>
      <c r="P113" s="13" t="str">
        <f>VLOOKUP($B113,'4. Proposed RBCs'!$B$3:$R$379,13,FALSE)</f>
        <v>--</v>
      </c>
      <c r="Q113" s="8">
        <f>VLOOKUP($B113,'4. Proposed RBCs'!$B$3:$R$379,15,FALSE)</f>
        <v>3.5000000000000003E-2</v>
      </c>
      <c r="R113" s="91">
        <f>VLOOKUP($B113,'4. Proposed RBCs'!$B$3:$R$379,17,FALSE)</f>
        <v>0.69</v>
      </c>
      <c r="S113" t="b">
        <f t="shared" si="16"/>
        <v>1</v>
      </c>
      <c r="T113" t="b">
        <f t="shared" si="17"/>
        <v>0</v>
      </c>
      <c r="U113" t="b">
        <f t="shared" si="18"/>
        <v>1</v>
      </c>
      <c r="V113" t="b">
        <f t="shared" si="19"/>
        <v>0</v>
      </c>
      <c r="W113" t="b">
        <f t="shared" si="20"/>
        <v>1</v>
      </c>
      <c r="X113" t="b">
        <f t="shared" si="21"/>
        <v>0</v>
      </c>
      <c r="Y113" t="b">
        <f t="shared" si="22"/>
        <v>0</v>
      </c>
      <c r="Z113" s="106" t="str">
        <f t="shared" si="23"/>
        <v>--</v>
      </c>
      <c r="AA113" s="64" t="str">
        <f t="shared" si="24"/>
        <v>--</v>
      </c>
      <c r="AB113" s="64" t="str">
        <f t="shared" si="25"/>
        <v>--</v>
      </c>
      <c r="AC113" s="64" t="str">
        <f t="shared" si="26"/>
        <v>--</v>
      </c>
      <c r="AD113" s="64" t="str">
        <f t="shared" si="27"/>
        <v>--</v>
      </c>
      <c r="AE113" s="64" t="str">
        <f t="shared" si="28"/>
        <v>--</v>
      </c>
      <c r="AF113" s="107">
        <f t="shared" si="29"/>
        <v>0.40816326530612235</v>
      </c>
      <c r="AG113" s="114"/>
      <c r="AH113" s="83"/>
      <c r="AI113" s="83" t="s">
        <v>1744</v>
      </c>
      <c r="AJ113" s="5"/>
      <c r="AK113" s="98"/>
    </row>
    <row r="114" spans="1:37" x14ac:dyDescent="0.25">
      <c r="A114" s="5">
        <v>536</v>
      </c>
      <c r="B114" s="9">
        <v>437</v>
      </c>
      <c r="C114" s="9" t="s">
        <v>782</v>
      </c>
      <c r="D114" s="18" t="s">
        <v>783</v>
      </c>
      <c r="E114" s="97">
        <f>VLOOKUP($B114,'2018 RBCs'!$A$4:$L$609,6,FALSE)</f>
        <v>9.1000000000000003E-5</v>
      </c>
      <c r="F114" s="5" t="str">
        <f>VLOOKUP($B114,'2018 RBCs'!$A$4:$L$609,7,FALSE)</f>
        <v>--</v>
      </c>
      <c r="G114" s="5">
        <f>VLOOKUP($B114,'2018 RBCs'!$A$4:$L$609,8,FALSE)</f>
        <v>2.3999999999999998E-3</v>
      </c>
      <c r="H114" s="5" t="str">
        <f>VLOOKUP($B114,'2018 RBCs'!$A$4:$L$609,9,FALSE)</f>
        <v>--</v>
      </c>
      <c r="I114" s="5">
        <f>VLOOKUP($B114,'2018 RBCs'!$A$4:$L$609,10,FALSE)</f>
        <v>1.1000000000000001E-3</v>
      </c>
      <c r="J114" s="5" t="str">
        <f>VLOOKUP($B114,'2018 RBCs'!$A$4:$L$609,11,FALSE)</f>
        <v>--</v>
      </c>
      <c r="K114" s="98" t="str">
        <f>VLOOKUP($B114,'2018 RBCs'!$A$4:$L$609,12,FALSE)</f>
        <v>--</v>
      </c>
      <c r="L114" s="88">
        <f>VLOOKUP($B114,'4. Proposed RBCs'!$B$3:$R$379,5,FALSE)</f>
        <v>6.8999999999999997E-5</v>
      </c>
      <c r="M114" s="13" t="str">
        <f>VLOOKUP($B114,'4. Proposed RBCs'!$B$3:$R$379,7,FALSE)</f>
        <v>--</v>
      </c>
      <c r="N114" s="8">
        <f>VLOOKUP($B114,'4. Proposed RBCs'!$B$3:$R$379,9,FALSE)</f>
        <v>6.9999999999999999E-4</v>
      </c>
      <c r="O114" s="13" t="str">
        <f>VLOOKUP($B114,'4. Proposed RBCs'!$B$3:$R$379,11,FALSE)</f>
        <v>--</v>
      </c>
      <c r="P114" s="8">
        <f>VLOOKUP($B114,'4. Proposed RBCs'!$B$3:$R$379,13,FALSE)</f>
        <v>9.5E-4</v>
      </c>
      <c r="Q114" s="5" t="str">
        <f>VLOOKUP($B114,'4. Proposed RBCs'!$B$3:$R$379,15,FALSE)</f>
        <v>--</v>
      </c>
      <c r="R114" s="89" t="str">
        <f>VLOOKUP($B114,'4. Proposed RBCs'!$B$3:$R$379,17,FALSE)</f>
        <v>--</v>
      </c>
      <c r="S114" t="b">
        <f t="shared" si="16"/>
        <v>0</v>
      </c>
      <c r="T114" t="b">
        <f t="shared" si="17"/>
        <v>1</v>
      </c>
      <c r="U114" t="b">
        <f t="shared" si="18"/>
        <v>0</v>
      </c>
      <c r="V114" t="b">
        <f t="shared" si="19"/>
        <v>1</v>
      </c>
      <c r="W114" t="b">
        <f t="shared" si="20"/>
        <v>0</v>
      </c>
      <c r="X114" t="b">
        <f t="shared" si="21"/>
        <v>1</v>
      </c>
      <c r="Y114" t="b">
        <f t="shared" si="22"/>
        <v>1</v>
      </c>
      <c r="Z114" s="106">
        <f t="shared" si="23"/>
        <v>-0.24175824175824182</v>
      </c>
      <c r="AA114" s="64" t="str">
        <f t="shared" si="24"/>
        <v>--</v>
      </c>
      <c r="AB114" s="64">
        <f t="shared" si="25"/>
        <v>-0.70833333333333326</v>
      </c>
      <c r="AC114" s="64" t="str">
        <f t="shared" si="26"/>
        <v>--</v>
      </c>
      <c r="AD114" s="64">
        <f t="shared" si="27"/>
        <v>-0.13636363636363641</v>
      </c>
      <c r="AE114" s="64" t="str">
        <f t="shared" si="28"/>
        <v>--</v>
      </c>
      <c r="AF114" s="107" t="str">
        <f t="shared" si="29"/>
        <v>--</v>
      </c>
      <c r="AG114" s="114" t="s">
        <v>1736</v>
      </c>
      <c r="AH114" s="83"/>
      <c r="AI114" s="83"/>
      <c r="AJ114" s="5" t="s">
        <v>54</v>
      </c>
      <c r="AK114" s="98"/>
    </row>
    <row r="115" spans="1:37" x14ac:dyDescent="0.25">
      <c r="A115" s="5">
        <v>537</v>
      </c>
      <c r="B115" s="9">
        <v>438</v>
      </c>
      <c r="C115" s="9" t="s">
        <v>784</v>
      </c>
      <c r="D115" s="18" t="s">
        <v>785</v>
      </c>
      <c r="E115" s="97">
        <f>VLOOKUP($B115,'2018 RBCs'!$A$4:$L$609,6,FALSE)</f>
        <v>9.1E-4</v>
      </c>
      <c r="F115" s="5" t="str">
        <f>VLOOKUP($B115,'2018 RBCs'!$A$4:$L$609,7,FALSE)</f>
        <v>--</v>
      </c>
      <c r="G115" s="5">
        <f>VLOOKUP($B115,'2018 RBCs'!$A$4:$L$609,8,FALSE)</f>
        <v>2.4E-2</v>
      </c>
      <c r="H115" s="5" t="str">
        <f>VLOOKUP($B115,'2018 RBCs'!$A$4:$L$609,9,FALSE)</f>
        <v>--</v>
      </c>
      <c r="I115" s="5">
        <f>VLOOKUP($B115,'2018 RBCs'!$A$4:$L$609,10,FALSE)</f>
        <v>1.0999999999999999E-2</v>
      </c>
      <c r="J115" s="5" t="str">
        <f>VLOOKUP($B115,'2018 RBCs'!$A$4:$L$609,11,FALSE)</f>
        <v>--</v>
      </c>
      <c r="K115" s="98" t="str">
        <f>VLOOKUP($B115,'2018 RBCs'!$A$4:$L$609,12,FALSE)</f>
        <v>--</v>
      </c>
      <c r="L115" s="88">
        <f>VLOOKUP($B115,'4. Proposed RBCs'!$B$3:$R$379,5,FALSE)</f>
        <v>6.8999999999999997E-4</v>
      </c>
      <c r="M115" s="13" t="str">
        <f>VLOOKUP($B115,'4. Proposed RBCs'!$B$3:$R$379,7,FALSE)</f>
        <v>--</v>
      </c>
      <c r="N115" s="8">
        <f>VLOOKUP($B115,'4. Proposed RBCs'!$B$3:$R$379,9,FALSE)</f>
        <v>7.0000000000000001E-3</v>
      </c>
      <c r="O115" s="13" t="str">
        <f>VLOOKUP($B115,'4. Proposed RBCs'!$B$3:$R$379,11,FALSE)</f>
        <v>--</v>
      </c>
      <c r="P115" s="8">
        <f>VLOOKUP($B115,'4. Proposed RBCs'!$B$3:$R$379,13,FALSE)</f>
        <v>9.4999999999999998E-3</v>
      </c>
      <c r="Q115" s="5" t="str">
        <f>VLOOKUP($B115,'4. Proposed RBCs'!$B$3:$R$379,15,FALSE)</f>
        <v>--</v>
      </c>
      <c r="R115" s="89" t="str">
        <f>VLOOKUP($B115,'4. Proposed RBCs'!$B$3:$R$379,17,FALSE)</f>
        <v>--</v>
      </c>
      <c r="S115" t="b">
        <f t="shared" si="16"/>
        <v>0</v>
      </c>
      <c r="T115" t="b">
        <f t="shared" si="17"/>
        <v>1</v>
      </c>
      <c r="U115" t="b">
        <f t="shared" si="18"/>
        <v>0</v>
      </c>
      <c r="V115" t="b">
        <f t="shared" si="19"/>
        <v>1</v>
      </c>
      <c r="W115" t="b">
        <f t="shared" si="20"/>
        <v>0</v>
      </c>
      <c r="X115" t="b">
        <f t="shared" si="21"/>
        <v>1</v>
      </c>
      <c r="Y115" t="b">
        <f t="shared" si="22"/>
        <v>1</v>
      </c>
      <c r="Z115" s="106">
        <f t="shared" si="23"/>
        <v>-0.24175824175824179</v>
      </c>
      <c r="AA115" s="64" t="str">
        <f t="shared" si="24"/>
        <v>--</v>
      </c>
      <c r="AB115" s="64">
        <f t="shared" si="25"/>
        <v>-0.70833333333333337</v>
      </c>
      <c r="AC115" s="64" t="str">
        <f t="shared" si="26"/>
        <v>--</v>
      </c>
      <c r="AD115" s="64">
        <f t="shared" si="27"/>
        <v>-0.13636363636363633</v>
      </c>
      <c r="AE115" s="64" t="str">
        <f t="shared" si="28"/>
        <v>--</v>
      </c>
      <c r="AF115" s="107" t="str">
        <f t="shared" si="29"/>
        <v>--</v>
      </c>
      <c r="AG115" s="114" t="s">
        <v>1736</v>
      </c>
      <c r="AH115" s="83"/>
      <c r="AI115" s="83"/>
      <c r="AJ115" s="5" t="s">
        <v>54</v>
      </c>
      <c r="AK115" s="98"/>
    </row>
    <row r="116" spans="1:37" x14ac:dyDescent="0.25">
      <c r="A116" s="5">
        <v>211</v>
      </c>
      <c r="B116" s="9">
        <v>218</v>
      </c>
      <c r="C116" s="9" t="s">
        <v>302</v>
      </c>
      <c r="D116" s="18" t="s">
        <v>303</v>
      </c>
      <c r="E116" s="97">
        <f>VLOOKUP($B116,'2018 RBCs'!$A$4:$L$609,6,FALSE)</f>
        <v>1.0999999999999999E-2</v>
      </c>
      <c r="F116" s="5" t="str">
        <f>VLOOKUP($B116,'2018 RBCs'!$A$4:$L$609,7,FALSE)</f>
        <v>--</v>
      </c>
      <c r="G116" s="5">
        <f>VLOOKUP($B116,'2018 RBCs'!$A$4:$L$609,8,FALSE)</f>
        <v>0.28999999999999998</v>
      </c>
      <c r="H116" s="5" t="str">
        <f>VLOOKUP($B116,'2018 RBCs'!$A$4:$L$609,9,FALSE)</f>
        <v>--</v>
      </c>
      <c r="I116" s="5">
        <f>VLOOKUP($B116,'2018 RBCs'!$A$4:$L$609,10,FALSE)</f>
        <v>0.13</v>
      </c>
      <c r="J116" s="5" t="str">
        <f>VLOOKUP($B116,'2018 RBCs'!$A$4:$L$609,11,FALSE)</f>
        <v>--</v>
      </c>
      <c r="K116" s="98" t="str">
        <f>VLOOKUP($B116,'2018 RBCs'!$A$4:$L$609,12,FALSE)</f>
        <v>--</v>
      </c>
      <c r="L116" s="90">
        <f>VLOOKUP($B116,'4. Proposed RBCs'!$B$3:$R$379,5,FALSE)</f>
        <v>1.0999999999999999E-2</v>
      </c>
      <c r="M116" s="13" t="str">
        <f>VLOOKUP($B116,'4. Proposed RBCs'!$B$3:$R$379,7,FALSE)</f>
        <v>--</v>
      </c>
      <c r="N116" s="13">
        <f>VLOOKUP($B116,'4. Proposed RBCs'!$B$3:$R$379,9,FALSE)</f>
        <v>0.28999999999999998</v>
      </c>
      <c r="O116" s="13" t="str">
        <f>VLOOKUP($B116,'4. Proposed RBCs'!$B$3:$R$379,11,FALSE)</f>
        <v>--</v>
      </c>
      <c r="P116" s="13">
        <f>VLOOKUP($B116,'4. Proposed RBCs'!$B$3:$R$379,13,FALSE)</f>
        <v>0.13</v>
      </c>
      <c r="Q116" s="5" t="str">
        <f>VLOOKUP($B116,'4. Proposed RBCs'!$B$3:$R$379,15,FALSE)</f>
        <v>--</v>
      </c>
      <c r="R116" s="89" t="str">
        <f>VLOOKUP($B116,'4. Proposed RBCs'!$B$3:$R$379,17,FALSE)</f>
        <v>--</v>
      </c>
      <c r="S116" t="b">
        <f t="shared" si="16"/>
        <v>1</v>
      </c>
      <c r="T116" t="b">
        <f t="shared" si="17"/>
        <v>1</v>
      </c>
      <c r="U116" t="b">
        <f t="shared" si="18"/>
        <v>1</v>
      </c>
      <c r="V116" t="b">
        <f t="shared" si="19"/>
        <v>1</v>
      </c>
      <c r="W116" t="b">
        <f t="shared" si="20"/>
        <v>1</v>
      </c>
      <c r="X116" t="b">
        <f t="shared" si="21"/>
        <v>1</v>
      </c>
      <c r="Y116" t="b">
        <f t="shared" si="22"/>
        <v>1</v>
      </c>
      <c r="Z116" s="106">
        <f t="shared" si="23"/>
        <v>0</v>
      </c>
      <c r="AA116" s="64" t="str">
        <f t="shared" si="24"/>
        <v>--</v>
      </c>
      <c r="AB116" s="64">
        <f t="shared" si="25"/>
        <v>0</v>
      </c>
      <c r="AC116" s="64" t="str">
        <f t="shared" si="26"/>
        <v>--</v>
      </c>
      <c r="AD116" s="64">
        <f t="shared" si="27"/>
        <v>0</v>
      </c>
      <c r="AE116" s="64" t="str">
        <f t="shared" si="28"/>
        <v>--</v>
      </c>
      <c r="AF116" s="107" t="str">
        <f t="shared" si="29"/>
        <v>--</v>
      </c>
      <c r="AG116" s="114"/>
      <c r="AH116" s="83"/>
      <c r="AI116" s="83"/>
      <c r="AJ116" s="5"/>
      <c r="AK116" s="98"/>
    </row>
    <row r="117" spans="1:37" x14ac:dyDescent="0.25">
      <c r="A117" s="5">
        <v>213</v>
      </c>
      <c r="B117" s="9">
        <v>220</v>
      </c>
      <c r="C117" s="9" t="s">
        <v>304</v>
      </c>
      <c r="D117" s="18" t="s">
        <v>305</v>
      </c>
      <c r="E117" s="97">
        <f>VLOOKUP($B117,'2018 RBCs'!$A$4:$L$609,6,FALSE)</f>
        <v>0.2</v>
      </c>
      <c r="F117" s="5">
        <f>VLOOKUP($B117,'2018 RBCs'!$A$4:$L$609,7,FALSE)</f>
        <v>30</v>
      </c>
      <c r="G117" s="5">
        <f>VLOOKUP($B117,'2018 RBCs'!$A$4:$L$609,8,FALSE)</f>
        <v>5.2</v>
      </c>
      <c r="H117" s="5">
        <f>VLOOKUP($B117,'2018 RBCs'!$A$4:$L$609,9,FALSE)</f>
        <v>130</v>
      </c>
      <c r="I117" s="5">
        <f>VLOOKUP($B117,'2018 RBCs'!$A$4:$L$609,10,FALSE)</f>
        <v>2.4</v>
      </c>
      <c r="J117" s="5">
        <f>VLOOKUP($B117,'2018 RBCs'!$A$4:$L$609,11,FALSE)</f>
        <v>130</v>
      </c>
      <c r="K117" s="98">
        <f>VLOOKUP($B117,'2018 RBCs'!$A$4:$L$609,12,FALSE)</f>
        <v>7200</v>
      </c>
      <c r="L117" s="90">
        <f>VLOOKUP($B117,'4. Proposed RBCs'!$B$3:$R$379,5,FALSE)</f>
        <v>0.2</v>
      </c>
      <c r="M117" s="13">
        <f>VLOOKUP($B117,'4. Proposed RBCs'!$B$3:$R$379,7,FALSE)</f>
        <v>30</v>
      </c>
      <c r="N117" s="13">
        <f>VLOOKUP($B117,'4. Proposed RBCs'!$B$3:$R$379,9,FALSE)</f>
        <v>5.2</v>
      </c>
      <c r="O117" s="13">
        <f>VLOOKUP($B117,'4. Proposed RBCs'!$B$3:$R$379,11,FALSE)</f>
        <v>130</v>
      </c>
      <c r="P117" s="13">
        <f>VLOOKUP($B117,'4. Proposed RBCs'!$B$3:$R$379,13,FALSE)</f>
        <v>2.4</v>
      </c>
      <c r="Q117" s="5">
        <f>VLOOKUP($B117,'4. Proposed RBCs'!$B$3:$R$379,15,FALSE)</f>
        <v>130</v>
      </c>
      <c r="R117" s="89">
        <f>VLOOKUP($B117,'4. Proposed RBCs'!$B$3:$R$379,17,FALSE)</f>
        <v>7200</v>
      </c>
      <c r="S117" t="b">
        <f t="shared" si="16"/>
        <v>1</v>
      </c>
      <c r="T117" t="b">
        <f t="shared" si="17"/>
        <v>1</v>
      </c>
      <c r="U117" t="b">
        <f t="shared" si="18"/>
        <v>1</v>
      </c>
      <c r="V117" t="b">
        <f t="shared" si="19"/>
        <v>1</v>
      </c>
      <c r="W117" t="b">
        <f t="shared" si="20"/>
        <v>1</v>
      </c>
      <c r="X117" t="b">
        <f t="shared" si="21"/>
        <v>1</v>
      </c>
      <c r="Y117" t="b">
        <f t="shared" si="22"/>
        <v>1</v>
      </c>
      <c r="Z117" s="106">
        <f t="shared" si="23"/>
        <v>0</v>
      </c>
      <c r="AA117" s="64">
        <f t="shared" si="24"/>
        <v>0</v>
      </c>
      <c r="AB117" s="64">
        <f t="shared" si="25"/>
        <v>0</v>
      </c>
      <c r="AC117" s="64">
        <f t="shared" si="26"/>
        <v>0</v>
      </c>
      <c r="AD117" s="64">
        <f t="shared" si="27"/>
        <v>0</v>
      </c>
      <c r="AE117" s="64">
        <f t="shared" si="28"/>
        <v>0</v>
      </c>
      <c r="AF117" s="107">
        <f t="shared" si="29"/>
        <v>0</v>
      </c>
      <c r="AG117" s="114"/>
      <c r="AH117" s="83"/>
      <c r="AI117" s="83"/>
      <c r="AJ117" s="5"/>
      <c r="AK117" s="98"/>
    </row>
    <row r="118" spans="1:37" x14ac:dyDescent="0.25">
      <c r="A118" s="5">
        <v>215</v>
      </c>
      <c r="B118" s="9">
        <v>222</v>
      </c>
      <c r="C118" s="9" t="s">
        <v>306</v>
      </c>
      <c r="D118" s="18" t="s">
        <v>307</v>
      </c>
      <c r="E118" s="97">
        <f>VLOOKUP($B118,'2018 RBCs'!$A$4:$L$609,6,FALSE)</f>
        <v>4.4999999999999997E-3</v>
      </c>
      <c r="F118" s="5" t="str">
        <f>VLOOKUP($B118,'2018 RBCs'!$A$4:$L$609,7,FALSE)</f>
        <v>--</v>
      </c>
      <c r="G118" s="5">
        <f>VLOOKUP($B118,'2018 RBCs'!$A$4:$L$609,8,FALSE)</f>
        <v>0.12</v>
      </c>
      <c r="H118" s="5" t="str">
        <f>VLOOKUP($B118,'2018 RBCs'!$A$4:$L$609,9,FALSE)</f>
        <v>--</v>
      </c>
      <c r="I118" s="5">
        <f>VLOOKUP($B118,'2018 RBCs'!$A$4:$L$609,10,FALSE)</f>
        <v>5.5E-2</v>
      </c>
      <c r="J118" s="5" t="str">
        <f>VLOOKUP($B118,'2018 RBCs'!$A$4:$L$609,11,FALSE)</f>
        <v>--</v>
      </c>
      <c r="K118" s="98" t="str">
        <f>VLOOKUP($B118,'2018 RBCs'!$A$4:$L$609,12,FALSE)</f>
        <v>--</v>
      </c>
      <c r="L118" s="90">
        <f>VLOOKUP($B118,'4. Proposed RBCs'!$B$3:$R$379,5,FALSE)</f>
        <v>4.4999999999999997E-3</v>
      </c>
      <c r="M118" s="13" t="str">
        <f>VLOOKUP($B118,'4. Proposed RBCs'!$B$3:$R$379,7,FALSE)</f>
        <v>--</v>
      </c>
      <c r="N118" s="13">
        <f>VLOOKUP($B118,'4. Proposed RBCs'!$B$3:$R$379,9,FALSE)</f>
        <v>0.12</v>
      </c>
      <c r="O118" s="13" t="str">
        <f>VLOOKUP($B118,'4. Proposed RBCs'!$B$3:$R$379,11,FALSE)</f>
        <v>--</v>
      </c>
      <c r="P118" s="13">
        <f>VLOOKUP($B118,'4. Proposed RBCs'!$B$3:$R$379,13,FALSE)</f>
        <v>5.5E-2</v>
      </c>
      <c r="Q118" s="5" t="str">
        <f>VLOOKUP($B118,'4. Proposed RBCs'!$B$3:$R$379,15,FALSE)</f>
        <v>--</v>
      </c>
      <c r="R118" s="89" t="str">
        <f>VLOOKUP($B118,'4. Proposed RBCs'!$B$3:$R$379,17,FALSE)</f>
        <v>--</v>
      </c>
      <c r="S118" t="b">
        <f t="shared" si="16"/>
        <v>1</v>
      </c>
      <c r="T118" t="b">
        <f t="shared" si="17"/>
        <v>1</v>
      </c>
      <c r="U118" t="b">
        <f t="shared" si="18"/>
        <v>1</v>
      </c>
      <c r="V118" t="b">
        <f t="shared" si="19"/>
        <v>1</v>
      </c>
      <c r="W118" t="b">
        <f t="shared" si="20"/>
        <v>1</v>
      </c>
      <c r="X118" t="b">
        <f t="shared" si="21"/>
        <v>1</v>
      </c>
      <c r="Y118" t="b">
        <f t="shared" si="22"/>
        <v>1</v>
      </c>
      <c r="Z118" s="106">
        <f t="shared" si="23"/>
        <v>0</v>
      </c>
      <c r="AA118" s="64" t="str">
        <f t="shared" si="24"/>
        <v>--</v>
      </c>
      <c r="AB118" s="64">
        <f t="shared" si="25"/>
        <v>0</v>
      </c>
      <c r="AC118" s="64" t="str">
        <f t="shared" si="26"/>
        <v>--</v>
      </c>
      <c r="AD118" s="64">
        <f t="shared" si="27"/>
        <v>0</v>
      </c>
      <c r="AE118" s="64" t="str">
        <f t="shared" si="28"/>
        <v>--</v>
      </c>
      <c r="AF118" s="107" t="str">
        <f t="shared" si="29"/>
        <v>--</v>
      </c>
      <c r="AG118" s="114"/>
      <c r="AH118" s="83"/>
      <c r="AI118" s="83"/>
      <c r="AJ118" s="5"/>
      <c r="AK118" s="98"/>
    </row>
    <row r="119" spans="1:37" x14ac:dyDescent="0.25">
      <c r="A119" s="5">
        <v>217</v>
      </c>
      <c r="B119" s="9">
        <v>224</v>
      </c>
      <c r="C119" s="9" t="s">
        <v>308</v>
      </c>
      <c r="D119" s="18" t="s">
        <v>309</v>
      </c>
      <c r="E119" s="97" t="str">
        <f>VLOOKUP($B119,'2018 RBCs'!$A$4:$L$609,6,FALSE)</f>
        <v>--</v>
      </c>
      <c r="F119" s="5" t="str">
        <f>VLOOKUP($B119,'2018 RBCs'!$A$4:$L$609,7,FALSE)</f>
        <v>--</v>
      </c>
      <c r="G119" s="5" t="str">
        <f>VLOOKUP($B119,'2018 RBCs'!$A$4:$L$609,8,FALSE)</f>
        <v>--</v>
      </c>
      <c r="H119" s="5" t="str">
        <f>VLOOKUP($B119,'2018 RBCs'!$A$4:$L$609,9,FALSE)</f>
        <v>--</v>
      </c>
      <c r="I119" s="5" t="str">
        <f>VLOOKUP($B119,'2018 RBCs'!$A$4:$L$609,10,FALSE)</f>
        <v>--</v>
      </c>
      <c r="J119" s="5" t="str">
        <f>VLOOKUP($B119,'2018 RBCs'!$A$4:$L$609,11,FALSE)</f>
        <v>--</v>
      </c>
      <c r="K119" s="98">
        <f>VLOOKUP($B119,'2018 RBCs'!$A$4:$L$609,12,FALSE)</f>
        <v>6</v>
      </c>
      <c r="L119" s="90" t="str">
        <f>VLOOKUP($B119,'4. Proposed RBCs'!$B$3:$R$379,5,FALSE)</f>
        <v>--</v>
      </c>
      <c r="M119" s="13" t="str">
        <f>VLOOKUP($B119,'4. Proposed RBCs'!$B$3:$R$379,7,FALSE)</f>
        <v>--</v>
      </c>
      <c r="N119" s="13" t="str">
        <f>VLOOKUP($B119,'4. Proposed RBCs'!$B$3:$R$379,9,FALSE)</f>
        <v>--</v>
      </c>
      <c r="O119" s="13" t="str">
        <f>VLOOKUP($B119,'4. Proposed RBCs'!$B$3:$R$379,11,FALSE)</f>
        <v>--</v>
      </c>
      <c r="P119" s="13" t="str">
        <f>VLOOKUP($B119,'4. Proposed RBCs'!$B$3:$R$379,13,FALSE)</f>
        <v>--</v>
      </c>
      <c r="Q119" s="5" t="str">
        <f>VLOOKUP($B119,'4. Proposed RBCs'!$B$3:$R$379,15,FALSE)</f>
        <v>--</v>
      </c>
      <c r="R119" s="91">
        <f>VLOOKUP($B119,'4. Proposed RBCs'!$B$3:$R$379,17,FALSE)</f>
        <v>0.6</v>
      </c>
      <c r="S119" t="b">
        <f t="shared" si="16"/>
        <v>1</v>
      </c>
      <c r="T119" t="b">
        <f t="shared" si="17"/>
        <v>1</v>
      </c>
      <c r="U119" t="b">
        <f t="shared" si="18"/>
        <v>1</v>
      </c>
      <c r="V119" t="b">
        <f t="shared" si="19"/>
        <v>1</v>
      </c>
      <c r="W119" t="b">
        <f t="shared" si="20"/>
        <v>1</v>
      </c>
      <c r="X119" t="b">
        <f t="shared" si="21"/>
        <v>1</v>
      </c>
      <c r="Y119" t="b">
        <f t="shared" si="22"/>
        <v>0</v>
      </c>
      <c r="Z119" s="106" t="str">
        <f t="shared" si="23"/>
        <v>--</v>
      </c>
      <c r="AA119" s="64" t="str">
        <f t="shared" si="24"/>
        <v>--</v>
      </c>
      <c r="AB119" s="64" t="str">
        <f t="shared" si="25"/>
        <v>--</v>
      </c>
      <c r="AC119" s="64" t="str">
        <f t="shared" si="26"/>
        <v>--</v>
      </c>
      <c r="AD119" s="64" t="str">
        <f t="shared" si="27"/>
        <v>--</v>
      </c>
      <c r="AE119" s="64" t="str">
        <f t="shared" si="28"/>
        <v>--</v>
      </c>
      <c r="AF119" s="107">
        <f t="shared" si="29"/>
        <v>-0.9</v>
      </c>
      <c r="AG119" s="114"/>
      <c r="AH119" s="83"/>
      <c r="AI119" s="83" t="s">
        <v>1706</v>
      </c>
      <c r="AJ119" s="5"/>
      <c r="AK119" s="98"/>
    </row>
    <row r="120" spans="1:37" x14ac:dyDescent="0.25">
      <c r="A120" s="5">
        <v>218</v>
      </c>
      <c r="B120" s="9">
        <v>225</v>
      </c>
      <c r="C120" s="9" t="s">
        <v>310</v>
      </c>
      <c r="D120" s="18" t="s">
        <v>311</v>
      </c>
      <c r="E120" s="97">
        <f>VLOOKUP($B120,'2018 RBCs'!$A$4:$L$609,6,FALSE)</f>
        <v>4.2999999999999997E-2</v>
      </c>
      <c r="F120" s="5">
        <f>VLOOKUP($B120,'2018 RBCs'!$A$4:$L$609,7,FALSE)</f>
        <v>3</v>
      </c>
      <c r="G120" s="5">
        <f>VLOOKUP($B120,'2018 RBCs'!$A$4:$L$609,8,FALSE)</f>
        <v>1.1000000000000001</v>
      </c>
      <c r="H120" s="5">
        <f>VLOOKUP($B120,'2018 RBCs'!$A$4:$L$609,9,FALSE)</f>
        <v>13</v>
      </c>
      <c r="I120" s="5">
        <f>VLOOKUP($B120,'2018 RBCs'!$A$4:$L$609,10,FALSE)</f>
        <v>0.52</v>
      </c>
      <c r="J120" s="5">
        <f>VLOOKUP($B120,'2018 RBCs'!$A$4:$L$609,11,FALSE)</f>
        <v>13</v>
      </c>
      <c r="K120" s="98">
        <f>VLOOKUP($B120,'2018 RBCs'!$A$4:$L$609,12,FALSE)</f>
        <v>1300</v>
      </c>
      <c r="L120" s="90">
        <f>VLOOKUP($B120,'4. Proposed RBCs'!$B$3:$R$379,5,FALSE)</f>
        <v>4.2999999999999997E-2</v>
      </c>
      <c r="M120" s="13">
        <f>VLOOKUP($B120,'4. Proposed RBCs'!$B$3:$R$379,7,FALSE)</f>
        <v>3</v>
      </c>
      <c r="N120" s="13">
        <f>VLOOKUP($B120,'4. Proposed RBCs'!$B$3:$R$379,9,FALSE)</f>
        <v>1.1000000000000001</v>
      </c>
      <c r="O120" s="13">
        <f>VLOOKUP($B120,'4. Proposed RBCs'!$B$3:$R$379,11,FALSE)</f>
        <v>13</v>
      </c>
      <c r="P120" s="13">
        <f>VLOOKUP($B120,'4. Proposed RBCs'!$B$3:$R$379,13,FALSE)</f>
        <v>0.52</v>
      </c>
      <c r="Q120" s="5">
        <f>VLOOKUP($B120,'4. Proposed RBCs'!$B$3:$R$379,15,FALSE)</f>
        <v>13</v>
      </c>
      <c r="R120" s="89">
        <f>VLOOKUP($B120,'4. Proposed RBCs'!$B$3:$R$379,17,FALSE)</f>
        <v>1300</v>
      </c>
      <c r="S120" t="b">
        <f t="shared" si="16"/>
        <v>1</v>
      </c>
      <c r="T120" t="b">
        <f t="shared" si="17"/>
        <v>1</v>
      </c>
      <c r="U120" t="b">
        <f t="shared" si="18"/>
        <v>1</v>
      </c>
      <c r="V120" t="b">
        <f t="shared" si="19"/>
        <v>1</v>
      </c>
      <c r="W120" t="b">
        <f t="shared" si="20"/>
        <v>1</v>
      </c>
      <c r="X120" t="b">
        <f t="shared" si="21"/>
        <v>1</v>
      </c>
      <c r="Y120" t="b">
        <f t="shared" si="22"/>
        <v>1</v>
      </c>
      <c r="Z120" s="106">
        <f t="shared" si="23"/>
        <v>0</v>
      </c>
      <c r="AA120" s="64">
        <f t="shared" si="24"/>
        <v>0</v>
      </c>
      <c r="AB120" s="64">
        <f t="shared" si="25"/>
        <v>0</v>
      </c>
      <c r="AC120" s="64">
        <f t="shared" si="26"/>
        <v>0</v>
      </c>
      <c r="AD120" s="64">
        <f t="shared" si="27"/>
        <v>0</v>
      </c>
      <c r="AE120" s="64">
        <f t="shared" si="28"/>
        <v>0</v>
      </c>
      <c r="AF120" s="107">
        <f t="shared" si="29"/>
        <v>0</v>
      </c>
      <c r="AG120" s="114"/>
      <c r="AH120" s="83"/>
      <c r="AI120" s="83"/>
      <c r="AJ120" s="5"/>
      <c r="AK120" s="98"/>
    </row>
    <row r="121" spans="1:37" x14ac:dyDescent="0.25">
      <c r="A121" s="5">
        <v>219</v>
      </c>
      <c r="B121" s="9">
        <v>226</v>
      </c>
      <c r="C121" s="9" t="s">
        <v>312</v>
      </c>
      <c r="D121" s="18" t="s">
        <v>313</v>
      </c>
      <c r="E121" s="97" t="str">
        <f>VLOOKUP($B121,'2018 RBCs'!$A$4:$L$609,6,FALSE)</f>
        <v>--</v>
      </c>
      <c r="F121" s="5">
        <f>VLOOKUP($B121,'2018 RBCs'!$A$4:$L$609,7,FALSE)</f>
        <v>20</v>
      </c>
      <c r="G121" s="5" t="str">
        <f>VLOOKUP($B121,'2018 RBCs'!$A$4:$L$609,8,FALSE)</f>
        <v>--</v>
      </c>
      <c r="H121" s="5">
        <f>VLOOKUP($B121,'2018 RBCs'!$A$4:$L$609,9,FALSE)</f>
        <v>88</v>
      </c>
      <c r="I121" s="5" t="str">
        <f>VLOOKUP($B121,'2018 RBCs'!$A$4:$L$609,10,FALSE)</f>
        <v>--</v>
      </c>
      <c r="J121" s="5">
        <f>VLOOKUP($B121,'2018 RBCs'!$A$4:$L$609,11,FALSE)</f>
        <v>88</v>
      </c>
      <c r="K121" s="98" t="str">
        <f>VLOOKUP($B121,'2018 RBCs'!$A$4:$L$609,12,FALSE)</f>
        <v>--</v>
      </c>
      <c r="L121" s="90" t="str">
        <f>VLOOKUP($B121,'4. Proposed RBCs'!$B$3:$R$379,5,FALSE)</f>
        <v>--</v>
      </c>
      <c r="M121" s="13">
        <f>VLOOKUP($B121,'4. Proposed RBCs'!$B$3:$R$379,7,FALSE)</f>
        <v>20</v>
      </c>
      <c r="N121" s="13" t="str">
        <f>VLOOKUP($B121,'4. Proposed RBCs'!$B$3:$R$379,9,FALSE)</f>
        <v>--</v>
      </c>
      <c r="O121" s="13">
        <f>VLOOKUP($B121,'4. Proposed RBCs'!$B$3:$R$379,11,FALSE)</f>
        <v>88</v>
      </c>
      <c r="P121" s="13" t="str">
        <f>VLOOKUP($B121,'4. Proposed RBCs'!$B$3:$R$379,13,FALSE)</f>
        <v>--</v>
      </c>
      <c r="Q121" s="5">
        <f>VLOOKUP($B121,'4. Proposed RBCs'!$B$3:$R$379,15,FALSE)</f>
        <v>88</v>
      </c>
      <c r="R121" s="89" t="str">
        <f>VLOOKUP($B121,'4. Proposed RBCs'!$B$3:$R$379,17,FALSE)</f>
        <v>--</v>
      </c>
      <c r="S121" t="b">
        <f t="shared" si="16"/>
        <v>1</v>
      </c>
      <c r="T121" t="b">
        <f t="shared" si="17"/>
        <v>1</v>
      </c>
      <c r="U121" t="b">
        <f t="shared" si="18"/>
        <v>1</v>
      </c>
      <c r="V121" t="b">
        <f t="shared" si="19"/>
        <v>1</v>
      </c>
      <c r="W121" t="b">
        <f t="shared" si="20"/>
        <v>1</v>
      </c>
      <c r="X121" t="b">
        <f t="shared" si="21"/>
        <v>1</v>
      </c>
      <c r="Y121" t="b">
        <f t="shared" si="22"/>
        <v>1</v>
      </c>
      <c r="Z121" s="106" t="str">
        <f t="shared" si="23"/>
        <v>--</v>
      </c>
      <c r="AA121" s="64">
        <f t="shared" si="24"/>
        <v>0</v>
      </c>
      <c r="AB121" s="64" t="str">
        <f t="shared" si="25"/>
        <v>--</v>
      </c>
      <c r="AC121" s="64">
        <f t="shared" si="26"/>
        <v>0</v>
      </c>
      <c r="AD121" s="64" t="str">
        <f t="shared" si="27"/>
        <v>--</v>
      </c>
      <c r="AE121" s="64">
        <f t="shared" si="28"/>
        <v>0</v>
      </c>
      <c r="AF121" s="107" t="str">
        <f t="shared" si="29"/>
        <v>--</v>
      </c>
      <c r="AG121" s="114"/>
      <c r="AH121" s="83"/>
      <c r="AI121" s="83"/>
      <c r="AJ121" s="5"/>
      <c r="AK121" s="98"/>
    </row>
    <row r="122" spans="1:37" x14ac:dyDescent="0.25">
      <c r="A122" s="5">
        <v>222</v>
      </c>
      <c r="B122" s="5" t="s">
        <v>314</v>
      </c>
      <c r="C122" s="5" t="s">
        <v>315</v>
      </c>
      <c r="D122" s="7" t="s">
        <v>316</v>
      </c>
      <c r="E122" s="97" t="e">
        <f>VLOOKUP($B122,'2018 RBCs'!$A$4:$L$609,6,FALSE)</f>
        <v>#N/A</v>
      </c>
      <c r="F122" s="5" t="e">
        <f>VLOOKUP($B122,'2018 RBCs'!$A$4:$L$609,7,FALSE)</f>
        <v>#N/A</v>
      </c>
      <c r="G122" s="5" t="e">
        <f>VLOOKUP($B122,'2018 RBCs'!$A$4:$L$609,8,FALSE)</f>
        <v>#N/A</v>
      </c>
      <c r="H122" s="5" t="e">
        <f>VLOOKUP($B122,'2018 RBCs'!$A$4:$L$609,9,FALSE)</f>
        <v>#N/A</v>
      </c>
      <c r="I122" s="5" t="e">
        <f>VLOOKUP($B122,'2018 RBCs'!$A$4:$L$609,10,FALSE)</f>
        <v>#N/A</v>
      </c>
      <c r="J122" s="5" t="e">
        <f>VLOOKUP($B122,'2018 RBCs'!$A$4:$L$609,11,FALSE)</f>
        <v>#N/A</v>
      </c>
      <c r="K122" s="98" t="e">
        <f>VLOOKUP($B122,'2018 RBCs'!$A$4:$L$609,12,FALSE)</f>
        <v>#N/A</v>
      </c>
      <c r="L122" s="92" t="str">
        <f>VLOOKUP($B122,'4. Proposed RBCs'!$B$3:$R$379,5,FALSE)</f>
        <v>--</v>
      </c>
      <c r="M122" s="11">
        <f>VLOOKUP($B122,'4. Proposed RBCs'!$B$3:$R$379,7,FALSE)</f>
        <v>70</v>
      </c>
      <c r="N122" s="11" t="str">
        <f>VLOOKUP($B122,'4. Proposed RBCs'!$B$3:$R$379,9,FALSE)</f>
        <v>--</v>
      </c>
      <c r="O122" s="11">
        <f>VLOOKUP($B122,'4. Proposed RBCs'!$B$3:$R$379,11,FALSE)</f>
        <v>310</v>
      </c>
      <c r="P122" s="11" t="str">
        <f>VLOOKUP($B122,'4. Proposed RBCs'!$B$3:$R$379,13,FALSE)</f>
        <v>--</v>
      </c>
      <c r="Q122" s="11">
        <f>VLOOKUP($B122,'4. Proposed RBCs'!$B$3:$R$379,15,FALSE)</f>
        <v>310</v>
      </c>
      <c r="R122" s="93" t="str">
        <f>VLOOKUP($B122,'4. Proposed RBCs'!$B$3:$R$379,17,FALSE)</f>
        <v>--</v>
      </c>
      <c r="S122" t="e">
        <f t="shared" si="16"/>
        <v>#N/A</v>
      </c>
      <c r="T122" t="e">
        <f t="shared" si="17"/>
        <v>#N/A</v>
      </c>
      <c r="U122" t="e">
        <f t="shared" si="18"/>
        <v>#N/A</v>
      </c>
      <c r="V122" t="e">
        <f t="shared" si="19"/>
        <v>#N/A</v>
      </c>
      <c r="W122" t="e">
        <f t="shared" si="20"/>
        <v>#N/A</v>
      </c>
      <c r="X122" t="e">
        <f t="shared" si="21"/>
        <v>#N/A</v>
      </c>
      <c r="Y122" t="e">
        <f t="shared" si="22"/>
        <v>#N/A</v>
      </c>
      <c r="Z122" s="106" t="s">
        <v>1712</v>
      </c>
      <c r="AA122" s="64" t="s">
        <v>1712</v>
      </c>
      <c r="AB122" s="64" t="s">
        <v>1712</v>
      </c>
      <c r="AC122" s="64" t="s">
        <v>1712</v>
      </c>
      <c r="AD122" s="64" t="s">
        <v>1712</v>
      </c>
      <c r="AE122" s="64" t="s">
        <v>1712</v>
      </c>
      <c r="AF122" s="107" t="s">
        <v>1712</v>
      </c>
      <c r="AG122" s="114"/>
      <c r="AH122" s="83"/>
      <c r="AI122" s="83"/>
      <c r="AJ122" s="5"/>
      <c r="AK122" s="98"/>
    </row>
    <row r="123" spans="1:37" x14ac:dyDescent="0.25">
      <c r="A123" s="5">
        <v>223</v>
      </c>
      <c r="B123" s="9">
        <v>228</v>
      </c>
      <c r="C123" s="9" t="s">
        <v>317</v>
      </c>
      <c r="D123" s="18" t="s">
        <v>318</v>
      </c>
      <c r="E123" s="97" t="str">
        <f>VLOOKUP($B123,'2018 RBCs'!$A$4:$L$609,6,FALSE)</f>
        <v>--</v>
      </c>
      <c r="F123" s="5">
        <f>VLOOKUP($B123,'2018 RBCs'!$A$4:$L$609,7,FALSE)</f>
        <v>8</v>
      </c>
      <c r="G123" s="5" t="str">
        <f>VLOOKUP($B123,'2018 RBCs'!$A$4:$L$609,8,FALSE)</f>
        <v>--</v>
      </c>
      <c r="H123" s="5">
        <f>VLOOKUP($B123,'2018 RBCs'!$A$4:$L$609,9,FALSE)</f>
        <v>35</v>
      </c>
      <c r="I123" s="5" t="str">
        <f>VLOOKUP($B123,'2018 RBCs'!$A$4:$L$609,10,FALSE)</f>
        <v>--</v>
      </c>
      <c r="J123" s="5">
        <f>VLOOKUP($B123,'2018 RBCs'!$A$4:$L$609,11,FALSE)</f>
        <v>35</v>
      </c>
      <c r="K123" s="98" t="str">
        <f>VLOOKUP($B123,'2018 RBCs'!$A$4:$L$609,12,FALSE)</f>
        <v>--</v>
      </c>
      <c r="L123" s="90" t="str">
        <f>VLOOKUP($B123,'4. Proposed RBCs'!$B$3:$R$379,5,FALSE)</f>
        <v>--</v>
      </c>
      <c r="M123" s="13">
        <f>VLOOKUP($B123,'4. Proposed RBCs'!$B$3:$R$379,7,FALSE)</f>
        <v>8</v>
      </c>
      <c r="N123" s="13" t="str">
        <f>VLOOKUP($B123,'4. Proposed RBCs'!$B$3:$R$379,9,FALSE)</f>
        <v>--</v>
      </c>
      <c r="O123" s="13">
        <f>VLOOKUP($B123,'4. Proposed RBCs'!$B$3:$R$379,11,FALSE)</f>
        <v>35</v>
      </c>
      <c r="P123" s="13" t="str">
        <f>VLOOKUP($B123,'4. Proposed RBCs'!$B$3:$R$379,13,FALSE)</f>
        <v>--</v>
      </c>
      <c r="Q123" s="5">
        <f>VLOOKUP($B123,'4. Proposed RBCs'!$B$3:$R$379,15,FALSE)</f>
        <v>35</v>
      </c>
      <c r="R123" s="89" t="str">
        <f>VLOOKUP($B123,'4. Proposed RBCs'!$B$3:$R$379,17,FALSE)</f>
        <v>--</v>
      </c>
      <c r="S123" t="b">
        <f t="shared" si="16"/>
        <v>1</v>
      </c>
      <c r="T123" t="b">
        <f t="shared" si="17"/>
        <v>1</v>
      </c>
      <c r="U123" t="b">
        <f t="shared" si="18"/>
        <v>1</v>
      </c>
      <c r="V123" t="b">
        <f t="shared" si="19"/>
        <v>1</v>
      </c>
      <c r="W123" t="b">
        <f t="shared" si="20"/>
        <v>1</v>
      </c>
      <c r="X123" t="b">
        <f t="shared" si="21"/>
        <v>1</v>
      </c>
      <c r="Y123" t="b">
        <f t="shared" si="22"/>
        <v>1</v>
      </c>
      <c r="Z123" s="106" t="str">
        <f t="shared" si="23"/>
        <v>--</v>
      </c>
      <c r="AA123" s="64">
        <f t="shared" si="24"/>
        <v>0</v>
      </c>
      <c r="AB123" s="64" t="str">
        <f t="shared" si="25"/>
        <v>--</v>
      </c>
      <c r="AC123" s="64">
        <f t="shared" si="26"/>
        <v>0</v>
      </c>
      <c r="AD123" s="64" t="str">
        <f t="shared" si="27"/>
        <v>--</v>
      </c>
      <c r="AE123" s="64">
        <f t="shared" si="28"/>
        <v>0</v>
      </c>
      <c r="AF123" s="107" t="str">
        <f t="shared" si="29"/>
        <v>--</v>
      </c>
      <c r="AG123" s="114"/>
      <c r="AH123" s="83"/>
      <c r="AI123" s="83"/>
      <c r="AJ123" s="5"/>
      <c r="AK123" s="98"/>
    </row>
    <row r="124" spans="1:37" x14ac:dyDescent="0.25">
      <c r="A124" s="5">
        <v>224</v>
      </c>
      <c r="B124" s="9">
        <v>229</v>
      </c>
      <c r="C124" s="9" t="s">
        <v>319</v>
      </c>
      <c r="D124" s="18" t="s">
        <v>320</v>
      </c>
      <c r="E124" s="97">
        <f>VLOOKUP($B124,'2018 RBCs'!$A$4:$L$609,6,FALSE)</f>
        <v>0.4</v>
      </c>
      <c r="F124" s="5">
        <f>VLOOKUP($B124,'2018 RBCs'!$A$4:$L$609,7,FALSE)</f>
        <v>260</v>
      </c>
      <c r="G124" s="5">
        <f>VLOOKUP($B124,'2018 RBCs'!$A$4:$L$609,8,FALSE)</f>
        <v>10</v>
      </c>
      <c r="H124" s="5">
        <f>VLOOKUP($B124,'2018 RBCs'!$A$4:$L$609,9,FALSE)</f>
        <v>1100</v>
      </c>
      <c r="I124" s="5">
        <f>VLOOKUP($B124,'2018 RBCs'!$A$4:$L$609,10,FALSE)</f>
        <v>4.8</v>
      </c>
      <c r="J124" s="5">
        <f>VLOOKUP($B124,'2018 RBCs'!$A$4:$L$609,11,FALSE)</f>
        <v>1100</v>
      </c>
      <c r="K124" s="98">
        <f>VLOOKUP($B124,'2018 RBCs'!$A$4:$L$609,12,FALSE)</f>
        <v>22000</v>
      </c>
      <c r="L124" s="90">
        <f>VLOOKUP($B124,'4. Proposed RBCs'!$B$3:$R$379,5,FALSE)</f>
        <v>0.4</v>
      </c>
      <c r="M124" s="13">
        <f>VLOOKUP($B124,'4. Proposed RBCs'!$B$3:$R$379,7,FALSE)</f>
        <v>260</v>
      </c>
      <c r="N124" s="13">
        <f>VLOOKUP($B124,'4. Proposed RBCs'!$B$3:$R$379,9,FALSE)</f>
        <v>10</v>
      </c>
      <c r="O124" s="13">
        <f>VLOOKUP($B124,'4. Proposed RBCs'!$B$3:$R$379,11,FALSE)</f>
        <v>1100</v>
      </c>
      <c r="P124" s="13">
        <f>VLOOKUP($B124,'4. Proposed RBCs'!$B$3:$R$379,13,FALSE)</f>
        <v>4.8</v>
      </c>
      <c r="Q124" s="5">
        <f>VLOOKUP($B124,'4. Proposed RBCs'!$B$3:$R$379,15,FALSE)</f>
        <v>1100</v>
      </c>
      <c r="R124" s="89">
        <f>VLOOKUP($B124,'4. Proposed RBCs'!$B$3:$R$379,17,FALSE)</f>
        <v>22000</v>
      </c>
      <c r="S124" t="b">
        <f t="shared" si="16"/>
        <v>1</v>
      </c>
      <c r="T124" t="b">
        <f t="shared" si="17"/>
        <v>1</v>
      </c>
      <c r="U124" t="b">
        <f t="shared" si="18"/>
        <v>1</v>
      </c>
      <c r="V124" t="b">
        <f t="shared" si="19"/>
        <v>1</v>
      </c>
      <c r="W124" t="b">
        <f t="shared" si="20"/>
        <v>1</v>
      </c>
      <c r="X124" t="b">
        <f t="shared" si="21"/>
        <v>1</v>
      </c>
      <c r="Y124" t="b">
        <f t="shared" si="22"/>
        <v>1</v>
      </c>
      <c r="Z124" s="106">
        <f t="shared" si="23"/>
        <v>0</v>
      </c>
      <c r="AA124" s="64">
        <f t="shared" si="24"/>
        <v>0</v>
      </c>
      <c r="AB124" s="64">
        <f t="shared" si="25"/>
        <v>0</v>
      </c>
      <c r="AC124" s="64">
        <f t="shared" si="26"/>
        <v>0</v>
      </c>
      <c r="AD124" s="64">
        <f t="shared" si="27"/>
        <v>0</v>
      </c>
      <c r="AE124" s="64">
        <f t="shared" si="28"/>
        <v>0</v>
      </c>
      <c r="AF124" s="107">
        <f t="shared" si="29"/>
        <v>0</v>
      </c>
      <c r="AG124" s="114"/>
      <c r="AH124" s="83"/>
      <c r="AI124" s="83"/>
      <c r="AJ124" s="5"/>
      <c r="AK124" s="98"/>
    </row>
    <row r="125" spans="1:37" x14ac:dyDescent="0.25">
      <c r="A125" s="5">
        <v>225</v>
      </c>
      <c r="B125" s="5">
        <v>231</v>
      </c>
      <c r="C125" s="5" t="s">
        <v>321</v>
      </c>
      <c r="D125" s="7" t="s">
        <v>322</v>
      </c>
      <c r="E125" s="97" t="str">
        <f>VLOOKUP($B125,'2018 RBCs'!$A$4:$L$609,6,FALSE)</f>
        <v>--</v>
      </c>
      <c r="F125" s="5" t="str">
        <f>VLOOKUP($B125,'2018 RBCs'!$A$4:$L$609,7,FALSE)</f>
        <v>--</v>
      </c>
      <c r="G125" s="5" t="str">
        <f>VLOOKUP($B125,'2018 RBCs'!$A$4:$L$609,8,FALSE)</f>
        <v>--</v>
      </c>
      <c r="H125" s="5" t="str">
        <f>VLOOKUP($B125,'2018 RBCs'!$A$4:$L$609,9,FALSE)</f>
        <v>--</v>
      </c>
      <c r="I125" s="5" t="str">
        <f>VLOOKUP($B125,'2018 RBCs'!$A$4:$L$609,10,FALSE)</f>
        <v>--</v>
      </c>
      <c r="J125" s="5" t="str">
        <f>VLOOKUP($B125,'2018 RBCs'!$A$4:$L$609,11,FALSE)</f>
        <v>--</v>
      </c>
      <c r="K125" s="98" t="str">
        <f>VLOOKUP($B125,'2018 RBCs'!$A$4:$L$609,12,FALSE)</f>
        <v>--</v>
      </c>
      <c r="L125" s="90" t="str">
        <f>VLOOKUP($B125,'4. Proposed RBCs'!$B$3:$R$379,5,FALSE)</f>
        <v>--</v>
      </c>
      <c r="M125" s="8">
        <f>VLOOKUP($B125,'4. Proposed RBCs'!$B$3:$R$379,7,FALSE)</f>
        <v>6100</v>
      </c>
      <c r="N125" s="13" t="str">
        <f>VLOOKUP($B125,'4. Proposed RBCs'!$B$3:$R$379,9,FALSE)</f>
        <v>--</v>
      </c>
      <c r="O125" s="8">
        <f>VLOOKUP($B125,'4. Proposed RBCs'!$B$3:$R$379,11,FALSE)</f>
        <v>27000</v>
      </c>
      <c r="P125" s="13" t="str">
        <f>VLOOKUP($B125,'4. Proposed RBCs'!$B$3:$R$379,13,FALSE)</f>
        <v>--</v>
      </c>
      <c r="Q125" s="8">
        <f>VLOOKUP($B125,'4. Proposed RBCs'!$B$3:$R$379,15,FALSE)</f>
        <v>27000</v>
      </c>
      <c r="R125" s="91">
        <f>VLOOKUP($B125,'4. Proposed RBCs'!$B$3:$R$379,17,FALSE)</f>
        <v>570000</v>
      </c>
      <c r="S125" t="b">
        <f t="shared" si="16"/>
        <v>1</v>
      </c>
      <c r="T125" t="b">
        <f t="shared" si="17"/>
        <v>0</v>
      </c>
      <c r="U125" t="b">
        <f t="shared" si="18"/>
        <v>1</v>
      </c>
      <c r="V125" t="b">
        <f t="shared" si="19"/>
        <v>0</v>
      </c>
      <c r="W125" t="b">
        <f t="shared" si="20"/>
        <v>1</v>
      </c>
      <c r="X125" t="b">
        <f t="shared" si="21"/>
        <v>0</v>
      </c>
      <c r="Y125" t="b">
        <f t="shared" si="22"/>
        <v>0</v>
      </c>
      <c r="Z125" s="106" t="str">
        <f t="shared" si="23"/>
        <v>--</v>
      </c>
      <c r="AA125" s="64" t="str">
        <f t="shared" si="24"/>
        <v>--</v>
      </c>
      <c r="AB125" s="64" t="str">
        <f t="shared" si="25"/>
        <v>--</v>
      </c>
      <c r="AC125" s="64" t="str">
        <f t="shared" si="26"/>
        <v>--</v>
      </c>
      <c r="AD125" s="64" t="str">
        <f t="shared" si="27"/>
        <v>--</v>
      </c>
      <c r="AE125" s="64" t="str">
        <f t="shared" si="28"/>
        <v>--</v>
      </c>
      <c r="AF125" s="107" t="str">
        <f t="shared" si="29"/>
        <v>--</v>
      </c>
      <c r="AG125" s="114"/>
      <c r="AH125" s="83"/>
      <c r="AI125" s="83"/>
      <c r="AJ125" s="5"/>
      <c r="AK125" s="98"/>
    </row>
    <row r="126" spans="1:37" x14ac:dyDescent="0.25">
      <c r="A126" s="5">
        <v>226</v>
      </c>
      <c r="B126" s="9">
        <v>232</v>
      </c>
      <c r="C126" s="9" t="s">
        <v>323</v>
      </c>
      <c r="D126" s="18" t="s">
        <v>1745</v>
      </c>
      <c r="E126" s="97">
        <f>VLOOKUP($B126,'2018 RBCs'!$A$4:$L$609,6,FALSE)</f>
        <v>1.6999999999999999E-3</v>
      </c>
      <c r="F126" s="5">
        <f>VLOOKUP($B126,'2018 RBCs'!$A$4:$L$609,7,FALSE)</f>
        <v>9</v>
      </c>
      <c r="G126" s="5">
        <f>VLOOKUP($B126,'2018 RBCs'!$A$4:$L$609,8,FALSE)</f>
        <v>4.2999999999999997E-2</v>
      </c>
      <c r="H126" s="5">
        <f>VLOOKUP($B126,'2018 RBCs'!$A$4:$L$609,9,FALSE)</f>
        <v>40</v>
      </c>
      <c r="I126" s="5">
        <f>VLOOKUP($B126,'2018 RBCs'!$A$4:$L$609,10,FALSE)</f>
        <v>0.02</v>
      </c>
      <c r="J126" s="5">
        <f>VLOOKUP($B126,'2018 RBCs'!$A$4:$L$609,11,FALSE)</f>
        <v>40</v>
      </c>
      <c r="K126" s="98" t="str">
        <f>VLOOKUP($B126,'2018 RBCs'!$A$4:$L$609,12,FALSE)</f>
        <v>--</v>
      </c>
      <c r="L126" s="90">
        <f>VLOOKUP($B126,'4. Proposed RBCs'!$B$3:$R$379,5,FALSE)</f>
        <v>1.6999999999999999E-3</v>
      </c>
      <c r="M126" s="13">
        <f>VLOOKUP($B126,'4. Proposed RBCs'!$B$3:$R$379,7,FALSE)</f>
        <v>9</v>
      </c>
      <c r="N126" s="13">
        <f>VLOOKUP($B126,'4. Proposed RBCs'!$B$3:$R$379,9,FALSE)</f>
        <v>4.2999999999999997E-2</v>
      </c>
      <c r="O126" s="13">
        <f>VLOOKUP($B126,'4. Proposed RBCs'!$B$3:$R$379,11,FALSE)</f>
        <v>40</v>
      </c>
      <c r="P126" s="13">
        <f>VLOOKUP($B126,'4. Proposed RBCs'!$B$3:$R$379,13,FALSE)</f>
        <v>0.02</v>
      </c>
      <c r="Q126" s="5">
        <f>VLOOKUP($B126,'4. Proposed RBCs'!$B$3:$R$379,15,FALSE)</f>
        <v>40</v>
      </c>
      <c r="R126" s="91">
        <f>VLOOKUP($B126,'4. Proposed RBCs'!$B$3:$R$379,17,FALSE)</f>
        <v>51</v>
      </c>
      <c r="S126" t="b">
        <f t="shared" si="16"/>
        <v>1</v>
      </c>
      <c r="T126" t="b">
        <f t="shared" si="17"/>
        <v>1</v>
      </c>
      <c r="U126" t="b">
        <f t="shared" si="18"/>
        <v>1</v>
      </c>
      <c r="V126" t="b">
        <f t="shared" si="19"/>
        <v>1</v>
      </c>
      <c r="W126" t="b">
        <f t="shared" si="20"/>
        <v>1</v>
      </c>
      <c r="X126" t="b">
        <f t="shared" si="21"/>
        <v>1</v>
      </c>
      <c r="Y126" t="b">
        <f t="shared" si="22"/>
        <v>0</v>
      </c>
      <c r="Z126" s="106">
        <f t="shared" si="23"/>
        <v>0</v>
      </c>
      <c r="AA126" s="64">
        <f t="shared" si="24"/>
        <v>0</v>
      </c>
      <c r="AB126" s="64">
        <f t="shared" si="25"/>
        <v>0</v>
      </c>
      <c r="AC126" s="64">
        <f t="shared" si="26"/>
        <v>0</v>
      </c>
      <c r="AD126" s="64">
        <f t="shared" si="27"/>
        <v>0</v>
      </c>
      <c r="AE126" s="64">
        <f t="shared" si="28"/>
        <v>0</v>
      </c>
      <c r="AF126" s="107" t="str">
        <f t="shared" si="29"/>
        <v>--</v>
      </c>
      <c r="AG126" s="114"/>
      <c r="AH126" s="83"/>
      <c r="AI126" s="83"/>
      <c r="AJ126" s="5"/>
      <c r="AK126" s="98"/>
    </row>
    <row r="127" spans="1:37" x14ac:dyDescent="0.25">
      <c r="A127" s="5">
        <v>227</v>
      </c>
      <c r="B127" s="9">
        <v>233</v>
      </c>
      <c r="C127" s="9" t="s">
        <v>325</v>
      </c>
      <c r="D127" s="18" t="s">
        <v>1746</v>
      </c>
      <c r="E127" s="97">
        <f>VLOOKUP($B127,'2018 RBCs'!$A$4:$L$609,6,FALSE)</f>
        <v>3.7999999999999999E-2</v>
      </c>
      <c r="F127" s="5">
        <f>VLOOKUP($B127,'2018 RBCs'!$A$4:$L$609,7,FALSE)</f>
        <v>7</v>
      </c>
      <c r="G127" s="5">
        <f>VLOOKUP($B127,'2018 RBCs'!$A$4:$L$609,8,FALSE)</f>
        <v>1</v>
      </c>
      <c r="H127" s="5">
        <f>VLOOKUP($B127,'2018 RBCs'!$A$4:$L$609,9,FALSE)</f>
        <v>31</v>
      </c>
      <c r="I127" s="5">
        <f>VLOOKUP($B127,'2018 RBCs'!$A$4:$L$609,10,FALSE)</f>
        <v>0.46</v>
      </c>
      <c r="J127" s="5">
        <f>VLOOKUP($B127,'2018 RBCs'!$A$4:$L$609,11,FALSE)</f>
        <v>31</v>
      </c>
      <c r="K127" s="98" t="str">
        <f>VLOOKUP($B127,'2018 RBCs'!$A$4:$L$609,12,FALSE)</f>
        <v>--</v>
      </c>
      <c r="L127" s="90">
        <f>VLOOKUP($B127,'4. Proposed RBCs'!$B$3:$R$379,5,FALSE)</f>
        <v>3.7999999999999999E-2</v>
      </c>
      <c r="M127" s="13">
        <f>VLOOKUP($B127,'4. Proposed RBCs'!$B$3:$R$379,7,FALSE)</f>
        <v>7</v>
      </c>
      <c r="N127" s="13">
        <f>VLOOKUP($B127,'4. Proposed RBCs'!$B$3:$R$379,9,FALSE)</f>
        <v>1</v>
      </c>
      <c r="O127" s="13">
        <f>VLOOKUP($B127,'4. Proposed RBCs'!$B$3:$R$379,11,FALSE)</f>
        <v>31</v>
      </c>
      <c r="P127" s="13">
        <f>VLOOKUP($B127,'4. Proposed RBCs'!$B$3:$R$379,13,FALSE)</f>
        <v>0.46</v>
      </c>
      <c r="Q127" s="5">
        <f>VLOOKUP($B127,'4. Proposed RBCs'!$B$3:$R$379,15,FALSE)</f>
        <v>31</v>
      </c>
      <c r="R127" s="91">
        <f>VLOOKUP($B127,'4. Proposed RBCs'!$B$3:$R$379,17,FALSE)</f>
        <v>400</v>
      </c>
      <c r="S127" t="b">
        <f t="shared" si="16"/>
        <v>1</v>
      </c>
      <c r="T127" t="b">
        <f t="shared" si="17"/>
        <v>1</v>
      </c>
      <c r="U127" t="b">
        <f t="shared" si="18"/>
        <v>1</v>
      </c>
      <c r="V127" t="b">
        <f t="shared" si="19"/>
        <v>1</v>
      </c>
      <c r="W127" t="b">
        <f t="shared" si="20"/>
        <v>1</v>
      </c>
      <c r="X127" t="b">
        <f t="shared" si="21"/>
        <v>1</v>
      </c>
      <c r="Y127" t="b">
        <f t="shared" si="22"/>
        <v>0</v>
      </c>
      <c r="Z127" s="106">
        <f t="shared" si="23"/>
        <v>0</v>
      </c>
      <c r="AA127" s="64">
        <f t="shared" si="24"/>
        <v>0</v>
      </c>
      <c r="AB127" s="64">
        <f t="shared" si="25"/>
        <v>0</v>
      </c>
      <c r="AC127" s="64">
        <f t="shared" si="26"/>
        <v>0</v>
      </c>
      <c r="AD127" s="64">
        <f t="shared" si="27"/>
        <v>0</v>
      </c>
      <c r="AE127" s="64">
        <f t="shared" si="28"/>
        <v>0</v>
      </c>
      <c r="AF127" s="107" t="str">
        <f t="shared" si="29"/>
        <v>--</v>
      </c>
      <c r="AG127" s="114"/>
      <c r="AH127" s="83"/>
      <c r="AI127" s="83"/>
      <c r="AJ127" s="5"/>
      <c r="AK127" s="98"/>
    </row>
    <row r="128" spans="1:37" x14ac:dyDescent="0.25">
      <c r="A128" s="5">
        <v>228</v>
      </c>
      <c r="B128" s="9">
        <v>234</v>
      </c>
      <c r="C128" s="9" t="s">
        <v>327</v>
      </c>
      <c r="D128" s="18" t="s">
        <v>328</v>
      </c>
      <c r="E128" s="97" t="str">
        <f>VLOOKUP($B128,'2018 RBCs'!$A$4:$L$609,6,FALSE)</f>
        <v>--</v>
      </c>
      <c r="F128" s="5">
        <f>VLOOKUP($B128,'2018 RBCs'!$A$4:$L$609,7,FALSE)</f>
        <v>400</v>
      </c>
      <c r="G128" s="5" t="str">
        <f>VLOOKUP($B128,'2018 RBCs'!$A$4:$L$609,8,FALSE)</f>
        <v>--</v>
      </c>
      <c r="H128" s="5">
        <f>VLOOKUP($B128,'2018 RBCs'!$A$4:$L$609,9,FALSE)</f>
        <v>1800</v>
      </c>
      <c r="I128" s="5" t="str">
        <f>VLOOKUP($B128,'2018 RBCs'!$A$4:$L$609,10,FALSE)</f>
        <v>--</v>
      </c>
      <c r="J128" s="5">
        <f>VLOOKUP($B128,'2018 RBCs'!$A$4:$L$609,11,FALSE)</f>
        <v>1800</v>
      </c>
      <c r="K128" s="98">
        <f>VLOOKUP($B128,'2018 RBCs'!$A$4:$L$609,12,FALSE)</f>
        <v>2000</v>
      </c>
      <c r="L128" s="90" t="str">
        <f>VLOOKUP($B128,'4. Proposed RBCs'!$B$3:$R$379,5,FALSE)</f>
        <v>--</v>
      </c>
      <c r="M128" s="13">
        <f>VLOOKUP($B128,'4. Proposed RBCs'!$B$3:$R$379,7,FALSE)</f>
        <v>400</v>
      </c>
      <c r="N128" s="13" t="str">
        <f>VLOOKUP($B128,'4. Proposed RBCs'!$B$3:$R$379,9,FALSE)</f>
        <v>--</v>
      </c>
      <c r="O128" s="13">
        <f>VLOOKUP($B128,'4. Proposed RBCs'!$B$3:$R$379,11,FALSE)</f>
        <v>1800</v>
      </c>
      <c r="P128" s="13" t="str">
        <f>VLOOKUP($B128,'4. Proposed RBCs'!$B$3:$R$379,13,FALSE)</f>
        <v>--</v>
      </c>
      <c r="Q128" s="5">
        <f>VLOOKUP($B128,'4. Proposed RBCs'!$B$3:$R$379,15,FALSE)</f>
        <v>1800</v>
      </c>
      <c r="R128" s="89">
        <f>VLOOKUP($B128,'4. Proposed RBCs'!$B$3:$R$379,17,FALSE)</f>
        <v>2000</v>
      </c>
      <c r="S128" t="b">
        <f t="shared" si="16"/>
        <v>1</v>
      </c>
      <c r="T128" t="b">
        <f t="shared" si="17"/>
        <v>1</v>
      </c>
      <c r="U128" t="b">
        <f t="shared" si="18"/>
        <v>1</v>
      </c>
      <c r="V128" t="b">
        <f t="shared" si="19"/>
        <v>1</v>
      </c>
      <c r="W128" t="b">
        <f t="shared" si="20"/>
        <v>1</v>
      </c>
      <c r="X128" t="b">
        <f t="shared" si="21"/>
        <v>1</v>
      </c>
      <c r="Y128" t="b">
        <f t="shared" si="22"/>
        <v>1</v>
      </c>
      <c r="Z128" s="106" t="str">
        <f t="shared" si="23"/>
        <v>--</v>
      </c>
      <c r="AA128" s="64">
        <f t="shared" si="24"/>
        <v>0</v>
      </c>
      <c r="AB128" s="64" t="str">
        <f t="shared" si="25"/>
        <v>--</v>
      </c>
      <c r="AC128" s="64">
        <f t="shared" si="26"/>
        <v>0</v>
      </c>
      <c r="AD128" s="64" t="str">
        <f t="shared" si="27"/>
        <v>--</v>
      </c>
      <c r="AE128" s="64">
        <f t="shared" si="28"/>
        <v>0</v>
      </c>
      <c r="AF128" s="107">
        <f t="shared" si="29"/>
        <v>0</v>
      </c>
      <c r="AG128" s="114"/>
      <c r="AH128" s="83"/>
      <c r="AI128" s="83"/>
      <c r="AJ128" s="5"/>
      <c r="AK128" s="98"/>
    </row>
    <row r="129" spans="1:37" x14ac:dyDescent="0.25">
      <c r="A129" s="5">
        <v>230</v>
      </c>
      <c r="B129" s="9">
        <v>236</v>
      </c>
      <c r="C129" s="9" t="s">
        <v>329</v>
      </c>
      <c r="D129" s="18" t="s">
        <v>330</v>
      </c>
      <c r="E129" s="97">
        <f>VLOOKUP($B129,'2018 RBCs'!$A$4:$L$609,6,FALSE)</f>
        <v>2.0000000000000001E-4</v>
      </c>
      <c r="F129" s="5">
        <f>VLOOKUP($B129,'2018 RBCs'!$A$4:$L$609,7,FALSE)</f>
        <v>30</v>
      </c>
      <c r="G129" s="5">
        <f>VLOOKUP($B129,'2018 RBCs'!$A$4:$L$609,8,FALSE)</f>
        <v>2.0999999999999999E-3</v>
      </c>
      <c r="H129" s="5">
        <f>VLOOKUP($B129,'2018 RBCs'!$A$4:$L$609,9,FALSE)</f>
        <v>130</v>
      </c>
      <c r="I129" s="5">
        <f>VLOOKUP($B129,'2018 RBCs'!$A$4:$L$609,10,FALSE)</f>
        <v>4.0000000000000001E-3</v>
      </c>
      <c r="J129" s="5">
        <f>VLOOKUP($B129,'2018 RBCs'!$A$4:$L$609,11,FALSE)</f>
        <v>130</v>
      </c>
      <c r="K129" s="98">
        <f>VLOOKUP($B129,'2018 RBCs'!$A$4:$L$609,12,FALSE)</f>
        <v>160</v>
      </c>
      <c r="L129" s="90">
        <f>VLOOKUP($B129,'4. Proposed RBCs'!$B$3:$R$379,5,FALSE)</f>
        <v>2.0000000000000001E-4</v>
      </c>
      <c r="M129" s="13">
        <f>VLOOKUP($B129,'4. Proposed RBCs'!$B$3:$R$379,7,FALSE)</f>
        <v>30</v>
      </c>
      <c r="N129" s="13">
        <f>VLOOKUP($B129,'4. Proposed RBCs'!$B$3:$R$379,9,FALSE)</f>
        <v>2.0999999999999999E-3</v>
      </c>
      <c r="O129" s="13">
        <f>VLOOKUP($B129,'4. Proposed RBCs'!$B$3:$R$379,11,FALSE)</f>
        <v>130</v>
      </c>
      <c r="P129" s="13">
        <f>VLOOKUP($B129,'4. Proposed RBCs'!$B$3:$R$379,13,FALSE)</f>
        <v>4.0000000000000001E-3</v>
      </c>
      <c r="Q129" s="5">
        <f>VLOOKUP($B129,'4. Proposed RBCs'!$B$3:$R$379,15,FALSE)</f>
        <v>130</v>
      </c>
      <c r="R129" s="91">
        <f>VLOOKUP($B129,'4. Proposed RBCs'!$B$3:$R$379,17,FALSE)</f>
        <v>720</v>
      </c>
      <c r="S129" t="b">
        <f t="shared" si="16"/>
        <v>1</v>
      </c>
      <c r="T129" t="b">
        <f t="shared" si="17"/>
        <v>1</v>
      </c>
      <c r="U129" t="b">
        <f t="shared" si="18"/>
        <v>1</v>
      </c>
      <c r="V129" t="b">
        <f t="shared" si="19"/>
        <v>1</v>
      </c>
      <c r="W129" t="b">
        <f t="shared" si="20"/>
        <v>1</v>
      </c>
      <c r="X129" t="b">
        <f t="shared" si="21"/>
        <v>1</v>
      </c>
      <c r="Y129" t="b">
        <f t="shared" si="22"/>
        <v>0</v>
      </c>
      <c r="Z129" s="106">
        <f t="shared" si="23"/>
        <v>0</v>
      </c>
      <c r="AA129" s="64">
        <f t="shared" si="24"/>
        <v>0</v>
      </c>
      <c r="AB129" s="64">
        <f t="shared" si="25"/>
        <v>0</v>
      </c>
      <c r="AC129" s="64">
        <f t="shared" si="26"/>
        <v>0</v>
      </c>
      <c r="AD129" s="64">
        <f t="shared" si="27"/>
        <v>0</v>
      </c>
      <c r="AE129" s="64">
        <f t="shared" si="28"/>
        <v>0</v>
      </c>
      <c r="AF129" s="107">
        <f t="shared" si="29"/>
        <v>3.5</v>
      </c>
      <c r="AG129" s="114"/>
      <c r="AH129" s="83"/>
      <c r="AI129" s="83" t="s">
        <v>1747</v>
      </c>
      <c r="AJ129" s="5" t="s">
        <v>52</v>
      </c>
      <c r="AK129" s="98"/>
    </row>
    <row r="130" spans="1:37" x14ac:dyDescent="0.25">
      <c r="A130" s="5">
        <v>231</v>
      </c>
      <c r="B130" s="9">
        <v>237</v>
      </c>
      <c r="C130" s="9" t="s">
        <v>331</v>
      </c>
      <c r="D130" s="18" t="s">
        <v>332</v>
      </c>
      <c r="E130" s="97">
        <f>VLOOKUP($B130,'2018 RBCs'!$A$4:$L$609,6,FALSE)</f>
        <v>7.6999999999999999E-2</v>
      </c>
      <c r="F130" s="5" t="str">
        <f>VLOOKUP($B130,'2018 RBCs'!$A$4:$L$609,7,FALSE)</f>
        <v>--</v>
      </c>
      <c r="G130" s="5">
        <f>VLOOKUP($B130,'2018 RBCs'!$A$4:$L$609,8,FALSE)</f>
        <v>2</v>
      </c>
      <c r="H130" s="5" t="str">
        <f>VLOOKUP($B130,'2018 RBCs'!$A$4:$L$609,9,FALSE)</f>
        <v>--</v>
      </c>
      <c r="I130" s="5">
        <f>VLOOKUP($B130,'2018 RBCs'!$A$4:$L$609,10,FALSE)</f>
        <v>0.92</v>
      </c>
      <c r="J130" s="5" t="str">
        <f>VLOOKUP($B130,'2018 RBCs'!$A$4:$L$609,11,FALSE)</f>
        <v>--</v>
      </c>
      <c r="K130" s="98" t="str">
        <f>VLOOKUP($B130,'2018 RBCs'!$A$4:$L$609,12,FALSE)</f>
        <v>--</v>
      </c>
      <c r="L130" s="90">
        <f>VLOOKUP($B130,'4. Proposed RBCs'!$B$3:$R$379,5,FALSE)</f>
        <v>7.6999999999999999E-2</v>
      </c>
      <c r="M130" s="13" t="str">
        <f>VLOOKUP($B130,'4. Proposed RBCs'!$B$3:$R$379,7,FALSE)</f>
        <v>--</v>
      </c>
      <c r="N130" s="13">
        <f>VLOOKUP($B130,'4. Proposed RBCs'!$B$3:$R$379,9,FALSE)</f>
        <v>2</v>
      </c>
      <c r="O130" s="13" t="str">
        <f>VLOOKUP($B130,'4. Proposed RBCs'!$B$3:$R$379,11,FALSE)</f>
        <v>--</v>
      </c>
      <c r="P130" s="13">
        <f>VLOOKUP($B130,'4. Proposed RBCs'!$B$3:$R$379,13,FALSE)</f>
        <v>0.92</v>
      </c>
      <c r="Q130" s="5" t="str">
        <f>VLOOKUP($B130,'4. Proposed RBCs'!$B$3:$R$379,15,FALSE)</f>
        <v>--</v>
      </c>
      <c r="R130" s="89" t="str">
        <f>VLOOKUP($B130,'4. Proposed RBCs'!$B$3:$R$379,17,FALSE)</f>
        <v>--</v>
      </c>
      <c r="S130" t="b">
        <f t="shared" si="16"/>
        <v>1</v>
      </c>
      <c r="T130" t="b">
        <f t="shared" si="17"/>
        <v>1</v>
      </c>
      <c r="U130" t="b">
        <f t="shared" si="18"/>
        <v>1</v>
      </c>
      <c r="V130" t="b">
        <f t="shared" si="19"/>
        <v>1</v>
      </c>
      <c r="W130" t="b">
        <f t="shared" si="20"/>
        <v>1</v>
      </c>
      <c r="X130" t="b">
        <f t="shared" si="21"/>
        <v>1</v>
      </c>
      <c r="Y130" t="b">
        <f t="shared" si="22"/>
        <v>1</v>
      </c>
      <c r="Z130" s="106">
        <f t="shared" si="23"/>
        <v>0</v>
      </c>
      <c r="AA130" s="64" t="str">
        <f t="shared" si="24"/>
        <v>--</v>
      </c>
      <c r="AB130" s="64">
        <f t="shared" si="25"/>
        <v>0</v>
      </c>
      <c r="AC130" s="64" t="str">
        <f t="shared" si="26"/>
        <v>--</v>
      </c>
      <c r="AD130" s="64">
        <f t="shared" si="27"/>
        <v>0</v>
      </c>
      <c r="AE130" s="64" t="str">
        <f t="shared" si="28"/>
        <v>--</v>
      </c>
      <c r="AF130" s="107" t="str">
        <f t="shared" si="29"/>
        <v>--</v>
      </c>
      <c r="AG130" s="114"/>
      <c r="AH130" s="83"/>
      <c r="AI130" s="83"/>
      <c r="AJ130" s="5"/>
      <c r="AK130" s="98"/>
    </row>
    <row r="131" spans="1:37" x14ac:dyDescent="0.25">
      <c r="A131" s="5">
        <v>232</v>
      </c>
      <c r="B131" s="5" t="s">
        <v>333</v>
      </c>
      <c r="C131" s="5" t="s">
        <v>334</v>
      </c>
      <c r="D131" s="7" t="s">
        <v>335</v>
      </c>
      <c r="E131" s="97" t="e">
        <f>VLOOKUP($B131,'2018 RBCs'!$A$4:$L$609,6,FALSE)</f>
        <v>#N/A</v>
      </c>
      <c r="F131" s="5" t="e">
        <f>VLOOKUP($B131,'2018 RBCs'!$A$4:$L$609,7,FALSE)</f>
        <v>#N/A</v>
      </c>
      <c r="G131" s="5" t="e">
        <f>VLOOKUP($B131,'2018 RBCs'!$A$4:$L$609,8,FALSE)</f>
        <v>#N/A</v>
      </c>
      <c r="H131" s="5" t="e">
        <f>VLOOKUP($B131,'2018 RBCs'!$A$4:$L$609,9,FALSE)</f>
        <v>#N/A</v>
      </c>
      <c r="I131" s="5" t="e">
        <f>VLOOKUP($B131,'2018 RBCs'!$A$4:$L$609,10,FALSE)</f>
        <v>#N/A</v>
      </c>
      <c r="J131" s="5" t="e">
        <f>VLOOKUP($B131,'2018 RBCs'!$A$4:$L$609,11,FALSE)</f>
        <v>#N/A</v>
      </c>
      <c r="K131" s="98" t="e">
        <f>VLOOKUP($B131,'2018 RBCs'!$A$4:$L$609,12,FALSE)</f>
        <v>#N/A</v>
      </c>
      <c r="L131" s="92">
        <f>VLOOKUP($B131,'4. Proposed RBCs'!$B$3:$R$379,5,FALSE)</f>
        <v>13</v>
      </c>
      <c r="M131" s="11">
        <f>VLOOKUP($B131,'4. Proposed RBCs'!$B$3:$R$379,7,FALSE)</f>
        <v>40000</v>
      </c>
      <c r="N131" s="11">
        <f>VLOOKUP($B131,'4. Proposed RBCs'!$B$3:$R$379,9,FALSE)</f>
        <v>330</v>
      </c>
      <c r="O131" s="11">
        <f>VLOOKUP($B131,'4. Proposed RBCs'!$B$3:$R$379,11,FALSE)</f>
        <v>180000</v>
      </c>
      <c r="P131" s="11">
        <f>VLOOKUP($B131,'4. Proposed RBCs'!$B$3:$R$379,13,FALSE)</f>
        <v>150</v>
      </c>
      <c r="Q131" s="11">
        <f>VLOOKUP($B131,'4. Proposed RBCs'!$B$3:$R$379,15,FALSE)</f>
        <v>180000</v>
      </c>
      <c r="R131" s="93" t="str">
        <f>VLOOKUP($B131,'4. Proposed RBCs'!$B$3:$R$379,17,FALSE)</f>
        <v>--</v>
      </c>
      <c r="S131" t="e">
        <f t="shared" si="16"/>
        <v>#N/A</v>
      </c>
      <c r="T131" t="e">
        <f t="shared" si="17"/>
        <v>#N/A</v>
      </c>
      <c r="U131" t="e">
        <f t="shared" si="18"/>
        <v>#N/A</v>
      </c>
      <c r="V131" t="e">
        <f t="shared" si="19"/>
        <v>#N/A</v>
      </c>
      <c r="W131" t="e">
        <f t="shared" si="20"/>
        <v>#N/A</v>
      </c>
      <c r="X131" t="e">
        <f t="shared" si="21"/>
        <v>#N/A</v>
      </c>
      <c r="Y131" t="e">
        <f t="shared" si="22"/>
        <v>#N/A</v>
      </c>
      <c r="Z131" s="106" t="s">
        <v>1712</v>
      </c>
      <c r="AA131" s="64" t="s">
        <v>1712</v>
      </c>
      <c r="AB131" s="64" t="s">
        <v>1712</v>
      </c>
      <c r="AC131" s="64" t="s">
        <v>1712</v>
      </c>
      <c r="AD131" s="64" t="s">
        <v>1712</v>
      </c>
      <c r="AE131" s="64" t="s">
        <v>1712</v>
      </c>
      <c r="AF131" s="107" t="s">
        <v>1712</v>
      </c>
      <c r="AG131" s="114"/>
      <c r="AH131" s="83"/>
      <c r="AI131" s="83"/>
      <c r="AJ131" s="5"/>
      <c r="AK131" s="98"/>
    </row>
    <row r="132" spans="1:37" x14ac:dyDescent="0.25">
      <c r="A132" s="5">
        <v>234</v>
      </c>
      <c r="B132" s="5" t="s">
        <v>336</v>
      </c>
      <c r="C132" s="5" t="s">
        <v>337</v>
      </c>
      <c r="D132" s="7" t="s">
        <v>338</v>
      </c>
      <c r="E132" s="97" t="e">
        <f>VLOOKUP($B132,'2018 RBCs'!$A$4:$L$609,6,FALSE)</f>
        <v>#N/A</v>
      </c>
      <c r="F132" s="5" t="e">
        <f>VLOOKUP($B132,'2018 RBCs'!$A$4:$L$609,7,FALSE)</f>
        <v>#N/A</v>
      </c>
      <c r="G132" s="5" t="e">
        <f>VLOOKUP($B132,'2018 RBCs'!$A$4:$L$609,8,FALSE)</f>
        <v>#N/A</v>
      </c>
      <c r="H132" s="5" t="e">
        <f>VLOOKUP($B132,'2018 RBCs'!$A$4:$L$609,9,FALSE)</f>
        <v>#N/A</v>
      </c>
      <c r="I132" s="5" t="e">
        <f>VLOOKUP($B132,'2018 RBCs'!$A$4:$L$609,10,FALSE)</f>
        <v>#N/A</v>
      </c>
      <c r="J132" s="5" t="e">
        <f>VLOOKUP($B132,'2018 RBCs'!$A$4:$L$609,11,FALSE)</f>
        <v>#N/A</v>
      </c>
      <c r="K132" s="98" t="e">
        <f>VLOOKUP($B132,'2018 RBCs'!$A$4:$L$609,12,FALSE)</f>
        <v>#N/A</v>
      </c>
      <c r="L132" s="92" t="str">
        <f>VLOOKUP($B132,'4. Proposed RBCs'!$B$3:$R$379,5,FALSE)</f>
        <v>--</v>
      </c>
      <c r="M132" s="11">
        <f>VLOOKUP($B132,'4. Proposed RBCs'!$B$3:$R$379,7,FALSE)</f>
        <v>300</v>
      </c>
      <c r="N132" s="11" t="str">
        <f>VLOOKUP($B132,'4. Proposed RBCs'!$B$3:$R$379,9,FALSE)</f>
        <v>--</v>
      </c>
      <c r="O132" s="11">
        <f>VLOOKUP($B132,'4. Proposed RBCs'!$B$3:$R$379,11,FALSE)</f>
        <v>1300</v>
      </c>
      <c r="P132" s="11" t="str">
        <f>VLOOKUP($B132,'4. Proposed RBCs'!$B$3:$R$379,13,FALSE)</f>
        <v>--</v>
      </c>
      <c r="Q132" s="11">
        <f>VLOOKUP($B132,'4. Proposed RBCs'!$B$3:$R$379,15,FALSE)</f>
        <v>1300</v>
      </c>
      <c r="R132" s="93" t="str">
        <f>VLOOKUP($B132,'4. Proposed RBCs'!$B$3:$R$379,17,FALSE)</f>
        <v>--</v>
      </c>
      <c r="S132" t="e">
        <f t="shared" ref="S132:S195" si="30">L132=E132</f>
        <v>#N/A</v>
      </c>
      <c r="T132" t="e">
        <f t="shared" ref="T132:T195" si="31">M132=F132</f>
        <v>#N/A</v>
      </c>
      <c r="U132" t="e">
        <f t="shared" ref="U132:U195" si="32">N132=G132</f>
        <v>#N/A</v>
      </c>
      <c r="V132" t="e">
        <f t="shared" ref="V132:V195" si="33">O132=H132</f>
        <v>#N/A</v>
      </c>
      <c r="W132" t="e">
        <f t="shared" ref="W132:W195" si="34">P132=I132</f>
        <v>#N/A</v>
      </c>
      <c r="X132" t="e">
        <f t="shared" ref="X132:X195" si="35">Q132=J132</f>
        <v>#N/A</v>
      </c>
      <c r="Y132" t="e">
        <f t="shared" ref="Y132:Y195" si="36">R132=K132</f>
        <v>#N/A</v>
      </c>
      <c r="Z132" s="106" t="s">
        <v>1712</v>
      </c>
      <c r="AA132" s="64" t="s">
        <v>1712</v>
      </c>
      <c r="AB132" s="64" t="s">
        <v>1712</v>
      </c>
      <c r="AC132" s="64" t="s">
        <v>1712</v>
      </c>
      <c r="AD132" s="64" t="s">
        <v>1712</v>
      </c>
      <c r="AE132" s="64" t="s">
        <v>1712</v>
      </c>
      <c r="AF132" s="107" t="s">
        <v>1712</v>
      </c>
      <c r="AG132" s="114"/>
      <c r="AH132" s="83"/>
      <c r="AI132" s="83"/>
      <c r="AJ132" s="5"/>
      <c r="AK132" s="98"/>
    </row>
    <row r="133" spans="1:37" x14ac:dyDescent="0.25">
      <c r="A133" s="5">
        <v>236</v>
      </c>
      <c r="B133" s="9">
        <v>239</v>
      </c>
      <c r="C133" s="9">
        <v>239</v>
      </c>
      <c r="D133" s="18" t="s">
        <v>339</v>
      </c>
      <c r="E133" s="97" t="str">
        <f>VLOOKUP($B133,'2018 RBCs'!$A$4:$L$609,6,FALSE)</f>
        <v>--</v>
      </c>
      <c r="F133" s="5">
        <f>VLOOKUP($B133,'2018 RBCs'!$A$4:$L$609,7,FALSE)</f>
        <v>2.2999999999999998</v>
      </c>
      <c r="G133" s="5" t="str">
        <f>VLOOKUP($B133,'2018 RBCs'!$A$4:$L$609,8,FALSE)</f>
        <v>--</v>
      </c>
      <c r="H133" s="5">
        <f>VLOOKUP($B133,'2018 RBCs'!$A$4:$L$609,9,FALSE)</f>
        <v>20</v>
      </c>
      <c r="I133" s="5" t="str">
        <f>VLOOKUP($B133,'2018 RBCs'!$A$4:$L$609,10,FALSE)</f>
        <v>--</v>
      </c>
      <c r="J133" s="5">
        <f>VLOOKUP($B133,'2018 RBCs'!$A$4:$L$609,11,FALSE)</f>
        <v>20</v>
      </c>
      <c r="K133" s="98">
        <f>VLOOKUP($B133,'2018 RBCs'!$A$4:$L$609,12,FALSE)</f>
        <v>240</v>
      </c>
      <c r="L133" s="90" t="str">
        <f>VLOOKUP($B133,'4. Proposed RBCs'!$B$3:$R$379,5,FALSE)</f>
        <v>--</v>
      </c>
      <c r="M133" s="8">
        <f>VLOOKUP($B133,'4. Proposed RBCs'!$B$3:$R$379,7,FALSE)</f>
        <v>1.1000000000000001</v>
      </c>
      <c r="N133" s="13" t="str">
        <f>VLOOKUP($B133,'4. Proposed RBCs'!$B$3:$R$379,9,FALSE)</f>
        <v>--</v>
      </c>
      <c r="O133" s="8">
        <f>VLOOKUP($B133,'4. Proposed RBCs'!$B$3:$R$379,11,FALSE)</f>
        <v>1.5</v>
      </c>
      <c r="P133" s="13" t="str">
        <f>VLOOKUP($B133,'4. Proposed RBCs'!$B$3:$R$379,13,FALSE)</f>
        <v>--</v>
      </c>
      <c r="Q133" s="8">
        <f>VLOOKUP($B133,'4. Proposed RBCs'!$B$3:$R$379,15,FALSE)</f>
        <v>12</v>
      </c>
      <c r="R133" s="91">
        <f>VLOOKUP($B133,'4. Proposed RBCs'!$B$3:$R$379,17,FALSE)</f>
        <v>16</v>
      </c>
      <c r="S133" t="b">
        <f t="shared" si="30"/>
        <v>1</v>
      </c>
      <c r="T133" t="b">
        <f t="shared" si="31"/>
        <v>0</v>
      </c>
      <c r="U133" t="b">
        <f t="shared" si="32"/>
        <v>1</v>
      </c>
      <c r="V133" t="b">
        <f t="shared" si="33"/>
        <v>0</v>
      </c>
      <c r="W133" t="b">
        <f t="shared" si="34"/>
        <v>1</v>
      </c>
      <c r="X133" t="b">
        <f t="shared" si="35"/>
        <v>0</v>
      </c>
      <c r="Y133" t="b">
        <f t="shared" si="36"/>
        <v>0</v>
      </c>
      <c r="Z133" s="106" t="str">
        <f t="shared" ref="Z133:Z195" si="37">IFERROR((L133-E133)/E133,"--")</f>
        <v>--</v>
      </c>
      <c r="AA133" s="64">
        <f t="shared" ref="AA133:AA195" si="38">IFERROR((M133-F133)/F133,"--")</f>
        <v>-0.52173913043478248</v>
      </c>
      <c r="AB133" s="64" t="str">
        <f t="shared" ref="AB133:AB195" si="39">IFERROR((N133-G133)/G133,"--")</f>
        <v>--</v>
      </c>
      <c r="AC133" s="64">
        <f t="shared" ref="AC133:AC195" si="40">IFERROR((O133-H133)/H133,"--")</f>
        <v>-0.92500000000000004</v>
      </c>
      <c r="AD133" s="64" t="str">
        <f t="shared" ref="AD133:AD195" si="41">IFERROR((P133-I133)/I133,"--")</f>
        <v>--</v>
      </c>
      <c r="AE133" s="64">
        <f t="shared" ref="AE133:AE195" si="42">IFERROR((Q133-J133)/J133,"--")</f>
        <v>-0.4</v>
      </c>
      <c r="AF133" s="107">
        <f t="shared" ref="AF133:AF195" si="43">IFERROR((R133-K133)/K133,"--")</f>
        <v>-0.93333333333333335</v>
      </c>
      <c r="AG133" s="114"/>
      <c r="AH133" s="83"/>
      <c r="AI133" s="83" t="s">
        <v>1748</v>
      </c>
      <c r="AJ133" s="5"/>
      <c r="AK133" s="98" t="s">
        <v>54</v>
      </c>
    </row>
    <row r="134" spans="1:37" x14ac:dyDescent="0.25">
      <c r="A134" s="5">
        <v>237</v>
      </c>
      <c r="B134" s="9">
        <v>241</v>
      </c>
      <c r="C134" s="9" t="s">
        <v>340</v>
      </c>
      <c r="D134" s="18" t="s">
        <v>341</v>
      </c>
      <c r="E134" s="97" t="str">
        <f>VLOOKUP($B134,'2018 RBCs'!$A$4:$L$609,6,FALSE)</f>
        <v>--</v>
      </c>
      <c r="F134" s="5" t="str">
        <f>VLOOKUP($B134,'2018 RBCs'!$A$4:$L$609,7,FALSE)</f>
        <v>--</v>
      </c>
      <c r="G134" s="5" t="str">
        <f>VLOOKUP($B134,'2018 RBCs'!$A$4:$L$609,8,FALSE)</f>
        <v>--</v>
      </c>
      <c r="H134" s="5" t="str">
        <f>VLOOKUP($B134,'2018 RBCs'!$A$4:$L$609,9,FALSE)</f>
        <v>--</v>
      </c>
      <c r="I134" s="5" t="str">
        <f>VLOOKUP($B134,'2018 RBCs'!$A$4:$L$609,10,FALSE)</f>
        <v>--</v>
      </c>
      <c r="J134" s="5" t="str">
        <f>VLOOKUP($B134,'2018 RBCs'!$A$4:$L$609,11,FALSE)</f>
        <v>--</v>
      </c>
      <c r="K134" s="98">
        <f>VLOOKUP($B134,'2018 RBCs'!$A$4:$L$609,12,FALSE)</f>
        <v>16</v>
      </c>
      <c r="L134" s="90" t="str">
        <f>VLOOKUP($B134,'4. Proposed RBCs'!$B$3:$R$379,5,FALSE)</f>
        <v>--</v>
      </c>
      <c r="M134" s="13" t="str">
        <f>VLOOKUP($B134,'4. Proposed RBCs'!$B$3:$R$379,7,FALSE)</f>
        <v>--</v>
      </c>
      <c r="N134" s="13" t="str">
        <f>VLOOKUP($B134,'4. Proposed RBCs'!$B$3:$R$379,9,FALSE)</f>
        <v>--</v>
      </c>
      <c r="O134" s="13" t="str">
        <f>VLOOKUP($B134,'4. Proposed RBCs'!$B$3:$R$379,11,FALSE)</f>
        <v>--</v>
      </c>
      <c r="P134" s="13" t="str">
        <f>VLOOKUP($B134,'4. Proposed RBCs'!$B$3:$R$379,13,FALSE)</f>
        <v>--</v>
      </c>
      <c r="Q134" s="5" t="str">
        <f>VLOOKUP($B134,'4. Proposed RBCs'!$B$3:$R$379,15,FALSE)</f>
        <v>--</v>
      </c>
      <c r="R134" s="89">
        <f>VLOOKUP($B134,'4. Proposed RBCs'!$B$3:$R$379,17,FALSE)</f>
        <v>16</v>
      </c>
      <c r="S134" t="b">
        <f t="shared" si="30"/>
        <v>1</v>
      </c>
      <c r="T134" t="b">
        <f t="shared" si="31"/>
        <v>1</v>
      </c>
      <c r="U134" t="b">
        <f t="shared" si="32"/>
        <v>1</v>
      </c>
      <c r="V134" t="b">
        <f t="shared" si="33"/>
        <v>1</v>
      </c>
      <c r="W134" t="b">
        <f t="shared" si="34"/>
        <v>1</v>
      </c>
      <c r="X134" t="b">
        <f t="shared" si="35"/>
        <v>1</v>
      </c>
      <c r="Y134" t="b">
        <f t="shared" si="36"/>
        <v>1</v>
      </c>
      <c r="Z134" s="106" t="str">
        <f t="shared" si="37"/>
        <v>--</v>
      </c>
      <c r="AA134" s="64" t="str">
        <f t="shared" si="38"/>
        <v>--</v>
      </c>
      <c r="AB134" s="64" t="str">
        <f t="shared" si="39"/>
        <v>--</v>
      </c>
      <c r="AC134" s="64" t="str">
        <f t="shared" si="40"/>
        <v>--</v>
      </c>
      <c r="AD134" s="64" t="str">
        <f t="shared" si="41"/>
        <v>--</v>
      </c>
      <c r="AE134" s="64" t="str">
        <f t="shared" si="42"/>
        <v>--</v>
      </c>
      <c r="AF134" s="107">
        <f t="shared" si="43"/>
        <v>0</v>
      </c>
      <c r="AG134" s="114"/>
      <c r="AH134" s="83"/>
      <c r="AI134" s="83"/>
      <c r="AJ134" s="5"/>
      <c r="AK134" s="98"/>
    </row>
    <row r="135" spans="1:37" x14ac:dyDescent="0.25">
      <c r="A135" s="5">
        <v>238</v>
      </c>
      <c r="B135" s="9">
        <v>250</v>
      </c>
      <c r="C135" s="9" t="s">
        <v>342</v>
      </c>
      <c r="D135" s="18" t="s">
        <v>343</v>
      </c>
      <c r="E135" s="97">
        <f>VLOOKUP($B135,'2018 RBCs'!$A$4:$L$609,6,FALSE)</f>
        <v>0.17</v>
      </c>
      <c r="F135" s="5">
        <f>VLOOKUP($B135,'2018 RBCs'!$A$4:$L$609,7,FALSE)</f>
        <v>9</v>
      </c>
      <c r="G135" s="5">
        <f>VLOOKUP($B135,'2018 RBCs'!$A$4:$L$609,8,FALSE)</f>
        <v>4.3</v>
      </c>
      <c r="H135" s="5">
        <f>VLOOKUP($B135,'2018 RBCs'!$A$4:$L$609,9,FALSE)</f>
        <v>40</v>
      </c>
      <c r="I135" s="5">
        <f>VLOOKUP($B135,'2018 RBCs'!$A$4:$L$609,10,FALSE)</f>
        <v>2</v>
      </c>
      <c r="J135" s="5">
        <f>VLOOKUP($B135,'2018 RBCs'!$A$4:$L$609,11,FALSE)</f>
        <v>40</v>
      </c>
      <c r="K135" s="98">
        <f>VLOOKUP($B135,'2018 RBCs'!$A$4:$L$609,12,FALSE)</f>
        <v>49</v>
      </c>
      <c r="L135" s="88">
        <f>VLOOKUP($B135,'4. Proposed RBCs'!$B$3:$R$379,5,FALSE)</f>
        <v>0.14000000000000001</v>
      </c>
      <c r="M135" s="8">
        <f>VLOOKUP($B135,'4. Proposed RBCs'!$B$3:$R$379,7,FALSE)</f>
        <v>7</v>
      </c>
      <c r="N135" s="8">
        <f>VLOOKUP($B135,'4. Proposed RBCs'!$B$3:$R$379,9,FALSE)</f>
        <v>3.5</v>
      </c>
      <c r="O135" s="8">
        <f>VLOOKUP($B135,'4. Proposed RBCs'!$B$3:$R$379,11,FALSE)</f>
        <v>31</v>
      </c>
      <c r="P135" s="8">
        <f>VLOOKUP($B135,'4. Proposed RBCs'!$B$3:$R$379,13,FALSE)</f>
        <v>1.6</v>
      </c>
      <c r="Q135" s="8">
        <f>VLOOKUP($B135,'4. Proposed RBCs'!$B$3:$R$379,15,FALSE)</f>
        <v>31</v>
      </c>
      <c r="R135" s="89">
        <f>VLOOKUP($B135,'4. Proposed RBCs'!$B$3:$R$379,17,FALSE)</f>
        <v>49</v>
      </c>
      <c r="S135" t="b">
        <f t="shared" si="30"/>
        <v>0</v>
      </c>
      <c r="T135" t="b">
        <f t="shared" si="31"/>
        <v>0</v>
      </c>
      <c r="U135" t="b">
        <f t="shared" si="32"/>
        <v>0</v>
      </c>
      <c r="V135" t="b">
        <f t="shared" si="33"/>
        <v>0</v>
      </c>
      <c r="W135" t="b">
        <f t="shared" si="34"/>
        <v>0</v>
      </c>
      <c r="X135" t="b">
        <f t="shared" si="35"/>
        <v>0</v>
      </c>
      <c r="Y135" t="b">
        <f t="shared" si="36"/>
        <v>1</v>
      </c>
      <c r="Z135" s="106">
        <f t="shared" si="37"/>
        <v>-0.1764705882352941</v>
      </c>
      <c r="AA135" s="64">
        <f t="shared" si="38"/>
        <v>-0.22222222222222221</v>
      </c>
      <c r="AB135" s="64">
        <f t="shared" si="39"/>
        <v>-0.18604651162790695</v>
      </c>
      <c r="AC135" s="64">
        <f t="shared" si="40"/>
        <v>-0.22500000000000001</v>
      </c>
      <c r="AD135" s="64">
        <f t="shared" si="41"/>
        <v>-0.19999999999999996</v>
      </c>
      <c r="AE135" s="64">
        <f t="shared" si="42"/>
        <v>-0.22500000000000001</v>
      </c>
      <c r="AF135" s="107">
        <f t="shared" si="43"/>
        <v>0</v>
      </c>
      <c r="AG135" s="114" t="s">
        <v>1705</v>
      </c>
      <c r="AH135" s="83" t="s">
        <v>1719</v>
      </c>
      <c r="AI135" s="83"/>
      <c r="AJ135" s="5"/>
      <c r="AK135" s="98"/>
    </row>
    <row r="136" spans="1:37" x14ac:dyDescent="0.25">
      <c r="A136" s="5">
        <v>239</v>
      </c>
      <c r="B136" s="5" t="s">
        <v>1749</v>
      </c>
      <c r="C136" s="5" t="s">
        <v>1750</v>
      </c>
      <c r="D136" s="7" t="s">
        <v>1751</v>
      </c>
      <c r="E136" s="97" t="e">
        <f>VLOOKUP($B136,'2018 RBCs'!$A$4:$L$609,6,FALSE)</f>
        <v>#N/A</v>
      </c>
      <c r="F136" s="5" t="e">
        <f>VLOOKUP($B136,'2018 RBCs'!$A$4:$L$609,7,FALSE)</f>
        <v>#N/A</v>
      </c>
      <c r="G136" s="5" t="e">
        <f>VLOOKUP($B136,'2018 RBCs'!$A$4:$L$609,8,FALSE)</f>
        <v>#N/A</v>
      </c>
      <c r="H136" s="5" t="e">
        <f>VLOOKUP($B136,'2018 RBCs'!$A$4:$L$609,9,FALSE)</f>
        <v>#N/A</v>
      </c>
      <c r="I136" s="5" t="e">
        <f>VLOOKUP($B136,'2018 RBCs'!$A$4:$L$609,10,FALSE)</f>
        <v>#N/A</v>
      </c>
      <c r="J136" s="5" t="e">
        <f>VLOOKUP($B136,'2018 RBCs'!$A$4:$L$609,11,FALSE)</f>
        <v>#N/A</v>
      </c>
      <c r="K136" s="98" t="e">
        <f>VLOOKUP($B136,'2018 RBCs'!$A$4:$L$609,12,FALSE)</f>
        <v>#N/A</v>
      </c>
      <c r="L136" s="92" t="e">
        <f>VLOOKUP($B136,'4. Proposed RBCs'!$B$3:$R$379,5,FALSE)</f>
        <v>#N/A</v>
      </c>
      <c r="M136" s="11" t="e">
        <f>VLOOKUP($B136,'4. Proposed RBCs'!$B$3:$R$379,7,FALSE)</f>
        <v>#N/A</v>
      </c>
      <c r="N136" s="11" t="e">
        <f>VLOOKUP($B136,'4. Proposed RBCs'!$B$3:$R$379,9,FALSE)</f>
        <v>#N/A</v>
      </c>
      <c r="O136" s="11" t="e">
        <f>VLOOKUP($B136,'4. Proposed RBCs'!$B$3:$R$379,11,FALSE)</f>
        <v>#N/A</v>
      </c>
      <c r="P136" s="11" t="e">
        <f>VLOOKUP($B136,'4. Proposed RBCs'!$B$3:$R$379,13,FALSE)</f>
        <v>#N/A</v>
      </c>
      <c r="Q136" s="11" t="e">
        <f>VLOOKUP($B136,'4. Proposed RBCs'!$B$3:$R$379,15,FALSE)</f>
        <v>#N/A</v>
      </c>
      <c r="R136" s="93" t="e">
        <f>VLOOKUP($B136,'4. Proposed RBCs'!$B$3:$R$379,17,FALSE)</f>
        <v>#N/A</v>
      </c>
      <c r="S136" t="e">
        <f t="shared" si="30"/>
        <v>#N/A</v>
      </c>
      <c r="T136" t="e">
        <f t="shared" si="31"/>
        <v>#N/A</v>
      </c>
      <c r="U136" t="e">
        <f t="shared" si="32"/>
        <v>#N/A</v>
      </c>
      <c r="V136" t="e">
        <f t="shared" si="33"/>
        <v>#N/A</v>
      </c>
      <c r="W136" t="e">
        <f t="shared" si="34"/>
        <v>#N/A</v>
      </c>
      <c r="X136" t="e">
        <f t="shared" si="35"/>
        <v>#N/A</v>
      </c>
      <c r="Y136" t="e">
        <f t="shared" si="36"/>
        <v>#N/A</v>
      </c>
      <c r="Z136" s="106" t="s">
        <v>1712</v>
      </c>
      <c r="AA136" s="64" t="s">
        <v>1712</v>
      </c>
      <c r="AB136" s="64" t="s">
        <v>1712</v>
      </c>
      <c r="AC136" s="64" t="s">
        <v>1712</v>
      </c>
      <c r="AD136" s="64" t="s">
        <v>1712</v>
      </c>
      <c r="AE136" s="64" t="s">
        <v>1712</v>
      </c>
      <c r="AF136" s="107" t="s">
        <v>1712</v>
      </c>
      <c r="AG136" s="114"/>
      <c r="AH136" s="83"/>
      <c r="AI136" s="83"/>
      <c r="AJ136" s="5"/>
      <c r="AK136" s="98"/>
    </row>
    <row r="137" spans="1:37" x14ac:dyDescent="0.25">
      <c r="A137" s="5">
        <v>245</v>
      </c>
      <c r="B137" s="5">
        <v>243</v>
      </c>
      <c r="C137" s="5" t="s">
        <v>348</v>
      </c>
      <c r="D137" s="7" t="s">
        <v>349</v>
      </c>
      <c r="E137" s="97" t="str">
        <f>VLOOKUP($B137,'2018 RBCs'!$A$4:$L$609,6,FALSE)</f>
        <v>--</v>
      </c>
      <c r="F137" s="5" t="str">
        <f>VLOOKUP($B137,'2018 RBCs'!$A$4:$L$609,7,FALSE)</f>
        <v>--</v>
      </c>
      <c r="G137" s="5" t="str">
        <f>VLOOKUP($B137,'2018 RBCs'!$A$4:$L$609,8,FALSE)</f>
        <v>--</v>
      </c>
      <c r="H137" s="5" t="str">
        <f>VLOOKUP($B137,'2018 RBCs'!$A$4:$L$609,9,FALSE)</f>
        <v>--</v>
      </c>
      <c r="I137" s="5" t="str">
        <f>VLOOKUP($B137,'2018 RBCs'!$A$4:$L$609,10,FALSE)</f>
        <v>--</v>
      </c>
      <c r="J137" s="5" t="str">
        <f>VLOOKUP($B137,'2018 RBCs'!$A$4:$L$609,11,FALSE)</f>
        <v>--</v>
      </c>
      <c r="K137" s="98" t="str">
        <f>VLOOKUP($B137,'2018 RBCs'!$A$4:$L$609,12,FALSE)</f>
        <v>--</v>
      </c>
      <c r="L137" s="90" t="str">
        <f>VLOOKUP($B137,'4. Proposed RBCs'!$B$3:$R$379,5,FALSE)</f>
        <v>--</v>
      </c>
      <c r="M137" s="8">
        <f>VLOOKUP($B137,'4. Proposed RBCs'!$B$3:$R$379,7,FALSE)</f>
        <v>5000</v>
      </c>
      <c r="N137" s="13" t="str">
        <f>VLOOKUP($B137,'4. Proposed RBCs'!$B$3:$R$379,9,FALSE)</f>
        <v>--</v>
      </c>
      <c r="O137" s="8">
        <f>VLOOKUP($B137,'4. Proposed RBCs'!$B$3:$R$379,11,FALSE)</f>
        <v>22000</v>
      </c>
      <c r="P137" s="13" t="str">
        <f>VLOOKUP($B137,'4. Proposed RBCs'!$B$3:$R$379,13,FALSE)</f>
        <v>--</v>
      </c>
      <c r="Q137" s="8">
        <f>VLOOKUP($B137,'4. Proposed RBCs'!$B$3:$R$379,15,FALSE)</f>
        <v>22000</v>
      </c>
      <c r="R137" s="89" t="str">
        <f>VLOOKUP($B137,'4. Proposed RBCs'!$B$3:$R$379,17,FALSE)</f>
        <v>--</v>
      </c>
      <c r="S137" t="b">
        <f t="shared" si="30"/>
        <v>1</v>
      </c>
      <c r="T137" t="b">
        <f t="shared" si="31"/>
        <v>0</v>
      </c>
      <c r="U137" t="b">
        <f t="shared" si="32"/>
        <v>1</v>
      </c>
      <c r="V137" t="b">
        <f t="shared" si="33"/>
        <v>0</v>
      </c>
      <c r="W137" t="b">
        <f t="shared" si="34"/>
        <v>1</v>
      </c>
      <c r="X137" t="b">
        <f t="shared" si="35"/>
        <v>0</v>
      </c>
      <c r="Y137" t="b">
        <f t="shared" si="36"/>
        <v>1</v>
      </c>
      <c r="Z137" s="106" t="str">
        <f t="shared" si="37"/>
        <v>--</v>
      </c>
      <c r="AA137" s="64" t="str">
        <f t="shared" si="38"/>
        <v>--</v>
      </c>
      <c r="AB137" s="64" t="str">
        <f t="shared" si="39"/>
        <v>--</v>
      </c>
      <c r="AC137" s="64" t="str">
        <f t="shared" si="40"/>
        <v>--</v>
      </c>
      <c r="AD137" s="64" t="str">
        <f t="shared" si="41"/>
        <v>--</v>
      </c>
      <c r="AE137" s="64" t="str">
        <f t="shared" si="42"/>
        <v>--</v>
      </c>
      <c r="AF137" s="107" t="str">
        <f t="shared" si="43"/>
        <v>--</v>
      </c>
      <c r="AG137" s="114"/>
      <c r="AH137" s="83"/>
      <c r="AI137" s="83"/>
      <c r="AJ137" s="5"/>
      <c r="AK137" s="98"/>
    </row>
    <row r="138" spans="1:37" x14ac:dyDescent="0.25">
      <c r="A138" s="5">
        <v>244</v>
      </c>
      <c r="B138" s="9">
        <v>246</v>
      </c>
      <c r="C138" s="9" t="s">
        <v>346</v>
      </c>
      <c r="D138" s="18" t="s">
        <v>347</v>
      </c>
      <c r="E138" s="97" t="str">
        <f>VLOOKUP($B138,'2018 RBCs'!$A$4:$L$609,6,FALSE)</f>
        <v>--</v>
      </c>
      <c r="F138" s="5">
        <f>VLOOKUP($B138,'2018 RBCs'!$A$4:$L$609,7,FALSE)</f>
        <v>50000</v>
      </c>
      <c r="G138" s="5" t="str">
        <f>VLOOKUP($B138,'2018 RBCs'!$A$4:$L$609,8,FALSE)</f>
        <v>--</v>
      </c>
      <c r="H138" s="5">
        <f>VLOOKUP($B138,'2018 RBCs'!$A$4:$L$609,9,FALSE)</f>
        <v>220000</v>
      </c>
      <c r="I138" s="5" t="str">
        <f>VLOOKUP($B138,'2018 RBCs'!$A$4:$L$609,10,FALSE)</f>
        <v>--</v>
      </c>
      <c r="J138" s="5">
        <f>VLOOKUP($B138,'2018 RBCs'!$A$4:$L$609,11,FALSE)</f>
        <v>220000</v>
      </c>
      <c r="K138" s="98" t="str">
        <f>VLOOKUP($B138,'2018 RBCs'!$A$4:$L$609,12,FALSE)</f>
        <v>--</v>
      </c>
      <c r="L138" s="90" t="str">
        <f>VLOOKUP($B138,'4. Proposed RBCs'!$B$3:$R$379,5,FALSE)</f>
        <v>--</v>
      </c>
      <c r="M138" s="13">
        <f>VLOOKUP($B138,'4. Proposed RBCs'!$B$3:$R$379,7,FALSE)</f>
        <v>50000</v>
      </c>
      <c r="N138" s="13" t="str">
        <f>VLOOKUP($B138,'4. Proposed RBCs'!$B$3:$R$379,9,FALSE)</f>
        <v>--</v>
      </c>
      <c r="O138" s="13">
        <f>VLOOKUP($B138,'4. Proposed RBCs'!$B$3:$R$379,11,FALSE)</f>
        <v>220000</v>
      </c>
      <c r="P138" s="13" t="str">
        <f>VLOOKUP($B138,'4. Proposed RBCs'!$B$3:$R$379,13,FALSE)</f>
        <v>--</v>
      </c>
      <c r="Q138" s="5">
        <f>VLOOKUP($B138,'4. Proposed RBCs'!$B$3:$R$379,15,FALSE)</f>
        <v>220000</v>
      </c>
      <c r="R138" s="89" t="str">
        <f>VLOOKUP($B138,'4. Proposed RBCs'!$B$3:$R$379,17,FALSE)</f>
        <v>--</v>
      </c>
      <c r="S138" t="b">
        <f t="shared" si="30"/>
        <v>1</v>
      </c>
      <c r="T138" t="b">
        <f t="shared" si="31"/>
        <v>1</v>
      </c>
      <c r="U138" t="b">
        <f t="shared" si="32"/>
        <v>1</v>
      </c>
      <c r="V138" t="b">
        <f t="shared" si="33"/>
        <v>1</v>
      </c>
      <c r="W138" t="b">
        <f t="shared" si="34"/>
        <v>1</v>
      </c>
      <c r="X138" t="b">
        <f t="shared" si="35"/>
        <v>1</v>
      </c>
      <c r="Y138" t="b">
        <f t="shared" si="36"/>
        <v>1</v>
      </c>
      <c r="Z138" s="106" t="str">
        <f t="shared" si="37"/>
        <v>--</v>
      </c>
      <c r="AA138" s="64">
        <f t="shared" si="38"/>
        <v>0</v>
      </c>
      <c r="AB138" s="64" t="str">
        <f t="shared" si="39"/>
        <v>--</v>
      </c>
      <c r="AC138" s="64">
        <f t="shared" si="40"/>
        <v>0</v>
      </c>
      <c r="AD138" s="64" t="str">
        <f t="shared" si="41"/>
        <v>--</v>
      </c>
      <c r="AE138" s="64">
        <f t="shared" si="42"/>
        <v>0</v>
      </c>
      <c r="AF138" s="107" t="str">
        <f t="shared" si="43"/>
        <v>--</v>
      </c>
      <c r="AG138" s="114"/>
      <c r="AH138" s="83"/>
      <c r="AI138" s="83"/>
      <c r="AJ138" s="5"/>
      <c r="AK138" s="98"/>
    </row>
    <row r="139" spans="1:37" x14ac:dyDescent="0.25">
      <c r="A139" s="5">
        <v>242</v>
      </c>
      <c r="B139" s="5">
        <v>247</v>
      </c>
      <c r="C139" s="5" t="s">
        <v>344</v>
      </c>
      <c r="D139" s="7" t="s">
        <v>345</v>
      </c>
      <c r="E139" s="97" t="str">
        <f>VLOOKUP($B139,'2018 RBCs'!$A$4:$L$609,6,FALSE)</f>
        <v>--</v>
      </c>
      <c r="F139" s="5" t="str">
        <f>VLOOKUP($B139,'2018 RBCs'!$A$4:$L$609,7,FALSE)</f>
        <v>--</v>
      </c>
      <c r="G139" s="5" t="str">
        <f>VLOOKUP($B139,'2018 RBCs'!$A$4:$L$609,8,FALSE)</f>
        <v>--</v>
      </c>
      <c r="H139" s="5" t="str">
        <f>VLOOKUP($B139,'2018 RBCs'!$A$4:$L$609,9,FALSE)</f>
        <v>--</v>
      </c>
      <c r="I139" s="5" t="str">
        <f>VLOOKUP($B139,'2018 RBCs'!$A$4:$L$609,10,FALSE)</f>
        <v>--</v>
      </c>
      <c r="J139" s="5" t="str">
        <f>VLOOKUP($B139,'2018 RBCs'!$A$4:$L$609,11,FALSE)</f>
        <v>--</v>
      </c>
      <c r="K139" s="98" t="str">
        <f>VLOOKUP($B139,'2018 RBCs'!$A$4:$L$609,12,FALSE)</f>
        <v>--</v>
      </c>
      <c r="L139" s="90" t="str">
        <f>VLOOKUP($B139,'4. Proposed RBCs'!$B$3:$R$379,5,FALSE)</f>
        <v>--</v>
      </c>
      <c r="M139" s="8">
        <f>VLOOKUP($B139,'4. Proposed RBCs'!$B$3:$R$379,7,FALSE)</f>
        <v>1200</v>
      </c>
      <c r="N139" s="13" t="str">
        <f>VLOOKUP($B139,'4. Proposed RBCs'!$B$3:$R$379,9,FALSE)</f>
        <v>--</v>
      </c>
      <c r="O139" s="8">
        <f>VLOOKUP($B139,'4. Proposed RBCs'!$B$3:$R$379,11,FALSE)</f>
        <v>5200</v>
      </c>
      <c r="P139" s="13" t="str">
        <f>VLOOKUP($B139,'4. Proposed RBCs'!$B$3:$R$379,13,FALSE)</f>
        <v>--</v>
      </c>
      <c r="Q139" s="8">
        <f>VLOOKUP($B139,'4. Proposed RBCs'!$B$3:$R$379,15,FALSE)</f>
        <v>5200</v>
      </c>
      <c r="R139" s="89" t="str">
        <f>VLOOKUP($B139,'4. Proposed RBCs'!$B$3:$R$379,17,FALSE)</f>
        <v>--</v>
      </c>
      <c r="S139" t="b">
        <f t="shared" si="30"/>
        <v>1</v>
      </c>
      <c r="T139" t="b">
        <f t="shared" si="31"/>
        <v>0</v>
      </c>
      <c r="U139" t="b">
        <f t="shared" si="32"/>
        <v>1</v>
      </c>
      <c r="V139" t="b">
        <f t="shared" si="33"/>
        <v>0</v>
      </c>
      <c r="W139" t="b">
        <f t="shared" si="34"/>
        <v>1</v>
      </c>
      <c r="X139" t="b">
        <f t="shared" si="35"/>
        <v>0</v>
      </c>
      <c r="Y139" t="b">
        <f t="shared" si="36"/>
        <v>1</v>
      </c>
      <c r="Z139" s="106" t="str">
        <f t="shared" si="37"/>
        <v>--</v>
      </c>
      <c r="AA139" s="64" t="str">
        <f t="shared" si="38"/>
        <v>--</v>
      </c>
      <c r="AB139" s="64" t="str">
        <f t="shared" si="39"/>
        <v>--</v>
      </c>
      <c r="AC139" s="64" t="str">
        <f t="shared" si="40"/>
        <v>--</v>
      </c>
      <c r="AD139" s="64" t="str">
        <f t="shared" si="41"/>
        <v>--</v>
      </c>
      <c r="AE139" s="64" t="str">
        <f t="shared" si="42"/>
        <v>--</v>
      </c>
      <c r="AF139" s="107" t="str">
        <f t="shared" si="43"/>
        <v>--</v>
      </c>
      <c r="AG139" s="114"/>
      <c r="AH139" s="83"/>
      <c r="AI139" s="83"/>
      <c r="AJ139" s="5"/>
      <c r="AK139" s="98"/>
    </row>
    <row r="140" spans="1:37" x14ac:dyDescent="0.25">
      <c r="A140" s="5">
        <v>246</v>
      </c>
      <c r="B140" s="5" t="s">
        <v>350</v>
      </c>
      <c r="C140" s="5" t="s">
        <v>351</v>
      </c>
      <c r="D140" s="7" t="s">
        <v>352</v>
      </c>
      <c r="E140" s="97" t="e">
        <f>VLOOKUP($B140,'2018 RBCs'!$A$4:$L$609,6,FALSE)</f>
        <v>#N/A</v>
      </c>
      <c r="F140" s="5" t="e">
        <f>VLOOKUP($B140,'2018 RBCs'!$A$4:$L$609,7,FALSE)</f>
        <v>#N/A</v>
      </c>
      <c r="G140" s="5" t="e">
        <f>VLOOKUP($B140,'2018 RBCs'!$A$4:$L$609,8,FALSE)</f>
        <v>#N/A</v>
      </c>
      <c r="H140" s="5" t="e">
        <f>VLOOKUP($B140,'2018 RBCs'!$A$4:$L$609,9,FALSE)</f>
        <v>#N/A</v>
      </c>
      <c r="I140" s="5" t="e">
        <f>VLOOKUP($B140,'2018 RBCs'!$A$4:$L$609,10,FALSE)</f>
        <v>#N/A</v>
      </c>
      <c r="J140" s="5" t="e">
        <f>VLOOKUP($B140,'2018 RBCs'!$A$4:$L$609,11,FALSE)</f>
        <v>#N/A</v>
      </c>
      <c r="K140" s="98" t="e">
        <f>VLOOKUP($B140,'2018 RBCs'!$A$4:$L$609,12,FALSE)</f>
        <v>#N/A</v>
      </c>
      <c r="L140" s="92" t="str">
        <f>VLOOKUP($B140,'4. Proposed RBCs'!$B$3:$R$379,5,FALSE)</f>
        <v>--</v>
      </c>
      <c r="M140" s="11" t="str">
        <f>VLOOKUP($B140,'4. Proposed RBCs'!$B$3:$R$379,7,FALSE)</f>
        <v>--</v>
      </c>
      <c r="N140" s="11" t="str">
        <f>VLOOKUP($B140,'4. Proposed RBCs'!$B$3:$R$379,9,FALSE)</f>
        <v>--</v>
      </c>
      <c r="O140" s="11" t="str">
        <f>VLOOKUP($B140,'4. Proposed RBCs'!$B$3:$R$379,11,FALSE)</f>
        <v>--</v>
      </c>
      <c r="P140" s="11" t="str">
        <f>VLOOKUP($B140,'4. Proposed RBCs'!$B$3:$R$379,13,FALSE)</f>
        <v>--</v>
      </c>
      <c r="Q140" s="11" t="str">
        <f>VLOOKUP($B140,'4. Proposed RBCs'!$B$3:$R$379,15,FALSE)</f>
        <v>--</v>
      </c>
      <c r="R140" s="93">
        <f>VLOOKUP($B140,'4. Proposed RBCs'!$B$3:$R$379,17,FALSE)</f>
        <v>20</v>
      </c>
      <c r="S140" t="e">
        <f t="shared" si="30"/>
        <v>#N/A</v>
      </c>
      <c r="T140" t="e">
        <f t="shared" si="31"/>
        <v>#N/A</v>
      </c>
      <c r="U140" t="e">
        <f t="shared" si="32"/>
        <v>#N/A</v>
      </c>
      <c r="V140" t="e">
        <f t="shared" si="33"/>
        <v>#N/A</v>
      </c>
      <c r="W140" t="e">
        <f t="shared" si="34"/>
        <v>#N/A</v>
      </c>
      <c r="X140" t="e">
        <f t="shared" si="35"/>
        <v>#N/A</v>
      </c>
      <c r="Y140" t="e">
        <f t="shared" si="36"/>
        <v>#N/A</v>
      </c>
      <c r="Z140" s="106" t="s">
        <v>1712</v>
      </c>
      <c r="AA140" s="64" t="s">
        <v>1712</v>
      </c>
      <c r="AB140" s="64" t="s">
        <v>1712</v>
      </c>
      <c r="AC140" s="64" t="s">
        <v>1712</v>
      </c>
      <c r="AD140" s="64" t="s">
        <v>1712</v>
      </c>
      <c r="AE140" s="64" t="s">
        <v>1712</v>
      </c>
      <c r="AF140" s="107" t="s">
        <v>1712</v>
      </c>
      <c r="AG140" s="114"/>
      <c r="AH140" s="83"/>
      <c r="AI140" s="83"/>
      <c r="AJ140" s="5"/>
      <c r="AK140" s="98"/>
    </row>
    <row r="141" spans="1:37" x14ac:dyDescent="0.25">
      <c r="A141" s="5">
        <v>252</v>
      </c>
      <c r="B141" s="9">
        <v>254</v>
      </c>
      <c r="C141" s="9" t="s">
        <v>353</v>
      </c>
      <c r="D141" s="18" t="s">
        <v>354</v>
      </c>
      <c r="E141" s="97" t="str">
        <f>VLOOKUP($B141,'2018 RBCs'!$A$4:$L$609,6,FALSE)</f>
        <v>--</v>
      </c>
      <c r="F141" s="5">
        <f>VLOOKUP($B141,'2018 RBCs'!$A$4:$L$609,7,FALSE)</f>
        <v>0.08</v>
      </c>
      <c r="G141" s="5" t="str">
        <f>VLOOKUP($B141,'2018 RBCs'!$A$4:$L$609,8,FALSE)</f>
        <v>--</v>
      </c>
      <c r="H141" s="5">
        <f>VLOOKUP($B141,'2018 RBCs'!$A$4:$L$609,9,FALSE)</f>
        <v>0.35</v>
      </c>
      <c r="I141" s="5" t="str">
        <f>VLOOKUP($B141,'2018 RBCs'!$A$4:$L$609,10,FALSE)</f>
        <v>--</v>
      </c>
      <c r="J141" s="5">
        <f>VLOOKUP($B141,'2018 RBCs'!$A$4:$L$609,11,FALSE)</f>
        <v>0.35</v>
      </c>
      <c r="K141" s="98">
        <f>VLOOKUP($B141,'2018 RBCs'!$A$4:$L$609,12,FALSE)</f>
        <v>4.0999999999999996</v>
      </c>
      <c r="L141" s="90" t="str">
        <f>VLOOKUP($B141,'4. Proposed RBCs'!$B$3:$R$379,5,FALSE)</f>
        <v>--</v>
      </c>
      <c r="M141" s="13">
        <f>VLOOKUP($B141,'4. Proposed RBCs'!$B$3:$R$379,7,FALSE)</f>
        <v>0.08</v>
      </c>
      <c r="N141" s="13" t="str">
        <f>VLOOKUP($B141,'4. Proposed RBCs'!$B$3:$R$379,9,FALSE)</f>
        <v>--</v>
      </c>
      <c r="O141" s="13">
        <f>VLOOKUP($B141,'4. Proposed RBCs'!$B$3:$R$379,11,FALSE)</f>
        <v>0.35</v>
      </c>
      <c r="P141" s="13" t="str">
        <f>VLOOKUP($B141,'4. Proposed RBCs'!$B$3:$R$379,13,FALSE)</f>
        <v>--</v>
      </c>
      <c r="Q141" s="5">
        <f>VLOOKUP($B141,'4. Proposed RBCs'!$B$3:$R$379,15,FALSE)</f>
        <v>0.35</v>
      </c>
      <c r="R141" s="89">
        <f>VLOOKUP($B141,'4. Proposed RBCs'!$B$3:$R$379,17,FALSE)</f>
        <v>4.0999999999999996</v>
      </c>
      <c r="S141" t="b">
        <f t="shared" si="30"/>
        <v>1</v>
      </c>
      <c r="T141" t="b">
        <f t="shared" si="31"/>
        <v>1</v>
      </c>
      <c r="U141" t="b">
        <f t="shared" si="32"/>
        <v>1</v>
      </c>
      <c r="V141" t="b">
        <f t="shared" si="33"/>
        <v>1</v>
      </c>
      <c r="W141" t="b">
        <f t="shared" si="34"/>
        <v>1</v>
      </c>
      <c r="X141" t="b">
        <f t="shared" si="35"/>
        <v>1</v>
      </c>
      <c r="Y141" t="b">
        <f t="shared" si="36"/>
        <v>1</v>
      </c>
      <c r="Z141" s="106" t="str">
        <f t="shared" si="37"/>
        <v>--</v>
      </c>
      <c r="AA141" s="64">
        <f t="shared" si="38"/>
        <v>0</v>
      </c>
      <c r="AB141" s="64" t="str">
        <f t="shared" si="39"/>
        <v>--</v>
      </c>
      <c r="AC141" s="64">
        <f t="shared" si="40"/>
        <v>0</v>
      </c>
      <c r="AD141" s="64" t="str">
        <f t="shared" si="41"/>
        <v>--</v>
      </c>
      <c r="AE141" s="64">
        <f t="shared" si="42"/>
        <v>0</v>
      </c>
      <c r="AF141" s="107">
        <f t="shared" si="43"/>
        <v>0</v>
      </c>
      <c r="AG141" s="114"/>
      <c r="AH141" s="83"/>
      <c r="AI141" s="83"/>
      <c r="AJ141" s="5"/>
      <c r="AK141" s="98"/>
    </row>
    <row r="142" spans="1:37" x14ac:dyDescent="0.25">
      <c r="A142" s="5">
        <v>254</v>
      </c>
      <c r="B142" s="9">
        <v>260</v>
      </c>
      <c r="C142" s="9" t="s">
        <v>355</v>
      </c>
      <c r="D142" s="18" t="s">
        <v>356</v>
      </c>
      <c r="E142" s="97" t="str">
        <f>VLOOKUP($B142,'2018 RBCs'!$A$4:$L$609,6,FALSE)</f>
        <v>--</v>
      </c>
      <c r="F142" s="5">
        <f>VLOOKUP($B142,'2018 RBCs'!$A$4:$L$609,7,FALSE)</f>
        <v>0.1</v>
      </c>
      <c r="G142" s="5" t="str">
        <f>VLOOKUP($B142,'2018 RBCs'!$A$4:$L$609,8,FALSE)</f>
        <v>--</v>
      </c>
      <c r="H142" s="5">
        <f>VLOOKUP($B142,'2018 RBCs'!$A$4:$L$609,9,FALSE)</f>
        <v>0.44</v>
      </c>
      <c r="I142" s="5" t="str">
        <f>VLOOKUP($B142,'2018 RBCs'!$A$4:$L$609,10,FALSE)</f>
        <v>--</v>
      </c>
      <c r="J142" s="5">
        <f>VLOOKUP($B142,'2018 RBCs'!$A$4:$L$609,11,FALSE)</f>
        <v>0.44</v>
      </c>
      <c r="K142" s="98" t="str">
        <f>VLOOKUP($B142,'2018 RBCs'!$A$4:$L$609,12,FALSE)</f>
        <v>--</v>
      </c>
      <c r="L142" s="90" t="str">
        <f>VLOOKUP($B142,'4. Proposed RBCs'!$B$3:$R$379,5,FALSE)</f>
        <v>--</v>
      </c>
      <c r="M142" s="13">
        <f>VLOOKUP($B142,'4. Proposed RBCs'!$B$3:$R$379,7,FALSE)</f>
        <v>0.1</v>
      </c>
      <c r="N142" s="13" t="str">
        <f>VLOOKUP($B142,'4. Proposed RBCs'!$B$3:$R$379,9,FALSE)</f>
        <v>--</v>
      </c>
      <c r="O142" s="13">
        <f>VLOOKUP($B142,'4. Proposed RBCs'!$B$3:$R$379,11,FALSE)</f>
        <v>0.44</v>
      </c>
      <c r="P142" s="13" t="str">
        <f>VLOOKUP($B142,'4. Proposed RBCs'!$B$3:$R$379,13,FALSE)</f>
        <v>--</v>
      </c>
      <c r="Q142" s="5">
        <f>VLOOKUP($B142,'4. Proposed RBCs'!$B$3:$R$379,15,FALSE)</f>
        <v>0.44</v>
      </c>
      <c r="R142" s="91">
        <f>VLOOKUP($B142,'4. Proposed RBCs'!$B$3:$R$379,17,FALSE)</f>
        <v>1.4</v>
      </c>
      <c r="S142" t="b">
        <f t="shared" si="30"/>
        <v>1</v>
      </c>
      <c r="T142" t="b">
        <f t="shared" si="31"/>
        <v>1</v>
      </c>
      <c r="U142" t="b">
        <f t="shared" si="32"/>
        <v>1</v>
      </c>
      <c r="V142" t="b">
        <f t="shared" si="33"/>
        <v>1</v>
      </c>
      <c r="W142" t="b">
        <f t="shared" si="34"/>
        <v>1</v>
      </c>
      <c r="X142" t="b">
        <f t="shared" si="35"/>
        <v>1</v>
      </c>
      <c r="Y142" t="b">
        <f t="shared" si="36"/>
        <v>0</v>
      </c>
      <c r="Z142" s="106" t="str">
        <f t="shared" si="37"/>
        <v>--</v>
      </c>
      <c r="AA142" s="64">
        <f t="shared" si="38"/>
        <v>0</v>
      </c>
      <c r="AB142" s="64" t="str">
        <f t="shared" si="39"/>
        <v>--</v>
      </c>
      <c r="AC142" s="64">
        <f t="shared" si="40"/>
        <v>0</v>
      </c>
      <c r="AD142" s="64" t="str">
        <f t="shared" si="41"/>
        <v>--</v>
      </c>
      <c r="AE142" s="64">
        <f t="shared" si="42"/>
        <v>0</v>
      </c>
      <c r="AF142" s="107" t="str">
        <f t="shared" si="43"/>
        <v>--</v>
      </c>
      <c r="AG142" s="114"/>
      <c r="AH142" s="83"/>
      <c r="AI142" s="83"/>
      <c r="AJ142" s="5"/>
      <c r="AK142" s="98"/>
    </row>
    <row r="143" spans="1:37" x14ac:dyDescent="0.25">
      <c r="A143" s="5">
        <v>255</v>
      </c>
      <c r="B143" s="9">
        <v>261</v>
      </c>
      <c r="C143" s="9" t="s">
        <v>358</v>
      </c>
      <c r="D143" s="18" t="s">
        <v>359</v>
      </c>
      <c r="E143" s="97" t="str">
        <f>VLOOKUP($B143,'2018 RBCs'!$A$4:$L$609,6,FALSE)</f>
        <v>--</v>
      </c>
      <c r="F143" s="5">
        <f>VLOOKUP($B143,'2018 RBCs'!$A$4:$L$609,7,FALSE)</f>
        <v>0.3</v>
      </c>
      <c r="G143" s="5" t="str">
        <f>VLOOKUP($B143,'2018 RBCs'!$A$4:$L$609,8,FALSE)</f>
        <v>--</v>
      </c>
      <c r="H143" s="5">
        <f>VLOOKUP($B143,'2018 RBCs'!$A$4:$L$609,9,FALSE)</f>
        <v>1.3</v>
      </c>
      <c r="I143" s="5" t="str">
        <f>VLOOKUP($B143,'2018 RBCs'!$A$4:$L$609,10,FALSE)</f>
        <v>--</v>
      </c>
      <c r="J143" s="5">
        <f>VLOOKUP($B143,'2018 RBCs'!$A$4:$L$609,11,FALSE)</f>
        <v>1.3</v>
      </c>
      <c r="K143" s="98" t="str">
        <f>VLOOKUP($B143,'2018 RBCs'!$A$4:$L$609,12,FALSE)</f>
        <v>--</v>
      </c>
      <c r="L143" s="90" t="str">
        <f>VLOOKUP($B143,'4. Proposed RBCs'!$B$3:$R$379,5,FALSE)</f>
        <v>--</v>
      </c>
      <c r="M143" s="13">
        <f>VLOOKUP($B143,'4. Proposed RBCs'!$B$3:$R$379,7,FALSE)</f>
        <v>0.3</v>
      </c>
      <c r="N143" s="13" t="str">
        <f>VLOOKUP($B143,'4. Proposed RBCs'!$B$3:$R$379,9,FALSE)</f>
        <v>--</v>
      </c>
      <c r="O143" s="13">
        <f>VLOOKUP($B143,'4. Proposed RBCs'!$B$3:$R$379,11,FALSE)</f>
        <v>1.3</v>
      </c>
      <c r="P143" s="13" t="str">
        <f>VLOOKUP($B143,'4. Proposed RBCs'!$B$3:$R$379,13,FALSE)</f>
        <v>--</v>
      </c>
      <c r="Q143" s="5">
        <f>VLOOKUP($B143,'4. Proposed RBCs'!$B$3:$R$379,15,FALSE)</f>
        <v>1.3</v>
      </c>
      <c r="R143" s="91">
        <f>VLOOKUP($B143,'4. Proposed RBCs'!$B$3:$R$379,17,FALSE)</f>
        <v>4.2</v>
      </c>
      <c r="S143" t="b">
        <f t="shared" si="30"/>
        <v>1</v>
      </c>
      <c r="T143" t="b">
        <f t="shared" si="31"/>
        <v>1</v>
      </c>
      <c r="U143" t="b">
        <f t="shared" si="32"/>
        <v>1</v>
      </c>
      <c r="V143" t="b">
        <f t="shared" si="33"/>
        <v>1</v>
      </c>
      <c r="W143" t="b">
        <f t="shared" si="34"/>
        <v>1</v>
      </c>
      <c r="X143" t="b">
        <f t="shared" si="35"/>
        <v>1</v>
      </c>
      <c r="Y143" t="b">
        <f t="shared" si="36"/>
        <v>0</v>
      </c>
      <c r="Z143" s="106" t="str">
        <f t="shared" si="37"/>
        <v>--</v>
      </c>
      <c r="AA143" s="64">
        <f t="shared" si="38"/>
        <v>0</v>
      </c>
      <c r="AB143" s="64" t="str">
        <f t="shared" si="39"/>
        <v>--</v>
      </c>
      <c r="AC143" s="64">
        <f t="shared" si="40"/>
        <v>0</v>
      </c>
      <c r="AD143" s="64" t="str">
        <f t="shared" si="41"/>
        <v>--</v>
      </c>
      <c r="AE143" s="64">
        <f t="shared" si="42"/>
        <v>0</v>
      </c>
      <c r="AF143" s="107" t="str">
        <f t="shared" si="43"/>
        <v>--</v>
      </c>
      <c r="AG143" s="114"/>
      <c r="AH143" s="83"/>
      <c r="AI143" s="83"/>
      <c r="AJ143" s="5"/>
      <c r="AK143" s="98"/>
    </row>
    <row r="144" spans="1:37" x14ac:dyDescent="0.25">
      <c r="A144" s="5">
        <v>256</v>
      </c>
      <c r="B144" s="9">
        <v>267</v>
      </c>
      <c r="C144" s="9" t="s">
        <v>360</v>
      </c>
      <c r="D144" s="18" t="s">
        <v>361</v>
      </c>
      <c r="E144" s="97" t="str">
        <f>VLOOKUP($B144,'2018 RBCs'!$A$4:$L$609,6,FALSE)</f>
        <v>--</v>
      </c>
      <c r="F144" s="5">
        <f>VLOOKUP($B144,'2018 RBCs'!$A$4:$L$609,7,FALSE)</f>
        <v>82</v>
      </c>
      <c r="G144" s="5" t="str">
        <f>VLOOKUP($B144,'2018 RBCs'!$A$4:$L$609,8,FALSE)</f>
        <v>--</v>
      </c>
      <c r="H144" s="5">
        <f>VLOOKUP($B144,'2018 RBCs'!$A$4:$L$609,9,FALSE)</f>
        <v>360</v>
      </c>
      <c r="I144" s="5" t="str">
        <f>VLOOKUP($B144,'2018 RBCs'!$A$4:$L$609,10,FALSE)</f>
        <v>--</v>
      </c>
      <c r="J144" s="5">
        <f>VLOOKUP($B144,'2018 RBCs'!$A$4:$L$609,11,FALSE)</f>
        <v>360</v>
      </c>
      <c r="K144" s="98">
        <f>VLOOKUP($B144,'2018 RBCs'!$A$4:$L$609,12,FALSE)</f>
        <v>29000</v>
      </c>
      <c r="L144" s="90" t="str">
        <f>VLOOKUP($B144,'4. Proposed RBCs'!$B$3:$R$379,5,FALSE)</f>
        <v>--</v>
      </c>
      <c r="M144" s="13">
        <f>VLOOKUP($B144,'4. Proposed RBCs'!$B$3:$R$379,7,FALSE)</f>
        <v>82</v>
      </c>
      <c r="N144" s="13" t="str">
        <f>VLOOKUP($B144,'4. Proposed RBCs'!$B$3:$R$379,9,FALSE)</f>
        <v>--</v>
      </c>
      <c r="O144" s="13">
        <f>VLOOKUP($B144,'4. Proposed RBCs'!$B$3:$R$379,11,FALSE)</f>
        <v>360</v>
      </c>
      <c r="P144" s="13" t="str">
        <f>VLOOKUP($B144,'4. Proposed RBCs'!$B$3:$R$379,13,FALSE)</f>
        <v>--</v>
      </c>
      <c r="Q144" s="5">
        <f>VLOOKUP($B144,'4. Proposed RBCs'!$B$3:$R$379,15,FALSE)</f>
        <v>360</v>
      </c>
      <c r="R144" s="89">
        <f>VLOOKUP($B144,'4. Proposed RBCs'!$B$3:$R$379,17,FALSE)</f>
        <v>29000</v>
      </c>
      <c r="S144" t="b">
        <f t="shared" si="30"/>
        <v>1</v>
      </c>
      <c r="T144" t="b">
        <f t="shared" si="31"/>
        <v>1</v>
      </c>
      <c r="U144" t="b">
        <f t="shared" si="32"/>
        <v>1</v>
      </c>
      <c r="V144" t="b">
        <f t="shared" si="33"/>
        <v>1</v>
      </c>
      <c r="W144" t="b">
        <f t="shared" si="34"/>
        <v>1</v>
      </c>
      <c r="X144" t="b">
        <f t="shared" si="35"/>
        <v>1</v>
      </c>
      <c r="Y144" t="b">
        <f t="shared" si="36"/>
        <v>1</v>
      </c>
      <c r="Z144" s="106" t="str">
        <f t="shared" si="37"/>
        <v>--</v>
      </c>
      <c r="AA144" s="64">
        <f t="shared" si="38"/>
        <v>0</v>
      </c>
      <c r="AB144" s="64" t="str">
        <f t="shared" si="39"/>
        <v>--</v>
      </c>
      <c r="AC144" s="64">
        <f t="shared" si="40"/>
        <v>0</v>
      </c>
      <c r="AD144" s="64" t="str">
        <f t="shared" si="41"/>
        <v>--</v>
      </c>
      <c r="AE144" s="64">
        <f t="shared" si="42"/>
        <v>0</v>
      </c>
      <c r="AF144" s="107">
        <f t="shared" si="43"/>
        <v>0</v>
      </c>
      <c r="AG144" s="114"/>
      <c r="AH144" s="83"/>
      <c r="AI144" s="83"/>
      <c r="AJ144" s="5"/>
      <c r="AK144" s="98"/>
    </row>
    <row r="145" spans="1:37" x14ac:dyDescent="0.25">
      <c r="A145" s="5">
        <v>257</v>
      </c>
      <c r="B145" s="9">
        <v>268</v>
      </c>
      <c r="C145" s="9" t="s">
        <v>362</v>
      </c>
      <c r="D145" s="18" t="s">
        <v>363</v>
      </c>
      <c r="E145" s="97" t="str">
        <f>VLOOKUP($B145,'2018 RBCs'!$A$4:$L$609,6,FALSE)</f>
        <v>--</v>
      </c>
      <c r="F145" s="5">
        <f>VLOOKUP($B145,'2018 RBCs'!$A$4:$L$609,7,FALSE)</f>
        <v>70</v>
      </c>
      <c r="G145" s="5" t="str">
        <f>VLOOKUP($B145,'2018 RBCs'!$A$4:$L$609,8,FALSE)</f>
        <v>--</v>
      </c>
      <c r="H145" s="5">
        <f>VLOOKUP($B145,'2018 RBCs'!$A$4:$L$609,9,FALSE)</f>
        <v>310</v>
      </c>
      <c r="I145" s="5" t="str">
        <f>VLOOKUP($B145,'2018 RBCs'!$A$4:$L$609,10,FALSE)</f>
        <v>--</v>
      </c>
      <c r="J145" s="5">
        <f>VLOOKUP($B145,'2018 RBCs'!$A$4:$L$609,11,FALSE)</f>
        <v>310</v>
      </c>
      <c r="K145" s="98">
        <f>VLOOKUP($B145,'2018 RBCs'!$A$4:$L$609,12,FALSE)</f>
        <v>370</v>
      </c>
      <c r="L145" s="90" t="str">
        <f>VLOOKUP($B145,'4. Proposed RBCs'!$B$3:$R$379,5,FALSE)</f>
        <v>--</v>
      </c>
      <c r="M145" s="13">
        <f>VLOOKUP($B145,'4. Proposed RBCs'!$B$3:$R$379,7,FALSE)</f>
        <v>70</v>
      </c>
      <c r="N145" s="13" t="str">
        <f>VLOOKUP($B145,'4. Proposed RBCs'!$B$3:$R$379,9,FALSE)</f>
        <v>--</v>
      </c>
      <c r="O145" s="13">
        <f>VLOOKUP($B145,'4. Proposed RBCs'!$B$3:$R$379,11,FALSE)</f>
        <v>310</v>
      </c>
      <c r="P145" s="13" t="str">
        <f>VLOOKUP($B145,'4. Proposed RBCs'!$B$3:$R$379,13,FALSE)</f>
        <v>--</v>
      </c>
      <c r="Q145" s="5">
        <f>VLOOKUP($B145,'4. Proposed RBCs'!$B$3:$R$379,15,FALSE)</f>
        <v>310</v>
      </c>
      <c r="R145" s="89">
        <f>VLOOKUP($B145,'4. Proposed RBCs'!$B$3:$R$379,17,FALSE)</f>
        <v>370</v>
      </c>
      <c r="S145" t="b">
        <f t="shared" si="30"/>
        <v>1</v>
      </c>
      <c r="T145" t="b">
        <f t="shared" si="31"/>
        <v>1</v>
      </c>
      <c r="U145" t="b">
        <f t="shared" si="32"/>
        <v>1</v>
      </c>
      <c r="V145" t="b">
        <f t="shared" si="33"/>
        <v>1</v>
      </c>
      <c r="W145" t="b">
        <f t="shared" si="34"/>
        <v>1</v>
      </c>
      <c r="X145" t="b">
        <f t="shared" si="35"/>
        <v>1</v>
      </c>
      <c r="Y145" t="b">
        <f t="shared" si="36"/>
        <v>1</v>
      </c>
      <c r="Z145" s="106" t="str">
        <f t="shared" si="37"/>
        <v>--</v>
      </c>
      <c r="AA145" s="64">
        <f t="shared" si="38"/>
        <v>0</v>
      </c>
      <c r="AB145" s="64" t="str">
        <f t="shared" si="39"/>
        <v>--</v>
      </c>
      <c r="AC145" s="64">
        <f t="shared" si="40"/>
        <v>0</v>
      </c>
      <c r="AD145" s="64" t="str">
        <f t="shared" si="41"/>
        <v>--</v>
      </c>
      <c r="AE145" s="64">
        <f t="shared" si="42"/>
        <v>0</v>
      </c>
      <c r="AF145" s="107">
        <f t="shared" si="43"/>
        <v>0</v>
      </c>
      <c r="AG145" s="114"/>
      <c r="AH145" s="83"/>
      <c r="AI145" s="83"/>
      <c r="AJ145" s="5"/>
      <c r="AK145" s="98"/>
    </row>
    <row r="146" spans="1:37" x14ac:dyDescent="0.25">
      <c r="A146" s="5">
        <v>258</v>
      </c>
      <c r="B146" s="9">
        <v>269</v>
      </c>
      <c r="C146" s="9" t="s">
        <v>364</v>
      </c>
      <c r="D146" s="18" t="s">
        <v>365</v>
      </c>
      <c r="E146" s="97" t="str">
        <f>VLOOKUP($B146,'2018 RBCs'!$A$4:$L$609,6,FALSE)</f>
        <v>--</v>
      </c>
      <c r="F146" s="5">
        <f>VLOOKUP($B146,'2018 RBCs'!$A$4:$L$609,7,FALSE)</f>
        <v>60</v>
      </c>
      <c r="G146" s="5" t="str">
        <f>VLOOKUP($B146,'2018 RBCs'!$A$4:$L$609,8,FALSE)</f>
        <v>--</v>
      </c>
      <c r="H146" s="5">
        <f>VLOOKUP($B146,'2018 RBCs'!$A$4:$L$609,9,FALSE)</f>
        <v>260</v>
      </c>
      <c r="I146" s="5" t="str">
        <f>VLOOKUP($B146,'2018 RBCs'!$A$4:$L$609,10,FALSE)</f>
        <v>--</v>
      </c>
      <c r="J146" s="5">
        <f>VLOOKUP($B146,'2018 RBCs'!$A$4:$L$609,11,FALSE)</f>
        <v>260</v>
      </c>
      <c r="K146" s="98">
        <f>VLOOKUP($B146,'2018 RBCs'!$A$4:$L$609,12,FALSE)</f>
        <v>140</v>
      </c>
      <c r="L146" s="90" t="str">
        <f>VLOOKUP($B146,'4. Proposed RBCs'!$B$3:$R$379,5,FALSE)</f>
        <v>--</v>
      </c>
      <c r="M146" s="13">
        <f>VLOOKUP($B146,'4. Proposed RBCs'!$B$3:$R$379,7,FALSE)</f>
        <v>60</v>
      </c>
      <c r="N146" s="13" t="str">
        <f>VLOOKUP($B146,'4. Proposed RBCs'!$B$3:$R$379,9,FALSE)</f>
        <v>--</v>
      </c>
      <c r="O146" s="13">
        <f>VLOOKUP($B146,'4. Proposed RBCs'!$B$3:$R$379,11,FALSE)</f>
        <v>260</v>
      </c>
      <c r="P146" s="13" t="str">
        <f>VLOOKUP($B146,'4. Proposed RBCs'!$B$3:$R$379,13,FALSE)</f>
        <v>--</v>
      </c>
      <c r="Q146" s="5">
        <f>VLOOKUP($B146,'4. Proposed RBCs'!$B$3:$R$379,15,FALSE)</f>
        <v>260</v>
      </c>
      <c r="R146" s="89">
        <f>VLOOKUP($B146,'4. Proposed RBCs'!$B$3:$R$379,17,FALSE)</f>
        <v>140</v>
      </c>
      <c r="S146" t="b">
        <f t="shared" si="30"/>
        <v>1</v>
      </c>
      <c r="T146" t="b">
        <f t="shared" si="31"/>
        <v>1</v>
      </c>
      <c r="U146" t="b">
        <f t="shared" si="32"/>
        <v>1</v>
      </c>
      <c r="V146" t="b">
        <f t="shared" si="33"/>
        <v>1</v>
      </c>
      <c r="W146" t="b">
        <f t="shared" si="34"/>
        <v>1</v>
      </c>
      <c r="X146" t="b">
        <f t="shared" si="35"/>
        <v>1</v>
      </c>
      <c r="Y146" t="b">
        <f t="shared" si="36"/>
        <v>1</v>
      </c>
      <c r="Z146" s="106" t="str">
        <f t="shared" si="37"/>
        <v>--</v>
      </c>
      <c r="AA146" s="64">
        <f t="shared" si="38"/>
        <v>0</v>
      </c>
      <c r="AB146" s="64" t="str">
        <f t="shared" si="39"/>
        <v>--</v>
      </c>
      <c r="AC146" s="64">
        <f t="shared" si="40"/>
        <v>0</v>
      </c>
      <c r="AD146" s="64" t="str">
        <f t="shared" si="41"/>
        <v>--</v>
      </c>
      <c r="AE146" s="64">
        <f t="shared" si="42"/>
        <v>0</v>
      </c>
      <c r="AF146" s="107">
        <f t="shared" si="43"/>
        <v>0</v>
      </c>
      <c r="AG146" s="114"/>
      <c r="AH146" s="83"/>
      <c r="AI146" s="83"/>
      <c r="AJ146" s="5"/>
      <c r="AK146" s="98"/>
    </row>
    <row r="147" spans="1:37" x14ac:dyDescent="0.25">
      <c r="A147" s="5">
        <v>259</v>
      </c>
      <c r="B147" s="9">
        <v>270</v>
      </c>
      <c r="C147" s="9" t="s">
        <v>366</v>
      </c>
      <c r="D147" s="18" t="s">
        <v>367</v>
      </c>
      <c r="E147" s="97" t="str">
        <f>VLOOKUP($B147,'2018 RBCs'!$A$4:$L$609,6,FALSE)</f>
        <v>--</v>
      </c>
      <c r="F147" s="5">
        <f>VLOOKUP($B147,'2018 RBCs'!$A$4:$L$609,7,FALSE)</f>
        <v>60</v>
      </c>
      <c r="G147" s="5" t="str">
        <f>VLOOKUP($B147,'2018 RBCs'!$A$4:$L$609,8,FALSE)</f>
        <v>--</v>
      </c>
      <c r="H147" s="5">
        <f>VLOOKUP($B147,'2018 RBCs'!$A$4:$L$609,9,FALSE)</f>
        <v>260</v>
      </c>
      <c r="I147" s="5" t="str">
        <f>VLOOKUP($B147,'2018 RBCs'!$A$4:$L$609,10,FALSE)</f>
        <v>--</v>
      </c>
      <c r="J147" s="5">
        <f>VLOOKUP($B147,'2018 RBCs'!$A$4:$L$609,11,FALSE)</f>
        <v>260</v>
      </c>
      <c r="K147" s="98">
        <f>VLOOKUP($B147,'2018 RBCs'!$A$4:$L$609,12,FALSE)</f>
        <v>93</v>
      </c>
      <c r="L147" s="90" t="str">
        <f>VLOOKUP($B147,'4. Proposed RBCs'!$B$3:$R$379,5,FALSE)</f>
        <v>--</v>
      </c>
      <c r="M147" s="13">
        <f>VLOOKUP($B147,'4. Proposed RBCs'!$B$3:$R$379,7,FALSE)</f>
        <v>60</v>
      </c>
      <c r="N147" s="13" t="str">
        <f>VLOOKUP($B147,'4. Proposed RBCs'!$B$3:$R$379,9,FALSE)</f>
        <v>--</v>
      </c>
      <c r="O147" s="13">
        <f>VLOOKUP($B147,'4. Proposed RBCs'!$B$3:$R$379,11,FALSE)</f>
        <v>260</v>
      </c>
      <c r="P147" s="13" t="str">
        <f>VLOOKUP($B147,'4. Proposed RBCs'!$B$3:$R$379,13,FALSE)</f>
        <v>--</v>
      </c>
      <c r="Q147" s="5">
        <f>VLOOKUP($B147,'4. Proposed RBCs'!$B$3:$R$379,15,FALSE)</f>
        <v>260</v>
      </c>
      <c r="R147" s="89">
        <f>VLOOKUP($B147,'4. Proposed RBCs'!$B$3:$R$379,17,FALSE)</f>
        <v>93</v>
      </c>
      <c r="S147" t="b">
        <f t="shared" si="30"/>
        <v>1</v>
      </c>
      <c r="T147" t="b">
        <f t="shared" si="31"/>
        <v>1</v>
      </c>
      <c r="U147" t="b">
        <f t="shared" si="32"/>
        <v>1</v>
      </c>
      <c r="V147" t="b">
        <f t="shared" si="33"/>
        <v>1</v>
      </c>
      <c r="W147" t="b">
        <f t="shared" si="34"/>
        <v>1</v>
      </c>
      <c r="X147" t="b">
        <f t="shared" si="35"/>
        <v>1</v>
      </c>
      <c r="Y147" t="b">
        <f t="shared" si="36"/>
        <v>1</v>
      </c>
      <c r="Z147" s="106" t="str">
        <f t="shared" si="37"/>
        <v>--</v>
      </c>
      <c r="AA147" s="64">
        <f t="shared" si="38"/>
        <v>0</v>
      </c>
      <c r="AB147" s="64" t="str">
        <f t="shared" si="39"/>
        <v>--</v>
      </c>
      <c r="AC147" s="64">
        <f t="shared" si="40"/>
        <v>0</v>
      </c>
      <c r="AD147" s="64" t="str">
        <f t="shared" si="41"/>
        <v>--</v>
      </c>
      <c r="AE147" s="64">
        <f t="shared" si="42"/>
        <v>0</v>
      </c>
      <c r="AF147" s="107">
        <f t="shared" si="43"/>
        <v>0</v>
      </c>
      <c r="AG147" s="114"/>
      <c r="AH147" s="83"/>
      <c r="AI147" s="83"/>
      <c r="AJ147" s="5"/>
      <c r="AK147" s="98"/>
    </row>
    <row r="148" spans="1:37" x14ac:dyDescent="0.25">
      <c r="A148" s="5">
        <v>260</v>
      </c>
      <c r="B148" s="9">
        <v>271</v>
      </c>
      <c r="C148" s="9" t="s">
        <v>368</v>
      </c>
      <c r="D148" s="18" t="s">
        <v>369</v>
      </c>
      <c r="E148" s="97" t="str">
        <f>VLOOKUP($B148,'2018 RBCs'!$A$4:$L$609,6,FALSE)</f>
        <v>--</v>
      </c>
      <c r="F148" s="5">
        <f>VLOOKUP($B148,'2018 RBCs'!$A$4:$L$609,7,FALSE)</f>
        <v>1</v>
      </c>
      <c r="G148" s="5" t="str">
        <f>VLOOKUP($B148,'2018 RBCs'!$A$4:$L$609,8,FALSE)</f>
        <v>--</v>
      </c>
      <c r="H148" s="5">
        <f>VLOOKUP($B148,'2018 RBCs'!$A$4:$L$609,9,FALSE)</f>
        <v>4.4000000000000004</v>
      </c>
      <c r="I148" s="5" t="str">
        <f>VLOOKUP($B148,'2018 RBCs'!$A$4:$L$609,10,FALSE)</f>
        <v>--</v>
      </c>
      <c r="J148" s="5">
        <f>VLOOKUP($B148,'2018 RBCs'!$A$4:$L$609,11,FALSE)</f>
        <v>4.4000000000000004</v>
      </c>
      <c r="K148" s="98" t="str">
        <f>VLOOKUP($B148,'2018 RBCs'!$A$4:$L$609,12,FALSE)</f>
        <v>--</v>
      </c>
      <c r="L148" s="90" t="str">
        <f>VLOOKUP($B148,'4. Proposed RBCs'!$B$3:$R$379,5,FALSE)</f>
        <v>--</v>
      </c>
      <c r="M148" s="8">
        <f>VLOOKUP($B148,'4. Proposed RBCs'!$B$3:$R$379,7,FALSE)</f>
        <v>1.1000000000000001</v>
      </c>
      <c r="N148" s="13" t="str">
        <f>VLOOKUP($B148,'4. Proposed RBCs'!$B$3:$R$379,9,FALSE)</f>
        <v>--</v>
      </c>
      <c r="O148" s="8">
        <f>VLOOKUP($B148,'4. Proposed RBCs'!$B$3:$R$379,11,FALSE)</f>
        <v>5</v>
      </c>
      <c r="P148" s="13" t="str">
        <f>VLOOKUP($B148,'4. Proposed RBCs'!$B$3:$R$379,13,FALSE)</f>
        <v>--</v>
      </c>
      <c r="Q148" s="8">
        <f>VLOOKUP($B148,'4. Proposed RBCs'!$B$3:$R$379,15,FALSE)</f>
        <v>5</v>
      </c>
      <c r="R148" s="91">
        <f>VLOOKUP($B148,'4. Proposed RBCs'!$B$3:$R$379,17,FALSE)</f>
        <v>16</v>
      </c>
      <c r="S148" t="b">
        <f t="shared" si="30"/>
        <v>1</v>
      </c>
      <c r="T148" t="b">
        <f t="shared" si="31"/>
        <v>0</v>
      </c>
      <c r="U148" t="b">
        <f t="shared" si="32"/>
        <v>1</v>
      </c>
      <c r="V148" t="b">
        <f t="shared" si="33"/>
        <v>0</v>
      </c>
      <c r="W148" t="b">
        <f t="shared" si="34"/>
        <v>1</v>
      </c>
      <c r="X148" t="b">
        <f t="shared" si="35"/>
        <v>0</v>
      </c>
      <c r="Y148" t="b">
        <f t="shared" si="36"/>
        <v>0</v>
      </c>
      <c r="Z148" s="106" t="str">
        <f t="shared" si="37"/>
        <v>--</v>
      </c>
      <c r="AA148" s="64">
        <f t="shared" si="38"/>
        <v>0.10000000000000009</v>
      </c>
      <c r="AB148" s="64" t="str">
        <f t="shared" si="39"/>
        <v>--</v>
      </c>
      <c r="AC148" s="64">
        <f t="shared" si="40"/>
        <v>0.13636363636363627</v>
      </c>
      <c r="AD148" s="64" t="str">
        <f t="shared" si="41"/>
        <v>--</v>
      </c>
      <c r="AE148" s="64">
        <f t="shared" si="42"/>
        <v>0.13636363636363627</v>
      </c>
      <c r="AF148" s="107" t="str">
        <f t="shared" si="43"/>
        <v>--</v>
      </c>
      <c r="AG148" s="114"/>
      <c r="AH148" s="83" t="s">
        <v>1752</v>
      </c>
      <c r="AI148" s="83"/>
      <c r="AJ148" s="5"/>
      <c r="AK148" s="98"/>
    </row>
    <row r="149" spans="1:37" x14ac:dyDescent="0.25">
      <c r="A149" s="5">
        <v>261</v>
      </c>
      <c r="B149" s="9">
        <v>273</v>
      </c>
      <c r="C149" s="9" t="s">
        <v>370</v>
      </c>
      <c r="D149" s="18" t="s">
        <v>371</v>
      </c>
      <c r="E149" s="97" t="str">
        <f>VLOOKUP($B149,'2018 RBCs'!$A$4:$L$609,6,FALSE)</f>
        <v>--</v>
      </c>
      <c r="F149" s="5">
        <f>VLOOKUP($B149,'2018 RBCs'!$A$4:$L$609,7,FALSE)</f>
        <v>7000</v>
      </c>
      <c r="G149" s="5" t="str">
        <f>VLOOKUP($B149,'2018 RBCs'!$A$4:$L$609,8,FALSE)</f>
        <v>--</v>
      </c>
      <c r="H149" s="5">
        <f>VLOOKUP($B149,'2018 RBCs'!$A$4:$L$609,9,FALSE)</f>
        <v>31000</v>
      </c>
      <c r="I149" s="5" t="str">
        <f>VLOOKUP($B149,'2018 RBCs'!$A$4:$L$609,10,FALSE)</f>
        <v>--</v>
      </c>
      <c r="J149" s="5">
        <f>VLOOKUP($B149,'2018 RBCs'!$A$4:$L$609,11,FALSE)</f>
        <v>31000</v>
      </c>
      <c r="K149" s="98" t="str">
        <f>VLOOKUP($B149,'2018 RBCs'!$A$4:$L$609,12,FALSE)</f>
        <v>--</v>
      </c>
      <c r="L149" s="90" t="str">
        <f>VLOOKUP($B149,'4. Proposed RBCs'!$B$3:$R$379,5,FALSE)</f>
        <v>--</v>
      </c>
      <c r="M149" s="13">
        <f>VLOOKUP($B149,'4. Proposed RBCs'!$B$3:$R$379,7,FALSE)</f>
        <v>7000</v>
      </c>
      <c r="N149" s="13" t="str">
        <f>VLOOKUP($B149,'4. Proposed RBCs'!$B$3:$R$379,9,FALSE)</f>
        <v>--</v>
      </c>
      <c r="O149" s="13">
        <f>VLOOKUP($B149,'4. Proposed RBCs'!$B$3:$R$379,11,FALSE)</f>
        <v>31000</v>
      </c>
      <c r="P149" s="13" t="str">
        <f>VLOOKUP($B149,'4. Proposed RBCs'!$B$3:$R$379,13,FALSE)</f>
        <v>--</v>
      </c>
      <c r="Q149" s="5">
        <f>VLOOKUP($B149,'4. Proposed RBCs'!$B$3:$R$379,15,FALSE)</f>
        <v>31000</v>
      </c>
      <c r="R149" s="89" t="str">
        <f>VLOOKUP($B149,'4. Proposed RBCs'!$B$3:$R$379,17,FALSE)</f>
        <v>--</v>
      </c>
      <c r="S149" t="b">
        <f t="shared" si="30"/>
        <v>1</v>
      </c>
      <c r="T149" t="b">
        <f t="shared" si="31"/>
        <v>1</v>
      </c>
      <c r="U149" t="b">
        <f t="shared" si="32"/>
        <v>1</v>
      </c>
      <c r="V149" t="b">
        <f t="shared" si="33"/>
        <v>1</v>
      </c>
      <c r="W149" t="b">
        <f t="shared" si="34"/>
        <v>1</v>
      </c>
      <c r="X149" t="b">
        <f t="shared" si="35"/>
        <v>1</v>
      </c>
      <c r="Y149" t="b">
        <f t="shared" si="36"/>
        <v>1</v>
      </c>
      <c r="Z149" s="106" t="str">
        <f t="shared" si="37"/>
        <v>--</v>
      </c>
      <c r="AA149" s="64">
        <f t="shared" si="38"/>
        <v>0</v>
      </c>
      <c r="AB149" s="64" t="str">
        <f t="shared" si="39"/>
        <v>--</v>
      </c>
      <c r="AC149" s="64">
        <f t="shared" si="40"/>
        <v>0</v>
      </c>
      <c r="AD149" s="64" t="str">
        <f t="shared" si="41"/>
        <v>--</v>
      </c>
      <c r="AE149" s="64">
        <f t="shared" si="42"/>
        <v>0</v>
      </c>
      <c r="AF149" s="107" t="str">
        <f t="shared" si="43"/>
        <v>--</v>
      </c>
      <c r="AG149" s="114"/>
      <c r="AH149" s="83"/>
      <c r="AI149" s="83"/>
      <c r="AJ149" s="5"/>
      <c r="AK149" s="98"/>
    </row>
    <row r="150" spans="1:37" x14ac:dyDescent="0.25">
      <c r="A150" s="5">
        <v>264</v>
      </c>
      <c r="B150" s="9">
        <v>278</v>
      </c>
      <c r="C150" s="9" t="s">
        <v>372</v>
      </c>
      <c r="D150" s="18" t="s">
        <v>373</v>
      </c>
      <c r="E150" s="97">
        <f>VLOOKUP($B150,'2018 RBCs'!$A$4:$L$609,6,FALSE)</f>
        <v>7.6999999999999996E-4</v>
      </c>
      <c r="F150" s="5" t="str">
        <f>VLOOKUP($B150,'2018 RBCs'!$A$4:$L$609,7,FALSE)</f>
        <v>--</v>
      </c>
      <c r="G150" s="5">
        <f>VLOOKUP($B150,'2018 RBCs'!$A$4:$L$609,8,FALSE)</f>
        <v>0.02</v>
      </c>
      <c r="H150" s="5" t="str">
        <f>VLOOKUP($B150,'2018 RBCs'!$A$4:$L$609,9,FALSE)</f>
        <v>--</v>
      </c>
      <c r="I150" s="5">
        <f>VLOOKUP($B150,'2018 RBCs'!$A$4:$L$609,10,FALSE)</f>
        <v>9.1999999999999998E-3</v>
      </c>
      <c r="J150" s="5" t="str">
        <f>VLOOKUP($B150,'2018 RBCs'!$A$4:$L$609,11,FALSE)</f>
        <v>--</v>
      </c>
      <c r="K150" s="98" t="str">
        <f>VLOOKUP($B150,'2018 RBCs'!$A$4:$L$609,12,FALSE)</f>
        <v>--</v>
      </c>
      <c r="L150" s="90">
        <f>VLOOKUP($B150,'4. Proposed RBCs'!$B$3:$R$379,5,FALSE)</f>
        <v>7.6999999999999996E-4</v>
      </c>
      <c r="M150" s="13" t="str">
        <f>VLOOKUP($B150,'4. Proposed RBCs'!$B$3:$R$379,7,FALSE)</f>
        <v>--</v>
      </c>
      <c r="N150" s="13">
        <f>VLOOKUP($B150,'4. Proposed RBCs'!$B$3:$R$379,9,FALSE)</f>
        <v>0.02</v>
      </c>
      <c r="O150" s="13" t="str">
        <f>VLOOKUP($B150,'4. Proposed RBCs'!$B$3:$R$379,11,FALSE)</f>
        <v>--</v>
      </c>
      <c r="P150" s="13">
        <f>VLOOKUP($B150,'4. Proposed RBCs'!$B$3:$R$379,13,FALSE)</f>
        <v>9.1999999999999998E-3</v>
      </c>
      <c r="Q150" s="5" t="str">
        <f>VLOOKUP($B150,'4. Proposed RBCs'!$B$3:$R$379,15,FALSE)</f>
        <v>--</v>
      </c>
      <c r="R150" s="89" t="str">
        <f>VLOOKUP($B150,'4. Proposed RBCs'!$B$3:$R$379,17,FALSE)</f>
        <v>--</v>
      </c>
      <c r="S150" t="b">
        <f t="shared" si="30"/>
        <v>1</v>
      </c>
      <c r="T150" t="b">
        <f t="shared" si="31"/>
        <v>1</v>
      </c>
      <c r="U150" t="b">
        <f t="shared" si="32"/>
        <v>1</v>
      </c>
      <c r="V150" t="b">
        <f t="shared" si="33"/>
        <v>1</v>
      </c>
      <c r="W150" t="b">
        <f t="shared" si="34"/>
        <v>1</v>
      </c>
      <c r="X150" t="b">
        <f t="shared" si="35"/>
        <v>1</v>
      </c>
      <c r="Y150" t="b">
        <f t="shared" si="36"/>
        <v>1</v>
      </c>
      <c r="Z150" s="106">
        <f t="shared" si="37"/>
        <v>0</v>
      </c>
      <c r="AA150" s="64" t="str">
        <f t="shared" si="38"/>
        <v>--</v>
      </c>
      <c r="AB150" s="64">
        <f t="shared" si="39"/>
        <v>0</v>
      </c>
      <c r="AC150" s="64" t="str">
        <f t="shared" si="40"/>
        <v>--</v>
      </c>
      <c r="AD150" s="64">
        <f t="shared" si="41"/>
        <v>0</v>
      </c>
      <c r="AE150" s="64" t="str">
        <f t="shared" si="42"/>
        <v>--</v>
      </c>
      <c r="AF150" s="107" t="str">
        <f t="shared" si="43"/>
        <v>--</v>
      </c>
      <c r="AG150" s="114"/>
      <c r="AH150" s="83"/>
      <c r="AI150" s="83"/>
      <c r="AJ150" s="5"/>
      <c r="AK150" s="98"/>
    </row>
    <row r="151" spans="1:37" x14ac:dyDescent="0.25">
      <c r="A151" s="5">
        <v>265</v>
      </c>
      <c r="B151" s="9">
        <v>279</v>
      </c>
      <c r="C151" s="9" t="s">
        <v>374</v>
      </c>
      <c r="D151" s="18" t="s">
        <v>375</v>
      </c>
      <c r="E151" s="97">
        <f>VLOOKUP($B151,'2018 RBCs'!$A$4:$L$609,6,FALSE)</f>
        <v>3.8000000000000002E-4</v>
      </c>
      <c r="F151" s="5" t="str">
        <f>VLOOKUP($B151,'2018 RBCs'!$A$4:$L$609,7,FALSE)</f>
        <v>--</v>
      </c>
      <c r="G151" s="5">
        <f>VLOOKUP($B151,'2018 RBCs'!$A$4:$L$609,8,FALSE)</f>
        <v>0.01</v>
      </c>
      <c r="H151" s="5" t="str">
        <f>VLOOKUP($B151,'2018 RBCs'!$A$4:$L$609,9,FALSE)</f>
        <v>--</v>
      </c>
      <c r="I151" s="5">
        <f>VLOOKUP($B151,'2018 RBCs'!$A$4:$L$609,10,FALSE)</f>
        <v>4.5999999999999999E-3</v>
      </c>
      <c r="J151" s="5" t="str">
        <f>VLOOKUP($B151,'2018 RBCs'!$A$4:$L$609,11,FALSE)</f>
        <v>--</v>
      </c>
      <c r="K151" s="98" t="str">
        <f>VLOOKUP($B151,'2018 RBCs'!$A$4:$L$609,12,FALSE)</f>
        <v>--</v>
      </c>
      <c r="L151" s="90">
        <f>VLOOKUP($B151,'4. Proposed RBCs'!$B$3:$R$379,5,FALSE)</f>
        <v>3.8000000000000002E-4</v>
      </c>
      <c r="M151" s="13" t="str">
        <f>VLOOKUP($B151,'4. Proposed RBCs'!$B$3:$R$379,7,FALSE)</f>
        <v>--</v>
      </c>
      <c r="N151" s="13">
        <f>VLOOKUP($B151,'4. Proposed RBCs'!$B$3:$R$379,9,FALSE)</f>
        <v>0.01</v>
      </c>
      <c r="O151" s="13" t="str">
        <f>VLOOKUP($B151,'4. Proposed RBCs'!$B$3:$R$379,11,FALSE)</f>
        <v>--</v>
      </c>
      <c r="P151" s="13">
        <f>VLOOKUP($B151,'4. Proposed RBCs'!$B$3:$R$379,13,FALSE)</f>
        <v>4.5999999999999999E-3</v>
      </c>
      <c r="Q151" s="5" t="str">
        <f>VLOOKUP($B151,'4. Proposed RBCs'!$B$3:$R$379,15,FALSE)</f>
        <v>--</v>
      </c>
      <c r="R151" s="89" t="str">
        <f>VLOOKUP($B151,'4. Proposed RBCs'!$B$3:$R$379,17,FALSE)</f>
        <v>--</v>
      </c>
      <c r="S151" t="b">
        <f t="shared" si="30"/>
        <v>1</v>
      </c>
      <c r="T151" t="b">
        <f t="shared" si="31"/>
        <v>1</v>
      </c>
      <c r="U151" t="b">
        <f t="shared" si="32"/>
        <v>1</v>
      </c>
      <c r="V151" t="b">
        <f t="shared" si="33"/>
        <v>1</v>
      </c>
      <c r="W151" t="b">
        <f t="shared" si="34"/>
        <v>1</v>
      </c>
      <c r="X151" t="b">
        <f t="shared" si="35"/>
        <v>1</v>
      </c>
      <c r="Y151" t="b">
        <f t="shared" si="36"/>
        <v>1</v>
      </c>
      <c r="Z151" s="106">
        <f t="shared" si="37"/>
        <v>0</v>
      </c>
      <c r="AA151" s="64" t="str">
        <f t="shared" si="38"/>
        <v>--</v>
      </c>
      <c r="AB151" s="64">
        <f t="shared" si="39"/>
        <v>0</v>
      </c>
      <c r="AC151" s="64" t="str">
        <f t="shared" si="40"/>
        <v>--</v>
      </c>
      <c r="AD151" s="64">
        <f t="shared" si="41"/>
        <v>0</v>
      </c>
      <c r="AE151" s="64" t="str">
        <f t="shared" si="42"/>
        <v>--</v>
      </c>
      <c r="AF151" s="107" t="str">
        <f t="shared" si="43"/>
        <v>--</v>
      </c>
      <c r="AG151" s="114"/>
      <c r="AH151" s="83"/>
      <c r="AI151" s="83"/>
      <c r="AJ151" s="5"/>
      <c r="AK151" s="98"/>
    </row>
    <row r="152" spans="1:37" x14ac:dyDescent="0.25">
      <c r="A152" s="5">
        <v>266</v>
      </c>
      <c r="B152" s="5" t="s">
        <v>376</v>
      </c>
      <c r="C152" s="5" t="s">
        <v>377</v>
      </c>
      <c r="D152" s="7" t="s">
        <v>378</v>
      </c>
      <c r="E152" s="97" t="e">
        <f>VLOOKUP($B152,'2018 RBCs'!$A$4:$L$609,6,FALSE)</f>
        <v>#N/A</v>
      </c>
      <c r="F152" s="5" t="e">
        <f>VLOOKUP($B152,'2018 RBCs'!$A$4:$L$609,7,FALSE)</f>
        <v>#N/A</v>
      </c>
      <c r="G152" s="5" t="e">
        <f>VLOOKUP($B152,'2018 RBCs'!$A$4:$L$609,8,FALSE)</f>
        <v>#N/A</v>
      </c>
      <c r="H152" s="5" t="e">
        <f>VLOOKUP($B152,'2018 RBCs'!$A$4:$L$609,9,FALSE)</f>
        <v>#N/A</v>
      </c>
      <c r="I152" s="5" t="e">
        <f>VLOOKUP($B152,'2018 RBCs'!$A$4:$L$609,10,FALSE)</f>
        <v>#N/A</v>
      </c>
      <c r="J152" s="5" t="e">
        <f>VLOOKUP($B152,'2018 RBCs'!$A$4:$L$609,11,FALSE)</f>
        <v>#N/A</v>
      </c>
      <c r="K152" s="98" t="e">
        <f>VLOOKUP($B152,'2018 RBCs'!$A$4:$L$609,12,FALSE)</f>
        <v>#N/A</v>
      </c>
      <c r="L152" s="92" t="str">
        <f>VLOOKUP($B152,'4. Proposed RBCs'!$B$3:$R$379,5,FALSE)</f>
        <v>--</v>
      </c>
      <c r="M152" s="11">
        <f>VLOOKUP($B152,'4. Proposed RBCs'!$B$3:$R$379,7,FALSE)</f>
        <v>400</v>
      </c>
      <c r="N152" s="11" t="str">
        <f>VLOOKUP($B152,'4. Proposed RBCs'!$B$3:$R$379,9,FALSE)</f>
        <v>--</v>
      </c>
      <c r="O152" s="11">
        <f>VLOOKUP($B152,'4. Proposed RBCs'!$B$3:$R$379,11,FALSE)</f>
        <v>1800</v>
      </c>
      <c r="P152" s="11" t="str">
        <f>VLOOKUP($B152,'4. Proposed RBCs'!$B$3:$R$379,13,FALSE)</f>
        <v>--</v>
      </c>
      <c r="Q152" s="11">
        <f>VLOOKUP($B152,'4. Proposed RBCs'!$B$3:$R$379,15,FALSE)</f>
        <v>1800</v>
      </c>
      <c r="R152" s="93">
        <f>VLOOKUP($B152,'4. Proposed RBCs'!$B$3:$R$379,17,FALSE)</f>
        <v>1400</v>
      </c>
      <c r="S152" t="e">
        <f t="shared" si="30"/>
        <v>#N/A</v>
      </c>
      <c r="T152" t="e">
        <f t="shared" si="31"/>
        <v>#N/A</v>
      </c>
      <c r="U152" t="e">
        <f t="shared" si="32"/>
        <v>#N/A</v>
      </c>
      <c r="V152" t="e">
        <f t="shared" si="33"/>
        <v>#N/A</v>
      </c>
      <c r="W152" t="e">
        <f t="shared" si="34"/>
        <v>#N/A</v>
      </c>
      <c r="X152" t="e">
        <f t="shared" si="35"/>
        <v>#N/A</v>
      </c>
      <c r="Y152" t="e">
        <f t="shared" si="36"/>
        <v>#N/A</v>
      </c>
      <c r="Z152" s="106" t="s">
        <v>1712</v>
      </c>
      <c r="AA152" s="64" t="s">
        <v>1712</v>
      </c>
      <c r="AB152" s="64" t="s">
        <v>1712</v>
      </c>
      <c r="AC152" s="64" t="s">
        <v>1712</v>
      </c>
      <c r="AD152" s="64" t="s">
        <v>1712</v>
      </c>
      <c r="AE152" s="64" t="s">
        <v>1712</v>
      </c>
      <c r="AF152" s="107" t="s">
        <v>1712</v>
      </c>
      <c r="AG152" s="114"/>
      <c r="AH152" s="83"/>
      <c r="AI152" s="83"/>
      <c r="AJ152" s="5"/>
      <c r="AK152" s="98"/>
    </row>
    <row r="153" spans="1:37" x14ac:dyDescent="0.25">
      <c r="A153" s="5">
        <v>267</v>
      </c>
      <c r="B153" s="9">
        <v>280</v>
      </c>
      <c r="C153" s="9" t="s">
        <v>379</v>
      </c>
      <c r="D153" s="18" t="s">
        <v>380</v>
      </c>
      <c r="E153" s="97">
        <f>VLOOKUP($B153,'2018 RBCs'!$A$4:$L$609,6,FALSE)</f>
        <v>2E-3</v>
      </c>
      <c r="F153" s="5" t="str">
        <f>VLOOKUP($B153,'2018 RBCs'!$A$4:$L$609,7,FALSE)</f>
        <v>--</v>
      </c>
      <c r="G153" s="5">
        <f>VLOOKUP($B153,'2018 RBCs'!$A$4:$L$609,8,FALSE)</f>
        <v>5.0999999999999997E-2</v>
      </c>
      <c r="H153" s="5" t="str">
        <f>VLOOKUP($B153,'2018 RBCs'!$A$4:$L$609,9,FALSE)</f>
        <v>--</v>
      </c>
      <c r="I153" s="5">
        <f>VLOOKUP($B153,'2018 RBCs'!$A$4:$L$609,10,FALSE)</f>
        <v>2.4E-2</v>
      </c>
      <c r="J153" s="5" t="str">
        <f>VLOOKUP($B153,'2018 RBCs'!$A$4:$L$609,11,FALSE)</f>
        <v>--</v>
      </c>
      <c r="K153" s="98" t="str">
        <f>VLOOKUP($B153,'2018 RBCs'!$A$4:$L$609,12,FALSE)</f>
        <v>--</v>
      </c>
      <c r="L153" s="90">
        <f>VLOOKUP($B153,'4. Proposed RBCs'!$B$3:$R$379,5,FALSE)</f>
        <v>2E-3</v>
      </c>
      <c r="M153" s="13" t="str">
        <f>VLOOKUP($B153,'4. Proposed RBCs'!$B$3:$R$379,7,FALSE)</f>
        <v>--</v>
      </c>
      <c r="N153" s="13">
        <f>VLOOKUP($B153,'4. Proposed RBCs'!$B$3:$R$379,9,FALSE)</f>
        <v>5.0999999999999997E-2</v>
      </c>
      <c r="O153" s="13" t="str">
        <f>VLOOKUP($B153,'4. Proposed RBCs'!$B$3:$R$379,11,FALSE)</f>
        <v>--</v>
      </c>
      <c r="P153" s="13">
        <f>VLOOKUP($B153,'4. Proposed RBCs'!$B$3:$R$379,13,FALSE)</f>
        <v>2.4E-2</v>
      </c>
      <c r="Q153" s="5" t="str">
        <f>VLOOKUP($B153,'4. Proposed RBCs'!$B$3:$R$379,15,FALSE)</f>
        <v>--</v>
      </c>
      <c r="R153" s="89" t="str">
        <f>VLOOKUP($B153,'4. Proposed RBCs'!$B$3:$R$379,17,FALSE)</f>
        <v>--</v>
      </c>
      <c r="S153" t="b">
        <f t="shared" si="30"/>
        <v>1</v>
      </c>
      <c r="T153" t="b">
        <f t="shared" si="31"/>
        <v>1</v>
      </c>
      <c r="U153" t="b">
        <f t="shared" si="32"/>
        <v>1</v>
      </c>
      <c r="V153" t="b">
        <f t="shared" si="33"/>
        <v>1</v>
      </c>
      <c r="W153" t="b">
        <f t="shared" si="34"/>
        <v>1</v>
      </c>
      <c r="X153" t="b">
        <f t="shared" si="35"/>
        <v>1</v>
      </c>
      <c r="Y153" t="b">
        <f t="shared" si="36"/>
        <v>1</v>
      </c>
      <c r="Z153" s="106">
        <f t="shared" si="37"/>
        <v>0</v>
      </c>
      <c r="AA153" s="64" t="str">
        <f t="shared" si="38"/>
        <v>--</v>
      </c>
      <c r="AB153" s="64">
        <f t="shared" si="39"/>
        <v>0</v>
      </c>
      <c r="AC153" s="64" t="str">
        <f t="shared" si="40"/>
        <v>--</v>
      </c>
      <c r="AD153" s="64">
        <f t="shared" si="41"/>
        <v>0</v>
      </c>
      <c r="AE153" s="64" t="str">
        <f t="shared" si="42"/>
        <v>--</v>
      </c>
      <c r="AF153" s="107" t="str">
        <f t="shared" si="43"/>
        <v>--</v>
      </c>
      <c r="AG153" s="114"/>
      <c r="AH153" s="83"/>
      <c r="AI153" s="83"/>
      <c r="AJ153" s="5"/>
      <c r="AK153" s="98"/>
    </row>
    <row r="154" spans="1:37" x14ac:dyDescent="0.25">
      <c r="A154" s="5">
        <v>268</v>
      </c>
      <c r="B154" s="9">
        <v>281</v>
      </c>
      <c r="C154" s="9" t="s">
        <v>381</v>
      </c>
      <c r="D154" s="18" t="s">
        <v>382</v>
      </c>
      <c r="E154" s="97">
        <f>VLOOKUP($B154,'2018 RBCs'!$A$4:$L$609,6,FALSE)</f>
        <v>4.4999999999999998E-2</v>
      </c>
      <c r="F154" s="5" t="str">
        <f>VLOOKUP($B154,'2018 RBCs'!$A$4:$L$609,7,FALSE)</f>
        <v>--</v>
      </c>
      <c r="G154" s="5">
        <f>VLOOKUP($B154,'2018 RBCs'!$A$4:$L$609,8,FALSE)</f>
        <v>1.2</v>
      </c>
      <c r="H154" s="5" t="str">
        <f>VLOOKUP($B154,'2018 RBCs'!$A$4:$L$609,9,FALSE)</f>
        <v>--</v>
      </c>
      <c r="I154" s="5">
        <f>VLOOKUP($B154,'2018 RBCs'!$A$4:$L$609,10,FALSE)</f>
        <v>0.55000000000000004</v>
      </c>
      <c r="J154" s="5" t="str">
        <f>VLOOKUP($B154,'2018 RBCs'!$A$4:$L$609,11,FALSE)</f>
        <v>--</v>
      </c>
      <c r="K154" s="98" t="str">
        <f>VLOOKUP($B154,'2018 RBCs'!$A$4:$L$609,12,FALSE)</f>
        <v>--</v>
      </c>
      <c r="L154" s="90">
        <f>VLOOKUP($B154,'4. Proposed RBCs'!$B$3:$R$379,5,FALSE)</f>
        <v>4.4999999999999998E-2</v>
      </c>
      <c r="M154" s="13" t="str">
        <f>VLOOKUP($B154,'4. Proposed RBCs'!$B$3:$R$379,7,FALSE)</f>
        <v>--</v>
      </c>
      <c r="N154" s="13">
        <f>VLOOKUP($B154,'4. Proposed RBCs'!$B$3:$R$379,9,FALSE)</f>
        <v>1.2</v>
      </c>
      <c r="O154" s="13" t="str">
        <f>VLOOKUP($B154,'4. Proposed RBCs'!$B$3:$R$379,11,FALSE)</f>
        <v>--</v>
      </c>
      <c r="P154" s="13">
        <f>VLOOKUP($B154,'4. Proposed RBCs'!$B$3:$R$379,13,FALSE)</f>
        <v>0.55000000000000004</v>
      </c>
      <c r="Q154" s="5" t="str">
        <f>VLOOKUP($B154,'4. Proposed RBCs'!$B$3:$R$379,15,FALSE)</f>
        <v>--</v>
      </c>
      <c r="R154" s="89" t="str">
        <f>VLOOKUP($B154,'4. Proposed RBCs'!$B$3:$R$379,17,FALSE)</f>
        <v>--</v>
      </c>
      <c r="S154" t="b">
        <f t="shared" si="30"/>
        <v>1</v>
      </c>
      <c r="T154" t="b">
        <f t="shared" si="31"/>
        <v>1</v>
      </c>
      <c r="U154" t="b">
        <f t="shared" si="32"/>
        <v>1</v>
      </c>
      <c r="V154" t="b">
        <f t="shared" si="33"/>
        <v>1</v>
      </c>
      <c r="W154" t="b">
        <f t="shared" si="34"/>
        <v>1</v>
      </c>
      <c r="X154" t="b">
        <f t="shared" si="35"/>
        <v>1</v>
      </c>
      <c r="Y154" t="b">
        <f t="shared" si="36"/>
        <v>1</v>
      </c>
      <c r="Z154" s="106">
        <f t="shared" si="37"/>
        <v>0</v>
      </c>
      <c r="AA154" s="64" t="str">
        <f t="shared" si="38"/>
        <v>--</v>
      </c>
      <c r="AB154" s="64">
        <f t="shared" si="39"/>
        <v>0</v>
      </c>
      <c r="AC154" s="64" t="str">
        <f t="shared" si="40"/>
        <v>--</v>
      </c>
      <c r="AD154" s="64">
        <f t="shared" si="41"/>
        <v>0</v>
      </c>
      <c r="AE154" s="64" t="str">
        <f t="shared" si="42"/>
        <v>--</v>
      </c>
      <c r="AF154" s="107" t="str">
        <f t="shared" si="43"/>
        <v>--</v>
      </c>
      <c r="AG154" s="114"/>
      <c r="AH154" s="83"/>
      <c r="AI154" s="83"/>
      <c r="AJ154" s="5"/>
      <c r="AK154" s="98"/>
    </row>
    <row r="155" spans="1:37" x14ac:dyDescent="0.25">
      <c r="A155" s="5">
        <v>269</v>
      </c>
      <c r="B155" s="9">
        <v>282</v>
      </c>
      <c r="C155" s="9" t="s">
        <v>383</v>
      </c>
      <c r="D155" s="18" t="s">
        <v>384</v>
      </c>
      <c r="E155" s="97">
        <f>VLOOKUP($B155,'2018 RBCs'!$A$4:$L$609,6,FALSE)</f>
        <v>1.7000000000000001E-4</v>
      </c>
      <c r="F155" s="5" t="str">
        <f>VLOOKUP($B155,'2018 RBCs'!$A$4:$L$609,7,FALSE)</f>
        <v>--</v>
      </c>
      <c r="G155" s="5">
        <f>VLOOKUP($B155,'2018 RBCs'!$A$4:$L$609,8,FALSE)</f>
        <v>1.7999999999999999E-2</v>
      </c>
      <c r="H155" s="5" t="str">
        <f>VLOOKUP($B155,'2018 RBCs'!$A$4:$L$609,9,FALSE)</f>
        <v>--</v>
      </c>
      <c r="I155" s="5">
        <f>VLOOKUP($B155,'2018 RBCs'!$A$4:$L$609,10,FALSE)</f>
        <v>8.3999999999999995E-3</v>
      </c>
      <c r="J155" s="5" t="str">
        <f>VLOOKUP($B155,'2018 RBCs'!$A$4:$L$609,11,FALSE)</f>
        <v>--</v>
      </c>
      <c r="K155" s="98" t="str">
        <f>VLOOKUP($B155,'2018 RBCs'!$A$4:$L$609,12,FALSE)</f>
        <v>--</v>
      </c>
      <c r="L155" s="88">
        <f>VLOOKUP($B155,'4. Proposed RBCs'!$B$3:$R$379,5,FALSE)</f>
        <v>8.3000000000000001E-4</v>
      </c>
      <c r="M155" s="13" t="str">
        <f>VLOOKUP($B155,'4. Proposed RBCs'!$B$3:$R$379,7,FALSE)</f>
        <v>--</v>
      </c>
      <c r="N155" s="8">
        <f>VLOOKUP($B155,'4. Proposed RBCs'!$B$3:$R$379,9,FALSE)</f>
        <v>1.2999999999999999E-2</v>
      </c>
      <c r="O155" s="13" t="str">
        <f>VLOOKUP($B155,'4. Proposed RBCs'!$B$3:$R$379,11,FALSE)</f>
        <v>--</v>
      </c>
      <c r="P155" s="8">
        <f>VLOOKUP($B155,'4. Proposed RBCs'!$B$3:$R$379,13,FALSE)</f>
        <v>9.9000000000000008E-3</v>
      </c>
      <c r="Q155" s="5" t="str">
        <f>VLOOKUP($B155,'4. Proposed RBCs'!$B$3:$R$379,15,FALSE)</f>
        <v>--</v>
      </c>
      <c r="R155" s="89" t="str">
        <f>VLOOKUP($B155,'4. Proposed RBCs'!$B$3:$R$379,17,FALSE)</f>
        <v>--</v>
      </c>
      <c r="S155" t="b">
        <f t="shared" si="30"/>
        <v>0</v>
      </c>
      <c r="T155" t="b">
        <f t="shared" si="31"/>
        <v>1</v>
      </c>
      <c r="U155" t="b">
        <f t="shared" si="32"/>
        <v>0</v>
      </c>
      <c r="V155" t="b">
        <f t="shared" si="33"/>
        <v>1</v>
      </c>
      <c r="W155" t="b">
        <f t="shared" si="34"/>
        <v>0</v>
      </c>
      <c r="X155" t="b">
        <f t="shared" si="35"/>
        <v>1</v>
      </c>
      <c r="Y155" t="b">
        <f t="shared" si="36"/>
        <v>1</v>
      </c>
      <c r="Z155" s="106">
        <f t="shared" si="37"/>
        <v>3.8823529411764701</v>
      </c>
      <c r="AA155" s="64" t="str">
        <f t="shared" si="38"/>
        <v>--</v>
      </c>
      <c r="AB155" s="64">
        <f t="shared" si="39"/>
        <v>-0.27777777777777773</v>
      </c>
      <c r="AC155" s="64" t="str">
        <f t="shared" si="40"/>
        <v>--</v>
      </c>
      <c r="AD155" s="64">
        <f t="shared" si="41"/>
        <v>0.17857142857142874</v>
      </c>
      <c r="AE155" s="64" t="str">
        <f t="shared" si="42"/>
        <v>--</v>
      </c>
      <c r="AF155" s="107" t="str">
        <f t="shared" si="43"/>
        <v>--</v>
      </c>
      <c r="AG155" s="114"/>
      <c r="AH155" s="83"/>
      <c r="AI155" s="83"/>
      <c r="AJ155" s="5" t="s">
        <v>54</v>
      </c>
      <c r="AK155" s="98"/>
    </row>
    <row r="156" spans="1:37" x14ac:dyDescent="0.25">
      <c r="A156" s="5">
        <v>270</v>
      </c>
      <c r="B156" s="9">
        <v>283</v>
      </c>
      <c r="C156" s="9" t="s">
        <v>386</v>
      </c>
      <c r="D156" s="18" t="s">
        <v>387</v>
      </c>
      <c r="E156" s="97">
        <f>VLOOKUP($B156,'2018 RBCs'!$A$4:$L$609,6,FALSE)</f>
        <v>1.7000000000000001E-4</v>
      </c>
      <c r="F156" s="5" t="str">
        <f>VLOOKUP($B156,'2018 RBCs'!$A$4:$L$609,7,FALSE)</f>
        <v>--</v>
      </c>
      <c r="G156" s="5">
        <f>VLOOKUP($B156,'2018 RBCs'!$A$4:$L$609,8,FALSE)</f>
        <v>1.7999999999999999E-2</v>
      </c>
      <c r="H156" s="5" t="str">
        <f>VLOOKUP($B156,'2018 RBCs'!$A$4:$L$609,9,FALSE)</f>
        <v>--</v>
      </c>
      <c r="I156" s="5">
        <f>VLOOKUP($B156,'2018 RBCs'!$A$4:$L$609,10,FALSE)</f>
        <v>8.3999999999999995E-3</v>
      </c>
      <c r="J156" s="5" t="str">
        <f>VLOOKUP($B156,'2018 RBCs'!$A$4:$L$609,11,FALSE)</f>
        <v>--</v>
      </c>
      <c r="K156" s="98" t="str">
        <f>VLOOKUP($B156,'2018 RBCs'!$A$4:$L$609,12,FALSE)</f>
        <v>--</v>
      </c>
      <c r="L156" s="88">
        <f>VLOOKUP($B156,'4. Proposed RBCs'!$B$3:$R$379,5,FALSE)</f>
        <v>6.9999999999999999E-4</v>
      </c>
      <c r="M156" s="13" t="str">
        <f>VLOOKUP($B156,'4. Proposed RBCs'!$B$3:$R$379,7,FALSE)</f>
        <v>--</v>
      </c>
      <c r="N156" s="8">
        <f>VLOOKUP($B156,'4. Proposed RBCs'!$B$3:$R$379,9,FALSE)</f>
        <v>6.4000000000000003E-3</v>
      </c>
      <c r="O156" s="13" t="str">
        <f>VLOOKUP($B156,'4. Proposed RBCs'!$B$3:$R$379,11,FALSE)</f>
        <v>--</v>
      </c>
      <c r="P156" s="8">
        <f>VLOOKUP($B156,'4. Proposed RBCs'!$B$3:$R$379,13,FALSE)</f>
        <v>7.3000000000000001E-3</v>
      </c>
      <c r="Q156" s="5" t="str">
        <f>VLOOKUP($B156,'4. Proposed RBCs'!$B$3:$R$379,15,FALSE)</f>
        <v>--</v>
      </c>
      <c r="R156" s="89" t="str">
        <f>VLOOKUP($B156,'4. Proposed RBCs'!$B$3:$R$379,17,FALSE)</f>
        <v>--</v>
      </c>
      <c r="S156" t="b">
        <f t="shared" si="30"/>
        <v>0</v>
      </c>
      <c r="T156" t="b">
        <f t="shared" si="31"/>
        <v>1</v>
      </c>
      <c r="U156" t="b">
        <f t="shared" si="32"/>
        <v>0</v>
      </c>
      <c r="V156" t="b">
        <f t="shared" si="33"/>
        <v>1</v>
      </c>
      <c r="W156" t="b">
        <f t="shared" si="34"/>
        <v>0</v>
      </c>
      <c r="X156" t="b">
        <f t="shared" si="35"/>
        <v>1</v>
      </c>
      <c r="Y156" t="b">
        <f t="shared" si="36"/>
        <v>1</v>
      </c>
      <c r="Z156" s="106">
        <f t="shared" si="37"/>
        <v>3.117647058823529</v>
      </c>
      <c r="AA156" s="64" t="str">
        <f t="shared" si="38"/>
        <v>--</v>
      </c>
      <c r="AB156" s="64">
        <f t="shared" si="39"/>
        <v>-0.64444444444444449</v>
      </c>
      <c r="AC156" s="64" t="str">
        <f t="shared" si="40"/>
        <v>--</v>
      </c>
      <c r="AD156" s="64">
        <f t="shared" si="41"/>
        <v>-0.1309523809523809</v>
      </c>
      <c r="AE156" s="64" t="str">
        <f t="shared" si="42"/>
        <v>--</v>
      </c>
      <c r="AF156" s="107" t="str">
        <f t="shared" si="43"/>
        <v>--</v>
      </c>
      <c r="AG156" s="114"/>
      <c r="AH156" s="83"/>
      <c r="AI156" s="83"/>
      <c r="AJ156" s="5" t="s">
        <v>54</v>
      </c>
      <c r="AK156" s="98"/>
    </row>
    <row r="157" spans="1:37" x14ac:dyDescent="0.25">
      <c r="A157" s="5">
        <v>271</v>
      </c>
      <c r="B157" s="9">
        <v>284</v>
      </c>
      <c r="C157" s="9" t="s">
        <v>388</v>
      </c>
      <c r="D157" s="18" t="s">
        <v>389</v>
      </c>
      <c r="E157" s="97">
        <f>VLOOKUP($B157,'2018 RBCs'!$A$4:$L$609,6,FALSE)</f>
        <v>1.7000000000000001E-4</v>
      </c>
      <c r="F157" s="5" t="str">
        <f>VLOOKUP($B157,'2018 RBCs'!$A$4:$L$609,7,FALSE)</f>
        <v>--</v>
      </c>
      <c r="G157" s="5">
        <f>VLOOKUP($B157,'2018 RBCs'!$A$4:$L$609,8,FALSE)</f>
        <v>1.7999999999999999E-2</v>
      </c>
      <c r="H157" s="5" t="str">
        <f>VLOOKUP($B157,'2018 RBCs'!$A$4:$L$609,9,FALSE)</f>
        <v>--</v>
      </c>
      <c r="I157" s="5">
        <f>VLOOKUP($B157,'2018 RBCs'!$A$4:$L$609,10,FALSE)</f>
        <v>8.3999999999999995E-3</v>
      </c>
      <c r="J157" s="5" t="str">
        <f>VLOOKUP($B157,'2018 RBCs'!$A$4:$L$609,11,FALSE)</f>
        <v>--</v>
      </c>
      <c r="K157" s="98" t="str">
        <f>VLOOKUP($B157,'2018 RBCs'!$A$4:$L$609,12,FALSE)</f>
        <v>--</v>
      </c>
      <c r="L157" s="88">
        <f>VLOOKUP($B157,'4. Proposed RBCs'!$B$3:$R$379,5,FALSE)</f>
        <v>8.3000000000000001E-4</v>
      </c>
      <c r="M157" s="13" t="str">
        <f>VLOOKUP($B157,'4. Proposed RBCs'!$B$3:$R$379,7,FALSE)</f>
        <v>--</v>
      </c>
      <c r="N157" s="8">
        <f>VLOOKUP($B157,'4. Proposed RBCs'!$B$3:$R$379,9,FALSE)</f>
        <v>1.2999999999999999E-2</v>
      </c>
      <c r="O157" s="13" t="str">
        <f>VLOOKUP($B157,'4. Proposed RBCs'!$B$3:$R$379,11,FALSE)</f>
        <v>--</v>
      </c>
      <c r="P157" s="8">
        <f>VLOOKUP($B157,'4. Proposed RBCs'!$B$3:$R$379,13,FALSE)</f>
        <v>9.9000000000000008E-3</v>
      </c>
      <c r="Q157" s="5" t="str">
        <f>VLOOKUP($B157,'4. Proposed RBCs'!$B$3:$R$379,15,FALSE)</f>
        <v>--</v>
      </c>
      <c r="R157" s="89" t="str">
        <f>VLOOKUP($B157,'4. Proposed RBCs'!$B$3:$R$379,17,FALSE)</f>
        <v>--</v>
      </c>
      <c r="S157" t="b">
        <f t="shared" si="30"/>
        <v>0</v>
      </c>
      <c r="T157" t="b">
        <f t="shared" si="31"/>
        <v>1</v>
      </c>
      <c r="U157" t="b">
        <f t="shared" si="32"/>
        <v>0</v>
      </c>
      <c r="V157" t="b">
        <f t="shared" si="33"/>
        <v>1</v>
      </c>
      <c r="W157" t="b">
        <f t="shared" si="34"/>
        <v>0</v>
      </c>
      <c r="X157" t="b">
        <f t="shared" si="35"/>
        <v>1</v>
      </c>
      <c r="Y157" t="b">
        <f t="shared" si="36"/>
        <v>1</v>
      </c>
      <c r="Z157" s="106">
        <f t="shared" si="37"/>
        <v>3.8823529411764701</v>
      </c>
      <c r="AA157" s="64" t="str">
        <f t="shared" si="38"/>
        <v>--</v>
      </c>
      <c r="AB157" s="64">
        <f t="shared" si="39"/>
        <v>-0.27777777777777773</v>
      </c>
      <c r="AC157" s="64" t="str">
        <f t="shared" si="40"/>
        <v>--</v>
      </c>
      <c r="AD157" s="64">
        <f t="shared" si="41"/>
        <v>0.17857142857142874</v>
      </c>
      <c r="AE157" s="64" t="str">
        <f t="shared" si="42"/>
        <v>--</v>
      </c>
      <c r="AF157" s="107" t="str">
        <f t="shared" si="43"/>
        <v>--</v>
      </c>
      <c r="AG157" s="114"/>
      <c r="AH157" s="83"/>
      <c r="AI157" s="83"/>
      <c r="AJ157" s="5" t="s">
        <v>54</v>
      </c>
      <c r="AK157" s="98"/>
    </row>
    <row r="158" spans="1:37" x14ac:dyDescent="0.25">
      <c r="A158" s="5">
        <v>272</v>
      </c>
      <c r="B158" s="9">
        <v>285</v>
      </c>
      <c r="C158" s="9" t="s">
        <v>390</v>
      </c>
      <c r="D158" s="18" t="s">
        <v>391</v>
      </c>
      <c r="E158" s="97">
        <f>VLOOKUP($B158,'2018 RBCs'!$A$4:$L$609,6,FALSE)</f>
        <v>5.9999999999999995E-4</v>
      </c>
      <c r="F158" s="5" t="str">
        <f>VLOOKUP($B158,'2018 RBCs'!$A$4:$L$609,7,FALSE)</f>
        <v>--</v>
      </c>
      <c r="G158" s="5">
        <f>VLOOKUP($B158,'2018 RBCs'!$A$4:$L$609,8,FALSE)</f>
        <v>6.5000000000000002E-2</v>
      </c>
      <c r="H158" s="5" t="str">
        <f>VLOOKUP($B158,'2018 RBCs'!$A$4:$L$609,9,FALSE)</f>
        <v>--</v>
      </c>
      <c r="I158" s="5">
        <f>VLOOKUP($B158,'2018 RBCs'!$A$4:$L$609,10,FALSE)</f>
        <v>0.03</v>
      </c>
      <c r="J158" s="5" t="str">
        <f>VLOOKUP($B158,'2018 RBCs'!$A$4:$L$609,11,FALSE)</f>
        <v>--</v>
      </c>
      <c r="K158" s="98" t="str">
        <f>VLOOKUP($B158,'2018 RBCs'!$A$4:$L$609,12,FALSE)</f>
        <v>--</v>
      </c>
      <c r="L158" s="88">
        <f>VLOOKUP($B158,'4. Proposed RBCs'!$B$3:$R$379,5,FALSE)</f>
        <v>2.7000000000000001E-3</v>
      </c>
      <c r="M158" s="13" t="str">
        <f>VLOOKUP($B158,'4. Proposed RBCs'!$B$3:$R$379,7,FALSE)</f>
        <v>--</v>
      </c>
      <c r="N158" s="8">
        <f>VLOOKUP($B158,'4. Proposed RBCs'!$B$3:$R$379,9,FALSE)</f>
        <v>3.1E-2</v>
      </c>
      <c r="O158" s="13" t="str">
        <f>VLOOKUP($B158,'4. Proposed RBCs'!$B$3:$R$379,11,FALSE)</f>
        <v>--</v>
      </c>
      <c r="P158" s="13">
        <f>VLOOKUP($B158,'4. Proposed RBCs'!$B$3:$R$379,13,FALSE)</f>
        <v>0.03</v>
      </c>
      <c r="Q158" s="5" t="str">
        <f>VLOOKUP($B158,'4. Proposed RBCs'!$B$3:$R$379,15,FALSE)</f>
        <v>--</v>
      </c>
      <c r="R158" s="89" t="str">
        <f>VLOOKUP($B158,'4. Proposed RBCs'!$B$3:$R$379,17,FALSE)</f>
        <v>--</v>
      </c>
      <c r="S158" t="b">
        <f t="shared" si="30"/>
        <v>0</v>
      </c>
      <c r="T158" t="b">
        <f t="shared" si="31"/>
        <v>1</v>
      </c>
      <c r="U158" t="b">
        <f t="shared" si="32"/>
        <v>0</v>
      </c>
      <c r="V158" t="b">
        <f t="shared" si="33"/>
        <v>1</v>
      </c>
      <c r="W158" t="b">
        <f t="shared" si="34"/>
        <v>1</v>
      </c>
      <c r="X158" t="b">
        <f t="shared" si="35"/>
        <v>1</v>
      </c>
      <c r="Y158" t="b">
        <f t="shared" si="36"/>
        <v>1</v>
      </c>
      <c r="Z158" s="106">
        <f t="shared" si="37"/>
        <v>3.5000000000000009</v>
      </c>
      <c r="AA158" s="64" t="str">
        <f t="shared" si="38"/>
        <v>--</v>
      </c>
      <c r="AB158" s="64">
        <f t="shared" si="39"/>
        <v>-0.52307692307692311</v>
      </c>
      <c r="AC158" s="64" t="str">
        <f t="shared" si="40"/>
        <v>--</v>
      </c>
      <c r="AD158" s="64">
        <f t="shared" si="41"/>
        <v>0</v>
      </c>
      <c r="AE158" s="64" t="str">
        <f t="shared" si="42"/>
        <v>--</v>
      </c>
      <c r="AF158" s="107" t="str">
        <f t="shared" si="43"/>
        <v>--</v>
      </c>
      <c r="AG158" s="114"/>
      <c r="AH158" s="83"/>
      <c r="AI158" s="83"/>
      <c r="AJ158" s="5" t="s">
        <v>54</v>
      </c>
      <c r="AK158" s="98"/>
    </row>
    <row r="159" spans="1:37" x14ac:dyDescent="0.25">
      <c r="A159" s="5">
        <v>273</v>
      </c>
      <c r="B159" s="9">
        <v>286</v>
      </c>
      <c r="C159" s="9" t="s">
        <v>392</v>
      </c>
      <c r="D159" s="18" t="s">
        <v>393</v>
      </c>
      <c r="E159" s="97" t="str">
        <f>VLOOKUP($B159,'2018 RBCs'!$A$4:$L$609,6,FALSE)</f>
        <v>--</v>
      </c>
      <c r="F159" s="5">
        <f>VLOOKUP($B159,'2018 RBCs'!$A$4:$L$609,7,FALSE)</f>
        <v>0.2</v>
      </c>
      <c r="G159" s="5" t="str">
        <f>VLOOKUP($B159,'2018 RBCs'!$A$4:$L$609,8,FALSE)</f>
        <v>--</v>
      </c>
      <c r="H159" s="5">
        <f>VLOOKUP($B159,'2018 RBCs'!$A$4:$L$609,9,FALSE)</f>
        <v>0.88</v>
      </c>
      <c r="I159" s="5" t="str">
        <f>VLOOKUP($B159,'2018 RBCs'!$A$4:$L$609,10,FALSE)</f>
        <v>--</v>
      </c>
      <c r="J159" s="5">
        <f>VLOOKUP($B159,'2018 RBCs'!$A$4:$L$609,11,FALSE)</f>
        <v>0.88</v>
      </c>
      <c r="K159" s="98">
        <f>VLOOKUP($B159,'2018 RBCs'!$A$4:$L$609,12,FALSE)</f>
        <v>110</v>
      </c>
      <c r="L159" s="90" t="str">
        <f>VLOOKUP($B159,'4. Proposed RBCs'!$B$3:$R$379,5,FALSE)</f>
        <v>--</v>
      </c>
      <c r="M159" s="13">
        <f>VLOOKUP($B159,'4. Proposed RBCs'!$B$3:$R$379,7,FALSE)</f>
        <v>0.2</v>
      </c>
      <c r="N159" s="13" t="str">
        <f>VLOOKUP($B159,'4. Proposed RBCs'!$B$3:$R$379,9,FALSE)</f>
        <v>--</v>
      </c>
      <c r="O159" s="13">
        <f>VLOOKUP($B159,'4. Proposed RBCs'!$B$3:$R$379,11,FALSE)</f>
        <v>0.88</v>
      </c>
      <c r="P159" s="13" t="str">
        <f>VLOOKUP($B159,'4. Proposed RBCs'!$B$3:$R$379,13,FALSE)</f>
        <v>--</v>
      </c>
      <c r="Q159" s="5">
        <f>VLOOKUP($B159,'4. Proposed RBCs'!$B$3:$R$379,15,FALSE)</f>
        <v>0.88</v>
      </c>
      <c r="R159" s="89">
        <f>VLOOKUP($B159,'4. Proposed RBCs'!$B$3:$R$379,17,FALSE)</f>
        <v>110</v>
      </c>
      <c r="S159" t="b">
        <f t="shared" si="30"/>
        <v>1</v>
      </c>
      <c r="T159" t="b">
        <f t="shared" si="31"/>
        <v>1</v>
      </c>
      <c r="U159" t="b">
        <f t="shared" si="32"/>
        <v>1</v>
      </c>
      <c r="V159" t="b">
        <f t="shared" si="33"/>
        <v>1</v>
      </c>
      <c r="W159" t="b">
        <f t="shared" si="34"/>
        <v>1</v>
      </c>
      <c r="X159" t="b">
        <f t="shared" si="35"/>
        <v>1</v>
      </c>
      <c r="Y159" t="b">
        <f t="shared" si="36"/>
        <v>1</v>
      </c>
      <c r="Z159" s="106" t="str">
        <f t="shared" si="37"/>
        <v>--</v>
      </c>
      <c r="AA159" s="64">
        <f t="shared" si="38"/>
        <v>0</v>
      </c>
      <c r="AB159" s="64" t="str">
        <f t="shared" si="39"/>
        <v>--</v>
      </c>
      <c r="AC159" s="64">
        <f t="shared" si="40"/>
        <v>0</v>
      </c>
      <c r="AD159" s="64" t="str">
        <f t="shared" si="41"/>
        <v>--</v>
      </c>
      <c r="AE159" s="64">
        <f t="shared" si="42"/>
        <v>0</v>
      </c>
      <c r="AF159" s="107">
        <f t="shared" si="43"/>
        <v>0</v>
      </c>
      <c r="AG159" s="114"/>
      <c r="AH159" s="83"/>
      <c r="AI159" s="83"/>
      <c r="AJ159" s="5"/>
      <c r="AK159" s="98"/>
    </row>
    <row r="160" spans="1:37" x14ac:dyDescent="0.25">
      <c r="A160" s="5">
        <v>274</v>
      </c>
      <c r="B160" s="9">
        <v>287</v>
      </c>
      <c r="C160" s="9" t="s">
        <v>394</v>
      </c>
      <c r="D160" s="18" t="s">
        <v>395</v>
      </c>
      <c r="E160" s="97" t="str">
        <f>VLOOKUP($B160,'2018 RBCs'!$A$4:$L$609,6,FALSE)</f>
        <v>--</v>
      </c>
      <c r="F160" s="5">
        <f>VLOOKUP($B160,'2018 RBCs'!$A$4:$L$609,7,FALSE)</f>
        <v>30</v>
      </c>
      <c r="G160" s="5" t="str">
        <f>VLOOKUP($B160,'2018 RBCs'!$A$4:$L$609,8,FALSE)</f>
        <v>--</v>
      </c>
      <c r="H160" s="5">
        <f>VLOOKUP($B160,'2018 RBCs'!$A$4:$L$609,9,FALSE)</f>
        <v>130</v>
      </c>
      <c r="I160" s="5" t="str">
        <f>VLOOKUP($B160,'2018 RBCs'!$A$4:$L$609,10,FALSE)</f>
        <v>--</v>
      </c>
      <c r="J160" s="5">
        <f>VLOOKUP($B160,'2018 RBCs'!$A$4:$L$609,11,FALSE)</f>
        <v>130</v>
      </c>
      <c r="K160" s="98">
        <f>VLOOKUP($B160,'2018 RBCs'!$A$4:$L$609,12,FALSE)</f>
        <v>58000</v>
      </c>
      <c r="L160" s="88">
        <f>VLOOKUP($B160,'4. Proposed RBCs'!$B$3:$R$379,5,FALSE)</f>
        <v>9.0999999999999998E-2</v>
      </c>
      <c r="M160" s="13">
        <f>VLOOKUP($B160,'4. Proposed RBCs'!$B$3:$R$379,7,FALSE)</f>
        <v>30</v>
      </c>
      <c r="N160" s="8">
        <f>VLOOKUP($B160,'4. Proposed RBCs'!$B$3:$R$379,9,FALSE)</f>
        <v>2.4</v>
      </c>
      <c r="O160" s="13">
        <f>VLOOKUP($B160,'4. Proposed RBCs'!$B$3:$R$379,11,FALSE)</f>
        <v>130</v>
      </c>
      <c r="P160" s="8">
        <f>VLOOKUP($B160,'4. Proposed RBCs'!$B$3:$R$379,13,FALSE)</f>
        <v>1.1000000000000001</v>
      </c>
      <c r="Q160" s="5">
        <f>VLOOKUP($B160,'4. Proposed RBCs'!$B$3:$R$379,15,FALSE)</f>
        <v>130</v>
      </c>
      <c r="R160" s="89">
        <f>VLOOKUP($B160,'4. Proposed RBCs'!$B$3:$R$379,17,FALSE)</f>
        <v>58000</v>
      </c>
      <c r="S160" t="b">
        <f t="shared" si="30"/>
        <v>0</v>
      </c>
      <c r="T160" t="b">
        <f t="shared" si="31"/>
        <v>1</v>
      </c>
      <c r="U160" t="b">
        <f t="shared" si="32"/>
        <v>0</v>
      </c>
      <c r="V160" t="b">
        <f t="shared" si="33"/>
        <v>1</v>
      </c>
      <c r="W160" t="b">
        <f t="shared" si="34"/>
        <v>0</v>
      </c>
      <c r="X160" t="b">
        <f t="shared" si="35"/>
        <v>1</v>
      </c>
      <c r="Y160" t="b">
        <f t="shared" si="36"/>
        <v>1</v>
      </c>
      <c r="Z160" s="106" t="str">
        <f t="shared" si="37"/>
        <v>--</v>
      </c>
      <c r="AA160" s="64">
        <f t="shared" si="38"/>
        <v>0</v>
      </c>
      <c r="AB160" s="64" t="str">
        <f t="shared" si="39"/>
        <v>--</v>
      </c>
      <c r="AC160" s="64">
        <f t="shared" si="40"/>
        <v>0</v>
      </c>
      <c r="AD160" s="64" t="str">
        <f t="shared" si="41"/>
        <v>--</v>
      </c>
      <c r="AE160" s="64">
        <f t="shared" si="42"/>
        <v>0</v>
      </c>
      <c r="AF160" s="107">
        <f t="shared" si="43"/>
        <v>0</v>
      </c>
      <c r="AG160" s="114"/>
      <c r="AH160" s="83"/>
      <c r="AI160" s="83"/>
      <c r="AJ160" s="5"/>
      <c r="AK160" s="98"/>
    </row>
    <row r="161" spans="1:37" x14ac:dyDescent="0.25">
      <c r="A161" s="5">
        <v>289</v>
      </c>
      <c r="B161" s="9">
        <v>297</v>
      </c>
      <c r="C161" s="9" t="s">
        <v>407</v>
      </c>
      <c r="D161" s="18" t="s">
        <v>408</v>
      </c>
      <c r="E161" s="97" t="str">
        <f>VLOOKUP($B161,'2018 RBCs'!$A$4:$L$609,6,FALSE)</f>
        <v>--</v>
      </c>
      <c r="F161" s="5">
        <f>VLOOKUP($B161,'2018 RBCs'!$A$4:$L$609,7,FALSE)</f>
        <v>6.9000000000000006E-2</v>
      </c>
      <c r="G161" s="5" t="str">
        <f>VLOOKUP($B161,'2018 RBCs'!$A$4:$L$609,8,FALSE)</f>
        <v>--</v>
      </c>
      <c r="H161" s="5">
        <f>VLOOKUP($B161,'2018 RBCs'!$A$4:$L$609,9,FALSE)</f>
        <v>0.3</v>
      </c>
      <c r="I161" s="5" t="str">
        <f>VLOOKUP($B161,'2018 RBCs'!$A$4:$L$609,10,FALSE)</f>
        <v>--</v>
      </c>
      <c r="J161" s="5">
        <f>VLOOKUP($B161,'2018 RBCs'!$A$4:$L$609,11,FALSE)</f>
        <v>0.3</v>
      </c>
      <c r="K161" s="98">
        <f>VLOOKUP($B161,'2018 RBCs'!$A$4:$L$609,12,FALSE)</f>
        <v>0.21</v>
      </c>
      <c r="L161" s="90" t="str">
        <f>VLOOKUP($B161,'4. Proposed RBCs'!$B$3:$R$379,5,FALSE)</f>
        <v>--</v>
      </c>
      <c r="M161" s="8">
        <f>VLOOKUP($B161,'4. Proposed RBCs'!$B$3:$R$379,7,FALSE)</f>
        <v>0.03</v>
      </c>
      <c r="N161" s="13" t="str">
        <f>VLOOKUP($B161,'4. Proposed RBCs'!$B$3:$R$379,9,FALSE)</f>
        <v>--</v>
      </c>
      <c r="O161" s="8">
        <f>VLOOKUP($B161,'4. Proposed RBCs'!$B$3:$R$379,11,FALSE)</f>
        <v>0.13</v>
      </c>
      <c r="P161" s="13" t="str">
        <f>VLOOKUP($B161,'4. Proposed RBCs'!$B$3:$R$379,13,FALSE)</f>
        <v>--</v>
      </c>
      <c r="Q161" s="8">
        <f>VLOOKUP($B161,'4. Proposed RBCs'!$B$3:$R$379,15,FALSE)</f>
        <v>0.13</v>
      </c>
      <c r="R161" s="91">
        <f>VLOOKUP($B161,'4. Proposed RBCs'!$B$3:$R$379,17,FALSE)</f>
        <v>3.5000000000000003E-2</v>
      </c>
      <c r="S161" t="b">
        <f t="shared" si="30"/>
        <v>1</v>
      </c>
      <c r="T161" t="b">
        <f t="shared" si="31"/>
        <v>0</v>
      </c>
      <c r="U161" t="b">
        <f t="shared" si="32"/>
        <v>1</v>
      </c>
      <c r="V161" t="b">
        <f t="shared" si="33"/>
        <v>0</v>
      </c>
      <c r="W161" t="b">
        <f t="shared" si="34"/>
        <v>1</v>
      </c>
      <c r="X161" t="b">
        <f t="shared" si="35"/>
        <v>0</v>
      </c>
      <c r="Y161" t="b">
        <f t="shared" si="36"/>
        <v>0</v>
      </c>
      <c r="Z161" s="106" t="str">
        <f t="shared" si="37"/>
        <v>--</v>
      </c>
      <c r="AA161" s="64">
        <f t="shared" si="38"/>
        <v>-0.56521739130434789</v>
      </c>
      <c r="AB161" s="64" t="str">
        <f t="shared" si="39"/>
        <v>--</v>
      </c>
      <c r="AC161" s="64">
        <f t="shared" si="40"/>
        <v>-0.56666666666666665</v>
      </c>
      <c r="AD161" s="64" t="str">
        <f t="shared" si="41"/>
        <v>--</v>
      </c>
      <c r="AE161" s="64">
        <f t="shared" si="42"/>
        <v>-0.56666666666666665</v>
      </c>
      <c r="AF161" s="107">
        <f t="shared" si="43"/>
        <v>-0.83333333333333326</v>
      </c>
      <c r="AG161" s="114"/>
      <c r="AH161" s="83" t="s">
        <v>1753</v>
      </c>
      <c r="AI161" s="83" t="s">
        <v>1754</v>
      </c>
      <c r="AJ161" s="5"/>
      <c r="AK161" s="98"/>
    </row>
    <row r="162" spans="1:37" x14ac:dyDescent="0.25">
      <c r="A162" s="5">
        <v>276</v>
      </c>
      <c r="B162" s="9">
        <v>289</v>
      </c>
      <c r="C162" s="9" t="s">
        <v>396</v>
      </c>
      <c r="D162" s="18" t="s">
        <v>397</v>
      </c>
      <c r="E162" s="97" t="str">
        <f>VLOOKUP($B162,'2018 RBCs'!$A$4:$L$609,6,FALSE)</f>
        <v>--</v>
      </c>
      <c r="F162" s="5">
        <f>VLOOKUP($B162,'2018 RBCs'!$A$4:$L$609,7,FALSE)</f>
        <v>700</v>
      </c>
      <c r="G162" s="5" t="str">
        <f>VLOOKUP($B162,'2018 RBCs'!$A$4:$L$609,8,FALSE)</f>
        <v>--</v>
      </c>
      <c r="H162" s="5">
        <f>VLOOKUP($B162,'2018 RBCs'!$A$4:$L$609,9,FALSE)</f>
        <v>3100</v>
      </c>
      <c r="I162" s="5" t="str">
        <f>VLOOKUP($B162,'2018 RBCs'!$A$4:$L$609,10,FALSE)</f>
        <v>--</v>
      </c>
      <c r="J162" s="5">
        <f>VLOOKUP($B162,'2018 RBCs'!$A$4:$L$609,11,FALSE)</f>
        <v>3100</v>
      </c>
      <c r="K162" s="98" t="str">
        <f>VLOOKUP($B162,'2018 RBCs'!$A$4:$L$609,12,FALSE)</f>
        <v>--</v>
      </c>
      <c r="L162" s="88">
        <f>VLOOKUP($B162,'4. Proposed RBCs'!$B$3:$R$379,5,FALSE)</f>
        <v>5</v>
      </c>
      <c r="M162" s="13">
        <f>VLOOKUP($B162,'4. Proposed RBCs'!$B$3:$R$379,7,FALSE)</f>
        <v>700</v>
      </c>
      <c r="N162" s="8">
        <f>VLOOKUP($B162,'4. Proposed RBCs'!$B$3:$R$379,9,FALSE)</f>
        <v>130</v>
      </c>
      <c r="O162" s="13">
        <f>VLOOKUP($B162,'4. Proposed RBCs'!$B$3:$R$379,11,FALSE)</f>
        <v>3100</v>
      </c>
      <c r="P162" s="8">
        <f>VLOOKUP($B162,'4. Proposed RBCs'!$B$3:$R$379,13,FALSE)</f>
        <v>60</v>
      </c>
      <c r="Q162" s="5">
        <f>VLOOKUP($B162,'4. Proposed RBCs'!$B$3:$R$379,15,FALSE)</f>
        <v>3100</v>
      </c>
      <c r="R162" s="91">
        <f>VLOOKUP($B162,'4. Proposed RBCs'!$B$3:$R$379,17,FALSE)</f>
        <v>21000</v>
      </c>
      <c r="S162" t="b">
        <f t="shared" si="30"/>
        <v>0</v>
      </c>
      <c r="T162" t="b">
        <f t="shared" si="31"/>
        <v>1</v>
      </c>
      <c r="U162" t="b">
        <f t="shared" si="32"/>
        <v>0</v>
      </c>
      <c r="V162" t="b">
        <f t="shared" si="33"/>
        <v>1</v>
      </c>
      <c r="W162" t="b">
        <f t="shared" si="34"/>
        <v>0</v>
      </c>
      <c r="X162" t="b">
        <f t="shared" si="35"/>
        <v>1</v>
      </c>
      <c r="Y162" t="b">
        <f t="shared" si="36"/>
        <v>0</v>
      </c>
      <c r="Z162" s="106" t="str">
        <f t="shared" si="37"/>
        <v>--</v>
      </c>
      <c r="AA162" s="64">
        <f t="shared" si="38"/>
        <v>0</v>
      </c>
      <c r="AB162" s="64" t="str">
        <f t="shared" si="39"/>
        <v>--</v>
      </c>
      <c r="AC162" s="64">
        <f t="shared" si="40"/>
        <v>0</v>
      </c>
      <c r="AD162" s="64" t="str">
        <f t="shared" si="41"/>
        <v>--</v>
      </c>
      <c r="AE162" s="64">
        <f t="shared" si="42"/>
        <v>0</v>
      </c>
      <c r="AF162" s="107" t="str">
        <f t="shared" si="43"/>
        <v>--</v>
      </c>
      <c r="AG162" s="114"/>
      <c r="AH162" s="83"/>
      <c r="AI162" s="83"/>
      <c r="AJ162" s="5"/>
      <c r="AK162" s="98"/>
    </row>
    <row r="163" spans="1:37" x14ac:dyDescent="0.25">
      <c r="A163" s="5">
        <v>277</v>
      </c>
      <c r="B163" s="9">
        <v>290</v>
      </c>
      <c r="C163" s="9" t="s">
        <v>398</v>
      </c>
      <c r="D163" s="18" t="s">
        <v>399</v>
      </c>
      <c r="E163" s="97">
        <f>VLOOKUP($B163,'2018 RBCs'!$A$4:$L$609,6,FALSE)</f>
        <v>2.0000000000000001E-4</v>
      </c>
      <c r="F163" s="5">
        <f>VLOOKUP($B163,'2018 RBCs'!$A$4:$L$609,7,FALSE)</f>
        <v>0.03</v>
      </c>
      <c r="G163" s="5">
        <f>VLOOKUP($B163,'2018 RBCs'!$A$4:$L$609,8,FALSE)</f>
        <v>5.3E-3</v>
      </c>
      <c r="H163" s="5">
        <f>VLOOKUP($B163,'2018 RBCs'!$A$4:$L$609,9,FALSE)</f>
        <v>0.13</v>
      </c>
      <c r="I163" s="5">
        <f>VLOOKUP($B163,'2018 RBCs'!$A$4:$L$609,10,FALSE)</f>
        <v>2.3999999999999998E-3</v>
      </c>
      <c r="J163" s="5">
        <f>VLOOKUP($B163,'2018 RBCs'!$A$4:$L$609,11,FALSE)</f>
        <v>0.13</v>
      </c>
      <c r="K163" s="98">
        <f>VLOOKUP($B163,'2018 RBCs'!$A$4:$L$609,12,FALSE)</f>
        <v>5.2</v>
      </c>
      <c r="L163" s="90">
        <f>VLOOKUP($B163,'4. Proposed RBCs'!$B$3:$R$379,5,FALSE)</f>
        <v>2.0000000000000001E-4</v>
      </c>
      <c r="M163" s="13">
        <f>VLOOKUP($B163,'4. Proposed RBCs'!$B$3:$R$379,7,FALSE)</f>
        <v>0.03</v>
      </c>
      <c r="N163" s="13">
        <f>VLOOKUP($B163,'4. Proposed RBCs'!$B$3:$R$379,9,FALSE)</f>
        <v>5.3E-3</v>
      </c>
      <c r="O163" s="13">
        <f>VLOOKUP($B163,'4. Proposed RBCs'!$B$3:$R$379,11,FALSE)</f>
        <v>0.13</v>
      </c>
      <c r="P163" s="13">
        <f>VLOOKUP($B163,'4. Proposed RBCs'!$B$3:$R$379,13,FALSE)</f>
        <v>2.3999999999999998E-3</v>
      </c>
      <c r="Q163" s="5">
        <f>VLOOKUP($B163,'4. Proposed RBCs'!$B$3:$R$379,15,FALSE)</f>
        <v>0.13</v>
      </c>
      <c r="R163" s="89">
        <f>VLOOKUP($B163,'4. Proposed RBCs'!$B$3:$R$379,17,FALSE)</f>
        <v>5.2</v>
      </c>
      <c r="S163" t="b">
        <f t="shared" si="30"/>
        <v>1</v>
      </c>
      <c r="T163" t="b">
        <f t="shared" si="31"/>
        <v>1</v>
      </c>
      <c r="U163" t="b">
        <f t="shared" si="32"/>
        <v>1</v>
      </c>
      <c r="V163" t="b">
        <f t="shared" si="33"/>
        <v>1</v>
      </c>
      <c r="W163" t="b">
        <f t="shared" si="34"/>
        <v>1</v>
      </c>
      <c r="X163" t="b">
        <f t="shared" si="35"/>
        <v>1</v>
      </c>
      <c r="Y163" t="b">
        <f t="shared" si="36"/>
        <v>1</v>
      </c>
      <c r="Z163" s="106">
        <f t="shared" si="37"/>
        <v>0</v>
      </c>
      <c r="AA163" s="64">
        <f t="shared" si="38"/>
        <v>0</v>
      </c>
      <c r="AB163" s="64">
        <f t="shared" si="39"/>
        <v>0</v>
      </c>
      <c r="AC163" s="64">
        <f t="shared" si="40"/>
        <v>0</v>
      </c>
      <c r="AD163" s="64">
        <f t="shared" si="41"/>
        <v>0</v>
      </c>
      <c r="AE163" s="64">
        <f t="shared" si="42"/>
        <v>0</v>
      </c>
      <c r="AF163" s="107">
        <f t="shared" si="43"/>
        <v>0</v>
      </c>
      <c r="AG163" s="114"/>
      <c r="AH163" s="83"/>
      <c r="AI163" s="83"/>
      <c r="AJ163" s="5"/>
      <c r="AK163" s="98"/>
    </row>
    <row r="164" spans="1:37" x14ac:dyDescent="0.25">
      <c r="A164" s="5">
        <v>280</v>
      </c>
      <c r="B164" s="9">
        <v>292</v>
      </c>
      <c r="C164" s="9" t="s">
        <v>400</v>
      </c>
      <c r="D164" s="18" t="s">
        <v>401</v>
      </c>
      <c r="E164" s="97" t="str">
        <f>VLOOKUP($B164,'2018 RBCs'!$A$4:$L$609,6,FALSE)</f>
        <v>--</v>
      </c>
      <c r="F164" s="5">
        <f>VLOOKUP($B164,'2018 RBCs'!$A$4:$L$609,7,FALSE)</f>
        <v>20</v>
      </c>
      <c r="G164" s="5" t="str">
        <f>VLOOKUP($B164,'2018 RBCs'!$A$4:$L$609,8,FALSE)</f>
        <v>--</v>
      </c>
      <c r="H164" s="5">
        <f>VLOOKUP($B164,'2018 RBCs'!$A$4:$L$609,9,FALSE)</f>
        <v>88</v>
      </c>
      <c r="I164" s="5" t="str">
        <f>VLOOKUP($B164,'2018 RBCs'!$A$4:$L$609,10,FALSE)</f>
        <v>--</v>
      </c>
      <c r="J164" s="5">
        <f>VLOOKUP($B164,'2018 RBCs'!$A$4:$L$609,11,FALSE)</f>
        <v>88</v>
      </c>
      <c r="K164" s="98">
        <f>VLOOKUP($B164,'2018 RBCs'!$A$4:$L$609,12,FALSE)</f>
        <v>2100</v>
      </c>
      <c r="L164" s="90" t="str">
        <f>VLOOKUP($B164,'4. Proposed RBCs'!$B$3:$R$379,5,FALSE)</f>
        <v>--</v>
      </c>
      <c r="M164" s="8">
        <f>VLOOKUP($B164,'4. Proposed RBCs'!$B$3:$R$379,7,FALSE)</f>
        <v>9</v>
      </c>
      <c r="N164" s="13" t="str">
        <f>VLOOKUP($B164,'4. Proposed RBCs'!$B$3:$R$379,9,FALSE)</f>
        <v>--</v>
      </c>
      <c r="O164" s="8">
        <f>VLOOKUP($B164,'4. Proposed RBCs'!$B$3:$R$379,11,FALSE)</f>
        <v>40</v>
      </c>
      <c r="P164" s="13" t="str">
        <f>VLOOKUP($B164,'4. Proposed RBCs'!$B$3:$R$379,13,FALSE)</f>
        <v>--</v>
      </c>
      <c r="Q164" s="8">
        <f>VLOOKUP($B164,'4. Proposed RBCs'!$B$3:$R$379,15,FALSE)</f>
        <v>40</v>
      </c>
      <c r="R164" s="91">
        <f>VLOOKUP($B164,'4. Proposed RBCs'!$B$3:$R$379,17,FALSE)</f>
        <v>88</v>
      </c>
      <c r="S164" t="b">
        <f t="shared" si="30"/>
        <v>1</v>
      </c>
      <c r="T164" t="b">
        <f t="shared" si="31"/>
        <v>0</v>
      </c>
      <c r="U164" t="b">
        <f t="shared" si="32"/>
        <v>1</v>
      </c>
      <c r="V164" t="b">
        <f t="shared" si="33"/>
        <v>0</v>
      </c>
      <c r="W164" t="b">
        <f t="shared" si="34"/>
        <v>1</v>
      </c>
      <c r="X164" t="b">
        <f t="shared" si="35"/>
        <v>0</v>
      </c>
      <c r="Y164" t="b">
        <f t="shared" si="36"/>
        <v>0</v>
      </c>
      <c r="Z164" s="106" t="str">
        <f t="shared" si="37"/>
        <v>--</v>
      </c>
      <c r="AA164" s="64">
        <f t="shared" si="38"/>
        <v>-0.55000000000000004</v>
      </c>
      <c r="AB164" s="64" t="str">
        <f t="shared" si="39"/>
        <v>--</v>
      </c>
      <c r="AC164" s="64">
        <f t="shared" si="40"/>
        <v>-0.54545454545454541</v>
      </c>
      <c r="AD164" s="64" t="str">
        <f t="shared" si="41"/>
        <v>--</v>
      </c>
      <c r="AE164" s="64">
        <f t="shared" si="42"/>
        <v>-0.54545454545454541</v>
      </c>
      <c r="AF164" s="107">
        <f t="shared" si="43"/>
        <v>-0.95809523809523811</v>
      </c>
      <c r="AG164" s="114"/>
      <c r="AH164" s="83" t="s">
        <v>1755</v>
      </c>
      <c r="AI164" s="83" t="s">
        <v>1735</v>
      </c>
      <c r="AJ164" s="5"/>
      <c r="AK164" s="98"/>
    </row>
    <row r="165" spans="1:37" x14ac:dyDescent="0.25">
      <c r="A165" s="5">
        <v>283</v>
      </c>
      <c r="B165" s="9">
        <v>293</v>
      </c>
      <c r="C165" s="15" t="s">
        <v>402</v>
      </c>
      <c r="D165" s="18" t="s">
        <v>403</v>
      </c>
      <c r="E165" s="97" t="str">
        <f>VLOOKUP($B165,'2018 RBCs'!$A$4:$L$609,6,FALSE)</f>
        <v>--</v>
      </c>
      <c r="F165" s="5">
        <f>VLOOKUP($B165,'2018 RBCs'!$A$4:$L$609,7,FALSE)</f>
        <v>2</v>
      </c>
      <c r="G165" s="5" t="str">
        <f>VLOOKUP($B165,'2018 RBCs'!$A$4:$L$609,8,FALSE)</f>
        <v>--</v>
      </c>
      <c r="H165" s="5">
        <f>VLOOKUP($B165,'2018 RBCs'!$A$4:$L$609,9,FALSE)</f>
        <v>8.8000000000000007</v>
      </c>
      <c r="I165" s="5" t="str">
        <f>VLOOKUP($B165,'2018 RBCs'!$A$4:$L$609,10,FALSE)</f>
        <v>--</v>
      </c>
      <c r="J165" s="5">
        <f>VLOOKUP($B165,'2018 RBCs'!$A$4:$L$609,11,FALSE)</f>
        <v>8.8000000000000007</v>
      </c>
      <c r="K165" s="98">
        <f>VLOOKUP($B165,'2018 RBCs'!$A$4:$L$609,12,FALSE)</f>
        <v>98</v>
      </c>
      <c r="L165" s="90" t="str">
        <f>VLOOKUP($B165,'4. Proposed RBCs'!$B$3:$R$379,5,FALSE)</f>
        <v>--</v>
      </c>
      <c r="M165" s="13">
        <f>VLOOKUP($B165,'4. Proposed RBCs'!$B$3:$R$379,7,FALSE)</f>
        <v>2</v>
      </c>
      <c r="N165" s="13" t="str">
        <f>VLOOKUP($B165,'4. Proposed RBCs'!$B$3:$R$379,9,FALSE)</f>
        <v>--</v>
      </c>
      <c r="O165" s="13">
        <f>VLOOKUP($B165,'4. Proposed RBCs'!$B$3:$R$379,11,FALSE)</f>
        <v>8.8000000000000007</v>
      </c>
      <c r="P165" s="13" t="str">
        <f>VLOOKUP($B165,'4. Proposed RBCs'!$B$3:$R$379,13,FALSE)</f>
        <v>--</v>
      </c>
      <c r="Q165" s="5">
        <f>VLOOKUP($B165,'4. Proposed RBCs'!$B$3:$R$379,15,FALSE)</f>
        <v>8.8000000000000007</v>
      </c>
      <c r="R165" s="89">
        <f>VLOOKUP($B165,'4. Proposed RBCs'!$B$3:$R$379,17,FALSE)</f>
        <v>98</v>
      </c>
      <c r="S165" t="b">
        <f t="shared" si="30"/>
        <v>1</v>
      </c>
      <c r="T165" t="b">
        <f t="shared" si="31"/>
        <v>1</v>
      </c>
      <c r="U165" t="b">
        <f t="shared" si="32"/>
        <v>1</v>
      </c>
      <c r="V165" t="b">
        <f t="shared" si="33"/>
        <v>1</v>
      </c>
      <c r="W165" t="b">
        <f t="shared" si="34"/>
        <v>1</v>
      </c>
      <c r="X165" t="b">
        <f t="shared" si="35"/>
        <v>1</v>
      </c>
      <c r="Y165" t="b">
        <f t="shared" si="36"/>
        <v>1</v>
      </c>
      <c r="Z165" s="106" t="str">
        <f t="shared" si="37"/>
        <v>--</v>
      </c>
      <c r="AA165" s="64">
        <f t="shared" si="38"/>
        <v>0</v>
      </c>
      <c r="AB165" s="64" t="str">
        <f t="shared" si="39"/>
        <v>--</v>
      </c>
      <c r="AC165" s="64">
        <f t="shared" si="40"/>
        <v>0</v>
      </c>
      <c r="AD165" s="64" t="str">
        <f t="shared" si="41"/>
        <v>--</v>
      </c>
      <c r="AE165" s="64">
        <f t="shared" si="42"/>
        <v>0</v>
      </c>
      <c r="AF165" s="107">
        <f t="shared" si="43"/>
        <v>0</v>
      </c>
      <c r="AG165" s="114"/>
      <c r="AH165" s="83"/>
      <c r="AI165" s="83"/>
      <c r="AJ165" s="5"/>
      <c r="AK165" s="98"/>
    </row>
    <row r="166" spans="1:37" x14ac:dyDescent="0.25">
      <c r="A166" s="5">
        <v>287</v>
      </c>
      <c r="B166" s="5" t="s">
        <v>404</v>
      </c>
      <c r="C166" s="5" t="s">
        <v>405</v>
      </c>
      <c r="D166" s="7" t="s">
        <v>406</v>
      </c>
      <c r="E166" s="97" t="e">
        <f>VLOOKUP($B166,'2018 RBCs'!$A$4:$L$609,6,FALSE)</f>
        <v>#N/A</v>
      </c>
      <c r="F166" s="5" t="e">
        <f>VLOOKUP($B166,'2018 RBCs'!$A$4:$L$609,7,FALSE)</f>
        <v>#N/A</v>
      </c>
      <c r="G166" s="5" t="e">
        <f>VLOOKUP($B166,'2018 RBCs'!$A$4:$L$609,8,FALSE)</f>
        <v>#N/A</v>
      </c>
      <c r="H166" s="5" t="e">
        <f>VLOOKUP($B166,'2018 RBCs'!$A$4:$L$609,9,FALSE)</f>
        <v>#N/A</v>
      </c>
      <c r="I166" s="5" t="e">
        <f>VLOOKUP($B166,'2018 RBCs'!$A$4:$L$609,10,FALSE)</f>
        <v>#N/A</v>
      </c>
      <c r="J166" s="5" t="e">
        <f>VLOOKUP($B166,'2018 RBCs'!$A$4:$L$609,11,FALSE)</f>
        <v>#N/A</v>
      </c>
      <c r="K166" s="98" t="e">
        <f>VLOOKUP($B166,'2018 RBCs'!$A$4:$L$609,12,FALSE)</f>
        <v>#N/A</v>
      </c>
      <c r="L166" s="92" t="str">
        <f>VLOOKUP($B166,'4. Proposed RBCs'!$B$3:$R$379,5,FALSE)</f>
        <v>--</v>
      </c>
      <c r="M166" s="11">
        <f>VLOOKUP($B166,'4. Proposed RBCs'!$B$3:$R$379,7,FALSE)</f>
        <v>400</v>
      </c>
      <c r="N166" s="11" t="str">
        <f>VLOOKUP($B166,'4. Proposed RBCs'!$B$3:$R$379,9,FALSE)</f>
        <v>--</v>
      </c>
      <c r="O166" s="11">
        <f>VLOOKUP($B166,'4. Proposed RBCs'!$B$3:$R$379,11,FALSE)</f>
        <v>1800</v>
      </c>
      <c r="P166" s="11" t="str">
        <f>VLOOKUP($B166,'4. Proposed RBCs'!$B$3:$R$379,13,FALSE)</f>
        <v>--</v>
      </c>
      <c r="Q166" s="11">
        <f>VLOOKUP($B166,'4. Proposed RBCs'!$B$3:$R$379,15,FALSE)</f>
        <v>1800</v>
      </c>
      <c r="R166" s="93" t="str">
        <f>VLOOKUP($B166,'4. Proposed RBCs'!$B$3:$R$379,17,FALSE)</f>
        <v>--</v>
      </c>
      <c r="S166" t="e">
        <f t="shared" si="30"/>
        <v>#N/A</v>
      </c>
      <c r="T166" t="e">
        <f t="shared" si="31"/>
        <v>#N/A</v>
      </c>
      <c r="U166" t="e">
        <f t="shared" si="32"/>
        <v>#N/A</v>
      </c>
      <c r="V166" t="e">
        <f t="shared" si="33"/>
        <v>#N/A</v>
      </c>
      <c r="W166" t="e">
        <f t="shared" si="34"/>
        <v>#N/A</v>
      </c>
      <c r="X166" t="e">
        <f t="shared" si="35"/>
        <v>#N/A</v>
      </c>
      <c r="Y166" t="e">
        <f t="shared" si="36"/>
        <v>#N/A</v>
      </c>
      <c r="Z166" s="106" t="s">
        <v>1712</v>
      </c>
      <c r="AA166" s="64" t="s">
        <v>1712</v>
      </c>
      <c r="AB166" s="64" t="s">
        <v>1712</v>
      </c>
      <c r="AC166" s="64" t="s">
        <v>1712</v>
      </c>
      <c r="AD166" s="64" t="s">
        <v>1712</v>
      </c>
      <c r="AE166" s="64" t="s">
        <v>1712</v>
      </c>
      <c r="AF166" s="107" t="s">
        <v>1712</v>
      </c>
      <c r="AG166" s="114"/>
      <c r="AH166" s="83"/>
      <c r="AI166" s="83"/>
      <c r="AJ166" s="5"/>
      <c r="AK166" s="98"/>
    </row>
    <row r="167" spans="1:37" x14ac:dyDescent="0.25">
      <c r="A167" s="5">
        <v>295</v>
      </c>
      <c r="B167" s="9">
        <v>300</v>
      </c>
      <c r="C167" s="9" t="s">
        <v>415</v>
      </c>
      <c r="D167" s="18" t="s">
        <v>416</v>
      </c>
      <c r="E167" s="97" t="str">
        <f>VLOOKUP($B167,'2018 RBCs'!$A$4:$L$609,6,FALSE)</f>
        <v>--</v>
      </c>
      <c r="F167" s="5">
        <f>VLOOKUP($B167,'2018 RBCs'!$A$4:$L$609,7,FALSE)</f>
        <v>2000</v>
      </c>
      <c r="G167" s="5" t="str">
        <f>VLOOKUP($B167,'2018 RBCs'!$A$4:$L$609,8,FALSE)</f>
        <v>--</v>
      </c>
      <c r="H167" s="5">
        <f>VLOOKUP($B167,'2018 RBCs'!$A$4:$L$609,9,FALSE)</f>
        <v>8800</v>
      </c>
      <c r="I167" s="5" t="str">
        <f>VLOOKUP($B167,'2018 RBCs'!$A$4:$L$609,10,FALSE)</f>
        <v>--</v>
      </c>
      <c r="J167" s="5">
        <f>VLOOKUP($B167,'2018 RBCs'!$A$4:$L$609,11,FALSE)</f>
        <v>8800</v>
      </c>
      <c r="K167" s="98" t="str">
        <f>VLOOKUP($B167,'2018 RBCs'!$A$4:$L$609,12,FALSE)</f>
        <v>--</v>
      </c>
      <c r="L167" s="90" t="str">
        <f>VLOOKUP($B167,'4. Proposed RBCs'!$B$3:$R$379,5,FALSE)</f>
        <v>--</v>
      </c>
      <c r="M167" s="13">
        <f>VLOOKUP($B167,'4. Proposed RBCs'!$B$3:$R$379,7,FALSE)</f>
        <v>2000</v>
      </c>
      <c r="N167" s="13" t="str">
        <f>VLOOKUP($B167,'4. Proposed RBCs'!$B$3:$R$379,9,FALSE)</f>
        <v>--</v>
      </c>
      <c r="O167" s="13">
        <f>VLOOKUP($B167,'4. Proposed RBCs'!$B$3:$R$379,11,FALSE)</f>
        <v>8800</v>
      </c>
      <c r="P167" s="13" t="str">
        <f>VLOOKUP($B167,'4. Proposed RBCs'!$B$3:$R$379,13,FALSE)</f>
        <v>--</v>
      </c>
      <c r="Q167" s="5">
        <f>VLOOKUP($B167,'4. Proposed RBCs'!$B$3:$R$379,15,FALSE)</f>
        <v>8800</v>
      </c>
      <c r="R167" s="89" t="str">
        <f>VLOOKUP($B167,'4. Proposed RBCs'!$B$3:$R$379,17,FALSE)</f>
        <v>--</v>
      </c>
      <c r="S167" t="b">
        <f t="shared" si="30"/>
        <v>1</v>
      </c>
      <c r="T167" t="b">
        <f t="shared" si="31"/>
        <v>1</v>
      </c>
      <c r="U167" t="b">
        <f t="shared" si="32"/>
        <v>1</v>
      </c>
      <c r="V167" t="b">
        <f t="shared" si="33"/>
        <v>1</v>
      </c>
      <c r="W167" t="b">
        <f t="shared" si="34"/>
        <v>1</v>
      </c>
      <c r="X167" t="b">
        <f t="shared" si="35"/>
        <v>1</v>
      </c>
      <c r="Y167" t="b">
        <f t="shared" si="36"/>
        <v>1</v>
      </c>
      <c r="Z167" s="106" t="str">
        <f t="shared" si="37"/>
        <v>--</v>
      </c>
      <c r="AA167" s="64">
        <f t="shared" si="38"/>
        <v>0</v>
      </c>
      <c r="AB167" s="64" t="str">
        <f t="shared" si="39"/>
        <v>--</v>
      </c>
      <c r="AC167" s="64">
        <f t="shared" si="40"/>
        <v>0</v>
      </c>
      <c r="AD167" s="64" t="str">
        <f t="shared" si="41"/>
        <v>--</v>
      </c>
      <c r="AE167" s="64">
        <f t="shared" si="42"/>
        <v>0</v>
      </c>
      <c r="AF167" s="107" t="str">
        <f t="shared" si="43"/>
        <v>--</v>
      </c>
      <c r="AG167" s="114"/>
      <c r="AH167" s="83"/>
      <c r="AI167" s="83"/>
      <c r="AJ167" s="5"/>
      <c r="AK167" s="98"/>
    </row>
    <row r="168" spans="1:37" x14ac:dyDescent="0.25">
      <c r="A168" s="5">
        <v>296</v>
      </c>
      <c r="B168" s="5">
        <v>301</v>
      </c>
      <c r="C168" s="5" t="s">
        <v>417</v>
      </c>
      <c r="D168" s="7" t="s">
        <v>418</v>
      </c>
      <c r="E168" s="97" t="str">
        <f>VLOOKUP($B168,'2018 RBCs'!$A$4:$L$609,6,FALSE)</f>
        <v>--</v>
      </c>
      <c r="F168" s="5" t="str">
        <f>VLOOKUP($B168,'2018 RBCs'!$A$4:$L$609,7,FALSE)</f>
        <v>--</v>
      </c>
      <c r="G168" s="5" t="str">
        <f>VLOOKUP($B168,'2018 RBCs'!$A$4:$L$609,8,FALSE)</f>
        <v>--</v>
      </c>
      <c r="H168" s="5" t="str">
        <f>VLOOKUP($B168,'2018 RBCs'!$A$4:$L$609,9,FALSE)</f>
        <v>--</v>
      </c>
      <c r="I168" s="5" t="str">
        <f>VLOOKUP($B168,'2018 RBCs'!$A$4:$L$609,10,FALSE)</f>
        <v>--</v>
      </c>
      <c r="J168" s="5" t="str">
        <f>VLOOKUP($B168,'2018 RBCs'!$A$4:$L$609,11,FALSE)</f>
        <v>--</v>
      </c>
      <c r="K168" s="98" t="str">
        <f>VLOOKUP($B168,'2018 RBCs'!$A$4:$L$609,12,FALSE)</f>
        <v>--</v>
      </c>
      <c r="L168" s="88">
        <f>VLOOKUP($B168,'4. Proposed RBCs'!$B$3:$R$379,5,FALSE)</f>
        <v>0.19</v>
      </c>
      <c r="M168" s="8">
        <f>VLOOKUP($B168,'4. Proposed RBCs'!$B$3:$R$379,7,FALSE)</f>
        <v>390</v>
      </c>
      <c r="N168" s="8">
        <f>VLOOKUP($B168,'4. Proposed RBCs'!$B$3:$R$379,9,FALSE)</f>
        <v>4.8</v>
      </c>
      <c r="O168" s="8">
        <f>VLOOKUP($B168,'4. Proposed RBCs'!$B$3:$R$379,11,FALSE)</f>
        <v>1700</v>
      </c>
      <c r="P168" s="8">
        <f>VLOOKUP($B168,'4. Proposed RBCs'!$B$3:$R$379,13,FALSE)</f>
        <v>2.2000000000000002</v>
      </c>
      <c r="Q168" s="8">
        <f>VLOOKUP($B168,'4. Proposed RBCs'!$B$3:$R$379,15,FALSE)</f>
        <v>1700</v>
      </c>
      <c r="R168" s="91">
        <f>VLOOKUP($B168,'4. Proposed RBCs'!$B$3:$R$379,17,FALSE)</f>
        <v>3900</v>
      </c>
      <c r="S168" t="b">
        <f t="shared" si="30"/>
        <v>0</v>
      </c>
      <c r="T168" t="b">
        <f t="shared" si="31"/>
        <v>0</v>
      </c>
      <c r="U168" t="b">
        <f t="shared" si="32"/>
        <v>0</v>
      </c>
      <c r="V168" t="b">
        <f t="shared" si="33"/>
        <v>0</v>
      </c>
      <c r="W168" t="b">
        <f t="shared" si="34"/>
        <v>0</v>
      </c>
      <c r="X168" t="b">
        <f t="shared" si="35"/>
        <v>0</v>
      </c>
      <c r="Y168" t="b">
        <f t="shared" si="36"/>
        <v>0</v>
      </c>
      <c r="Z168" s="106" t="str">
        <f t="shared" si="37"/>
        <v>--</v>
      </c>
      <c r="AA168" s="64" t="str">
        <f t="shared" si="38"/>
        <v>--</v>
      </c>
      <c r="AB168" s="64" t="str">
        <f t="shared" si="39"/>
        <v>--</v>
      </c>
      <c r="AC168" s="64" t="str">
        <f t="shared" si="40"/>
        <v>--</v>
      </c>
      <c r="AD168" s="64" t="str">
        <f t="shared" si="41"/>
        <v>--</v>
      </c>
      <c r="AE168" s="64" t="str">
        <f t="shared" si="42"/>
        <v>--</v>
      </c>
      <c r="AF168" s="107" t="str">
        <f t="shared" si="43"/>
        <v>--</v>
      </c>
      <c r="AG168" s="114"/>
      <c r="AH168" s="83"/>
      <c r="AI168" s="83"/>
      <c r="AJ168" s="5"/>
      <c r="AK168" s="98"/>
    </row>
    <row r="169" spans="1:37" x14ac:dyDescent="0.25">
      <c r="A169" s="5">
        <v>297</v>
      </c>
      <c r="B169" s="9">
        <v>302</v>
      </c>
      <c r="C169" s="9" t="s">
        <v>419</v>
      </c>
      <c r="D169" s="18" t="s">
        <v>420</v>
      </c>
      <c r="E169" s="97" t="str">
        <f>VLOOKUP($B169,'2018 RBCs'!$A$4:$L$609,6,FALSE)</f>
        <v>--</v>
      </c>
      <c r="F169" s="5">
        <f>VLOOKUP($B169,'2018 RBCs'!$A$4:$L$609,7,FALSE)</f>
        <v>200</v>
      </c>
      <c r="G169" s="5" t="str">
        <f>VLOOKUP($B169,'2018 RBCs'!$A$4:$L$609,8,FALSE)</f>
        <v>--</v>
      </c>
      <c r="H169" s="5">
        <f>VLOOKUP($B169,'2018 RBCs'!$A$4:$L$609,9,FALSE)</f>
        <v>880</v>
      </c>
      <c r="I169" s="5" t="str">
        <f>VLOOKUP($B169,'2018 RBCs'!$A$4:$L$609,10,FALSE)</f>
        <v>--</v>
      </c>
      <c r="J169" s="5">
        <f>VLOOKUP($B169,'2018 RBCs'!$A$4:$L$609,11,FALSE)</f>
        <v>880</v>
      </c>
      <c r="K169" s="98">
        <f>VLOOKUP($B169,'2018 RBCs'!$A$4:$L$609,12,FALSE)</f>
        <v>3200</v>
      </c>
      <c r="L169" s="90" t="str">
        <f>VLOOKUP($B169,'4. Proposed RBCs'!$B$3:$R$379,5,FALSE)</f>
        <v>--</v>
      </c>
      <c r="M169" s="13">
        <f>VLOOKUP($B169,'4. Proposed RBCs'!$B$3:$R$379,7,FALSE)</f>
        <v>200</v>
      </c>
      <c r="N169" s="13" t="str">
        <f>VLOOKUP($B169,'4. Proposed RBCs'!$B$3:$R$379,9,FALSE)</f>
        <v>--</v>
      </c>
      <c r="O169" s="13">
        <f>VLOOKUP($B169,'4. Proposed RBCs'!$B$3:$R$379,11,FALSE)</f>
        <v>880</v>
      </c>
      <c r="P169" s="13" t="str">
        <f>VLOOKUP($B169,'4. Proposed RBCs'!$B$3:$R$379,13,FALSE)</f>
        <v>--</v>
      </c>
      <c r="Q169" s="5">
        <f>VLOOKUP($B169,'4. Proposed RBCs'!$B$3:$R$379,15,FALSE)</f>
        <v>880</v>
      </c>
      <c r="R169" s="89">
        <f>VLOOKUP($B169,'4. Proposed RBCs'!$B$3:$R$379,17,FALSE)</f>
        <v>3200</v>
      </c>
      <c r="S169" t="b">
        <f t="shared" si="30"/>
        <v>1</v>
      </c>
      <c r="T169" t="b">
        <f t="shared" si="31"/>
        <v>1</v>
      </c>
      <c r="U169" t="b">
        <f t="shared" si="32"/>
        <v>1</v>
      </c>
      <c r="V169" t="b">
        <f t="shared" si="33"/>
        <v>1</v>
      </c>
      <c r="W169" t="b">
        <f t="shared" si="34"/>
        <v>1</v>
      </c>
      <c r="X169" t="b">
        <f t="shared" si="35"/>
        <v>1</v>
      </c>
      <c r="Y169" t="b">
        <f t="shared" si="36"/>
        <v>1</v>
      </c>
      <c r="Z169" s="106" t="str">
        <f t="shared" si="37"/>
        <v>--</v>
      </c>
      <c r="AA169" s="64">
        <f t="shared" si="38"/>
        <v>0</v>
      </c>
      <c r="AB169" s="64" t="str">
        <f t="shared" si="39"/>
        <v>--</v>
      </c>
      <c r="AC169" s="64">
        <f t="shared" si="40"/>
        <v>0</v>
      </c>
      <c r="AD169" s="64" t="str">
        <f t="shared" si="41"/>
        <v>--</v>
      </c>
      <c r="AE169" s="64">
        <f t="shared" si="42"/>
        <v>0</v>
      </c>
      <c r="AF169" s="107">
        <f t="shared" si="43"/>
        <v>0</v>
      </c>
      <c r="AG169" s="114"/>
      <c r="AH169" s="83"/>
      <c r="AI169" s="83"/>
      <c r="AJ169" s="5"/>
      <c r="AK169" s="98"/>
    </row>
    <row r="170" spans="1:37" x14ac:dyDescent="0.25">
      <c r="A170" s="5">
        <v>298</v>
      </c>
      <c r="B170" s="9">
        <v>157</v>
      </c>
      <c r="C170" s="9" t="s">
        <v>421</v>
      </c>
      <c r="D170" s="18" t="s">
        <v>422</v>
      </c>
      <c r="E170" s="97" t="str">
        <f>VLOOKUP($B170,'2018 RBCs'!$A$4:$L$609,6,FALSE)</f>
        <v>--</v>
      </c>
      <c r="F170" s="5">
        <f>VLOOKUP($B170,'2018 RBCs'!$A$4:$L$609,7,FALSE)</f>
        <v>400</v>
      </c>
      <c r="G170" s="5" t="str">
        <f>VLOOKUP($B170,'2018 RBCs'!$A$4:$L$609,8,FALSE)</f>
        <v>--</v>
      </c>
      <c r="H170" s="5">
        <f>VLOOKUP($B170,'2018 RBCs'!$A$4:$L$609,9,FALSE)</f>
        <v>1800</v>
      </c>
      <c r="I170" s="5" t="str">
        <f>VLOOKUP($B170,'2018 RBCs'!$A$4:$L$609,10,FALSE)</f>
        <v>--</v>
      </c>
      <c r="J170" s="5">
        <f>VLOOKUP($B170,'2018 RBCs'!$A$4:$L$609,11,FALSE)</f>
        <v>1800</v>
      </c>
      <c r="K170" s="98" t="str">
        <f>VLOOKUP($B170,'2018 RBCs'!$A$4:$L$609,12,FALSE)</f>
        <v>--</v>
      </c>
      <c r="L170" s="90" t="str">
        <f>VLOOKUP($B170,'4. Proposed RBCs'!$B$3:$R$379,5,FALSE)</f>
        <v>--</v>
      </c>
      <c r="M170" s="13">
        <f>VLOOKUP($B170,'4. Proposed RBCs'!$B$3:$R$379,7,FALSE)</f>
        <v>400</v>
      </c>
      <c r="N170" s="13" t="str">
        <f>VLOOKUP($B170,'4. Proposed RBCs'!$B$3:$R$379,9,FALSE)</f>
        <v>--</v>
      </c>
      <c r="O170" s="13">
        <f>VLOOKUP($B170,'4. Proposed RBCs'!$B$3:$R$379,11,FALSE)</f>
        <v>1800</v>
      </c>
      <c r="P170" s="13" t="str">
        <f>VLOOKUP($B170,'4. Proposed RBCs'!$B$3:$R$379,13,FALSE)</f>
        <v>--</v>
      </c>
      <c r="Q170" s="5">
        <f>VLOOKUP($B170,'4. Proposed RBCs'!$B$3:$R$379,15,FALSE)</f>
        <v>1800</v>
      </c>
      <c r="R170" s="89" t="str">
        <f>VLOOKUP($B170,'4. Proposed RBCs'!$B$3:$R$379,17,FALSE)</f>
        <v>--</v>
      </c>
      <c r="S170" t="b">
        <f t="shared" si="30"/>
        <v>1</v>
      </c>
      <c r="T170" t="b">
        <f t="shared" si="31"/>
        <v>1</v>
      </c>
      <c r="U170" t="b">
        <f t="shared" si="32"/>
        <v>1</v>
      </c>
      <c r="V170" t="b">
        <f t="shared" si="33"/>
        <v>1</v>
      </c>
      <c r="W170" t="b">
        <f t="shared" si="34"/>
        <v>1</v>
      </c>
      <c r="X170" t="b">
        <f t="shared" si="35"/>
        <v>1</v>
      </c>
      <c r="Y170" t="b">
        <f t="shared" si="36"/>
        <v>1</v>
      </c>
      <c r="Z170" s="106" t="str">
        <f t="shared" si="37"/>
        <v>--</v>
      </c>
      <c r="AA170" s="64">
        <f t="shared" si="38"/>
        <v>0</v>
      </c>
      <c r="AB170" s="64" t="str">
        <f t="shared" si="39"/>
        <v>--</v>
      </c>
      <c r="AC170" s="64">
        <f t="shared" si="40"/>
        <v>0</v>
      </c>
      <c r="AD170" s="64" t="str">
        <f t="shared" si="41"/>
        <v>--</v>
      </c>
      <c r="AE170" s="64">
        <f t="shared" si="42"/>
        <v>0</v>
      </c>
      <c r="AF170" s="107" t="str">
        <f t="shared" si="43"/>
        <v>--</v>
      </c>
      <c r="AG170" s="114"/>
      <c r="AH170" s="83"/>
      <c r="AI170" s="83"/>
      <c r="AJ170" s="5"/>
      <c r="AK170" s="98"/>
    </row>
    <row r="171" spans="1:37" x14ac:dyDescent="0.25">
      <c r="A171" s="5">
        <v>300</v>
      </c>
      <c r="B171" s="5" t="s">
        <v>423</v>
      </c>
      <c r="C171" s="5" t="s">
        <v>424</v>
      </c>
      <c r="D171" s="7" t="s">
        <v>425</v>
      </c>
      <c r="E171" s="97" t="e">
        <f>VLOOKUP($B171,'2018 RBCs'!$A$4:$L$609,6,FALSE)</f>
        <v>#N/A</v>
      </c>
      <c r="F171" s="5" t="e">
        <f>VLOOKUP($B171,'2018 RBCs'!$A$4:$L$609,7,FALSE)</f>
        <v>#N/A</v>
      </c>
      <c r="G171" s="5" t="e">
        <f>VLOOKUP($B171,'2018 RBCs'!$A$4:$L$609,8,FALSE)</f>
        <v>#N/A</v>
      </c>
      <c r="H171" s="5" t="e">
        <f>VLOOKUP($B171,'2018 RBCs'!$A$4:$L$609,9,FALSE)</f>
        <v>#N/A</v>
      </c>
      <c r="I171" s="5" t="e">
        <f>VLOOKUP($B171,'2018 RBCs'!$A$4:$L$609,10,FALSE)</f>
        <v>#N/A</v>
      </c>
      <c r="J171" s="5" t="e">
        <f>VLOOKUP($B171,'2018 RBCs'!$A$4:$L$609,11,FALSE)</f>
        <v>#N/A</v>
      </c>
      <c r="K171" s="98" t="e">
        <f>VLOOKUP($B171,'2018 RBCs'!$A$4:$L$609,12,FALSE)</f>
        <v>#N/A</v>
      </c>
      <c r="L171" s="92" t="str">
        <f>VLOOKUP($B171,'4. Proposed RBCs'!$B$3:$R$379,5,FALSE)</f>
        <v>--</v>
      </c>
      <c r="M171" s="11" t="str">
        <f>VLOOKUP($B171,'4. Proposed RBCs'!$B$3:$R$379,7,FALSE)</f>
        <v>--</v>
      </c>
      <c r="N171" s="11" t="str">
        <f>VLOOKUP($B171,'4. Proposed RBCs'!$B$3:$R$379,9,FALSE)</f>
        <v>--</v>
      </c>
      <c r="O171" s="11" t="str">
        <f>VLOOKUP($B171,'4. Proposed RBCs'!$B$3:$R$379,11,FALSE)</f>
        <v>--</v>
      </c>
      <c r="P171" s="11" t="str">
        <f>VLOOKUP($B171,'4. Proposed RBCs'!$B$3:$R$379,13,FALSE)</f>
        <v>--</v>
      </c>
      <c r="Q171" s="11" t="str">
        <f>VLOOKUP($B171,'4. Proposed RBCs'!$B$3:$R$379,15,FALSE)</f>
        <v>--</v>
      </c>
      <c r="R171" s="93">
        <f>VLOOKUP($B171,'4. Proposed RBCs'!$B$3:$R$379,17,FALSE)</f>
        <v>9000</v>
      </c>
      <c r="S171" t="e">
        <f t="shared" si="30"/>
        <v>#N/A</v>
      </c>
      <c r="T171" t="e">
        <f t="shared" si="31"/>
        <v>#N/A</v>
      </c>
      <c r="U171" t="e">
        <f t="shared" si="32"/>
        <v>#N/A</v>
      </c>
      <c r="V171" t="e">
        <f t="shared" si="33"/>
        <v>#N/A</v>
      </c>
      <c r="W171" t="e">
        <f t="shared" si="34"/>
        <v>#N/A</v>
      </c>
      <c r="X171" t="e">
        <f t="shared" si="35"/>
        <v>#N/A</v>
      </c>
      <c r="Y171" t="e">
        <f t="shared" si="36"/>
        <v>#N/A</v>
      </c>
      <c r="Z171" s="106" t="s">
        <v>1712</v>
      </c>
      <c r="AA171" s="64" t="s">
        <v>1712</v>
      </c>
      <c r="AB171" s="64" t="s">
        <v>1712</v>
      </c>
      <c r="AC171" s="64" t="s">
        <v>1712</v>
      </c>
      <c r="AD171" s="64" t="s">
        <v>1712</v>
      </c>
      <c r="AE171" s="64" t="s">
        <v>1712</v>
      </c>
      <c r="AF171" s="107" t="s">
        <v>1712</v>
      </c>
      <c r="AG171" s="114"/>
      <c r="AH171" s="83"/>
      <c r="AI171" s="83"/>
      <c r="AJ171" s="5"/>
      <c r="AK171" s="98"/>
    </row>
    <row r="172" spans="1:37" x14ac:dyDescent="0.25">
      <c r="A172" s="5">
        <v>301</v>
      </c>
      <c r="B172" s="5" t="s">
        <v>426</v>
      </c>
      <c r="C172" s="5" t="s">
        <v>426</v>
      </c>
      <c r="D172" s="7" t="s">
        <v>427</v>
      </c>
      <c r="E172" s="97" t="e">
        <f>VLOOKUP($B172,'2018 RBCs'!$A$4:$L$609,6,FALSE)</f>
        <v>#N/A</v>
      </c>
      <c r="F172" s="5" t="e">
        <f>VLOOKUP($B172,'2018 RBCs'!$A$4:$L$609,7,FALSE)</f>
        <v>#N/A</v>
      </c>
      <c r="G172" s="5" t="e">
        <f>VLOOKUP($B172,'2018 RBCs'!$A$4:$L$609,8,FALSE)</f>
        <v>#N/A</v>
      </c>
      <c r="H172" s="5" t="e">
        <f>VLOOKUP($B172,'2018 RBCs'!$A$4:$L$609,9,FALSE)</f>
        <v>#N/A</v>
      </c>
      <c r="I172" s="5" t="e">
        <f>VLOOKUP($B172,'2018 RBCs'!$A$4:$L$609,10,FALSE)</f>
        <v>#N/A</v>
      </c>
      <c r="J172" s="5" t="e">
        <f>VLOOKUP($B172,'2018 RBCs'!$A$4:$L$609,11,FALSE)</f>
        <v>#N/A</v>
      </c>
      <c r="K172" s="98" t="e">
        <f>VLOOKUP($B172,'2018 RBCs'!$A$4:$L$609,12,FALSE)</f>
        <v>#N/A</v>
      </c>
      <c r="L172" s="92" t="str">
        <f>VLOOKUP($B172,'4. Proposed RBCs'!$B$3:$R$379,5,FALSE)</f>
        <v>--</v>
      </c>
      <c r="M172" s="11" t="str">
        <f>VLOOKUP($B172,'4. Proposed RBCs'!$B$3:$R$379,7,FALSE)</f>
        <v>--</v>
      </c>
      <c r="N172" s="11" t="str">
        <f>VLOOKUP($B172,'4. Proposed RBCs'!$B$3:$R$379,9,FALSE)</f>
        <v>--</v>
      </c>
      <c r="O172" s="11" t="str">
        <f>VLOOKUP($B172,'4. Proposed RBCs'!$B$3:$R$379,11,FALSE)</f>
        <v>--</v>
      </c>
      <c r="P172" s="11" t="str">
        <f>VLOOKUP($B172,'4. Proposed RBCs'!$B$3:$R$379,13,FALSE)</f>
        <v>--</v>
      </c>
      <c r="Q172" s="11" t="str">
        <f>VLOOKUP($B172,'4. Proposed RBCs'!$B$3:$R$379,15,FALSE)</f>
        <v>--</v>
      </c>
      <c r="R172" s="93">
        <f>VLOOKUP($B172,'4. Proposed RBCs'!$B$3:$R$379,17,FALSE)</f>
        <v>2000</v>
      </c>
      <c r="S172" t="e">
        <f t="shared" si="30"/>
        <v>#N/A</v>
      </c>
      <c r="T172" t="e">
        <f t="shared" si="31"/>
        <v>#N/A</v>
      </c>
      <c r="U172" t="e">
        <f t="shared" si="32"/>
        <v>#N/A</v>
      </c>
      <c r="V172" t="e">
        <f t="shared" si="33"/>
        <v>#N/A</v>
      </c>
      <c r="W172" t="e">
        <f t="shared" si="34"/>
        <v>#N/A</v>
      </c>
      <c r="X172" t="e">
        <f t="shared" si="35"/>
        <v>#N/A</v>
      </c>
      <c r="Y172" t="e">
        <f t="shared" si="36"/>
        <v>#N/A</v>
      </c>
      <c r="Z172" s="106" t="s">
        <v>1712</v>
      </c>
      <c r="AA172" s="64" t="s">
        <v>1712</v>
      </c>
      <c r="AB172" s="64" t="s">
        <v>1712</v>
      </c>
      <c r="AC172" s="64" t="s">
        <v>1712</v>
      </c>
      <c r="AD172" s="64" t="s">
        <v>1712</v>
      </c>
      <c r="AE172" s="64" t="s">
        <v>1712</v>
      </c>
      <c r="AF172" s="107" t="s">
        <v>1712</v>
      </c>
      <c r="AG172" s="114"/>
      <c r="AH172" s="83"/>
      <c r="AI172" s="83"/>
      <c r="AJ172" s="5"/>
      <c r="AK172" s="98"/>
    </row>
    <row r="173" spans="1:37" x14ac:dyDescent="0.25">
      <c r="A173" s="5">
        <v>302</v>
      </c>
      <c r="B173" s="5" t="s">
        <v>428</v>
      </c>
      <c r="C173" s="5" t="s">
        <v>428</v>
      </c>
      <c r="D173" s="7" t="s">
        <v>429</v>
      </c>
      <c r="E173" s="97" t="e">
        <f>VLOOKUP($B173,'2018 RBCs'!$A$4:$L$609,6,FALSE)</f>
        <v>#N/A</v>
      </c>
      <c r="F173" s="5" t="e">
        <f>VLOOKUP($B173,'2018 RBCs'!$A$4:$L$609,7,FALSE)</f>
        <v>#N/A</v>
      </c>
      <c r="G173" s="5" t="e">
        <f>VLOOKUP($B173,'2018 RBCs'!$A$4:$L$609,8,FALSE)</f>
        <v>#N/A</v>
      </c>
      <c r="H173" s="5" t="e">
        <f>VLOOKUP($B173,'2018 RBCs'!$A$4:$L$609,9,FALSE)</f>
        <v>#N/A</v>
      </c>
      <c r="I173" s="5" t="e">
        <f>VLOOKUP($B173,'2018 RBCs'!$A$4:$L$609,10,FALSE)</f>
        <v>#N/A</v>
      </c>
      <c r="J173" s="5" t="e">
        <f>VLOOKUP($B173,'2018 RBCs'!$A$4:$L$609,11,FALSE)</f>
        <v>#N/A</v>
      </c>
      <c r="K173" s="98" t="e">
        <f>VLOOKUP($B173,'2018 RBCs'!$A$4:$L$609,12,FALSE)</f>
        <v>#N/A</v>
      </c>
      <c r="L173" s="92" t="str">
        <f>VLOOKUP($B173,'4. Proposed RBCs'!$B$3:$R$379,5,FALSE)</f>
        <v>--</v>
      </c>
      <c r="M173" s="11">
        <f>VLOOKUP($B173,'4. Proposed RBCs'!$B$3:$R$379,7,FALSE)</f>
        <v>300</v>
      </c>
      <c r="N173" s="11" t="str">
        <f>VLOOKUP($B173,'4. Proposed RBCs'!$B$3:$R$379,9,FALSE)</f>
        <v>--</v>
      </c>
      <c r="O173" s="11">
        <f>VLOOKUP($B173,'4. Proposed RBCs'!$B$3:$R$379,11,FALSE)</f>
        <v>1300</v>
      </c>
      <c r="P173" s="11" t="str">
        <f>VLOOKUP($B173,'4. Proposed RBCs'!$B$3:$R$379,13,FALSE)</f>
        <v>--</v>
      </c>
      <c r="Q173" s="11">
        <f>VLOOKUP($B173,'4. Proposed RBCs'!$B$3:$R$379,15,FALSE)</f>
        <v>1300</v>
      </c>
      <c r="R173" s="93" t="str">
        <f>VLOOKUP($B173,'4. Proposed RBCs'!$B$3:$R$379,17,FALSE)</f>
        <v>--</v>
      </c>
      <c r="S173" t="e">
        <f t="shared" si="30"/>
        <v>#N/A</v>
      </c>
      <c r="T173" t="e">
        <f t="shared" si="31"/>
        <v>#N/A</v>
      </c>
      <c r="U173" t="e">
        <f t="shared" si="32"/>
        <v>#N/A</v>
      </c>
      <c r="V173" t="e">
        <f t="shared" si="33"/>
        <v>#N/A</v>
      </c>
      <c r="W173" t="e">
        <f t="shared" si="34"/>
        <v>#N/A</v>
      </c>
      <c r="X173" t="e">
        <f t="shared" si="35"/>
        <v>#N/A</v>
      </c>
      <c r="Y173" t="e">
        <f t="shared" si="36"/>
        <v>#N/A</v>
      </c>
      <c r="Z173" s="106" t="s">
        <v>1712</v>
      </c>
      <c r="AA173" s="64" t="s">
        <v>1712</v>
      </c>
      <c r="AB173" s="64" t="s">
        <v>1712</v>
      </c>
      <c r="AC173" s="64" t="s">
        <v>1712</v>
      </c>
      <c r="AD173" s="64" t="s">
        <v>1712</v>
      </c>
      <c r="AE173" s="64" t="s">
        <v>1712</v>
      </c>
      <c r="AF173" s="107" t="s">
        <v>1712</v>
      </c>
      <c r="AG173" s="114"/>
      <c r="AH173" s="83"/>
      <c r="AI173" s="83"/>
      <c r="AJ173" s="5"/>
      <c r="AK173" s="98"/>
    </row>
    <row r="174" spans="1:37" x14ac:dyDescent="0.25">
      <c r="A174" s="5">
        <v>303</v>
      </c>
      <c r="B174" s="5" t="s">
        <v>430</v>
      </c>
      <c r="C174" s="5" t="s">
        <v>430</v>
      </c>
      <c r="D174" s="7" t="s">
        <v>431</v>
      </c>
      <c r="E174" s="97" t="e">
        <f>VLOOKUP($B174,'2018 RBCs'!$A$4:$L$609,6,FALSE)</f>
        <v>#N/A</v>
      </c>
      <c r="F174" s="5" t="e">
        <f>VLOOKUP($B174,'2018 RBCs'!$A$4:$L$609,7,FALSE)</f>
        <v>#N/A</v>
      </c>
      <c r="G174" s="5" t="e">
        <f>VLOOKUP($B174,'2018 RBCs'!$A$4:$L$609,8,FALSE)</f>
        <v>#N/A</v>
      </c>
      <c r="H174" s="5" t="e">
        <f>VLOOKUP($B174,'2018 RBCs'!$A$4:$L$609,9,FALSE)</f>
        <v>#N/A</v>
      </c>
      <c r="I174" s="5" t="e">
        <f>VLOOKUP($B174,'2018 RBCs'!$A$4:$L$609,10,FALSE)</f>
        <v>#N/A</v>
      </c>
      <c r="J174" s="5" t="e">
        <f>VLOOKUP($B174,'2018 RBCs'!$A$4:$L$609,11,FALSE)</f>
        <v>#N/A</v>
      </c>
      <c r="K174" s="98" t="e">
        <f>VLOOKUP($B174,'2018 RBCs'!$A$4:$L$609,12,FALSE)</f>
        <v>#N/A</v>
      </c>
      <c r="L174" s="92" t="str">
        <f>VLOOKUP($B174,'4. Proposed RBCs'!$B$3:$R$379,5,FALSE)</f>
        <v>--</v>
      </c>
      <c r="M174" s="11" t="str">
        <f>VLOOKUP($B174,'4. Proposed RBCs'!$B$3:$R$379,7,FALSE)</f>
        <v>--</v>
      </c>
      <c r="N174" s="11" t="str">
        <f>VLOOKUP($B174,'4. Proposed RBCs'!$B$3:$R$379,9,FALSE)</f>
        <v>--</v>
      </c>
      <c r="O174" s="11" t="str">
        <f>VLOOKUP($B174,'4. Proposed RBCs'!$B$3:$R$379,11,FALSE)</f>
        <v>--</v>
      </c>
      <c r="P174" s="11" t="str">
        <f>VLOOKUP($B174,'4. Proposed RBCs'!$B$3:$R$379,13,FALSE)</f>
        <v>--</v>
      </c>
      <c r="Q174" s="11" t="str">
        <f>VLOOKUP($B174,'4. Proposed RBCs'!$B$3:$R$379,15,FALSE)</f>
        <v>--</v>
      </c>
      <c r="R174" s="93">
        <f>VLOOKUP($B174,'4. Proposed RBCs'!$B$3:$R$379,17,FALSE)</f>
        <v>3000</v>
      </c>
      <c r="S174" t="e">
        <f t="shared" si="30"/>
        <v>#N/A</v>
      </c>
      <c r="T174" t="e">
        <f t="shared" si="31"/>
        <v>#N/A</v>
      </c>
      <c r="U174" t="e">
        <f t="shared" si="32"/>
        <v>#N/A</v>
      </c>
      <c r="V174" t="e">
        <f t="shared" si="33"/>
        <v>#N/A</v>
      </c>
      <c r="W174" t="e">
        <f t="shared" si="34"/>
        <v>#N/A</v>
      </c>
      <c r="X174" t="e">
        <f t="shared" si="35"/>
        <v>#N/A</v>
      </c>
      <c r="Y174" t="e">
        <f t="shared" si="36"/>
        <v>#N/A</v>
      </c>
      <c r="Z174" s="106" t="s">
        <v>1712</v>
      </c>
      <c r="AA174" s="64" t="s">
        <v>1712</v>
      </c>
      <c r="AB174" s="64" t="s">
        <v>1712</v>
      </c>
      <c r="AC174" s="64" t="s">
        <v>1712</v>
      </c>
      <c r="AD174" s="64" t="s">
        <v>1712</v>
      </c>
      <c r="AE174" s="64" t="s">
        <v>1712</v>
      </c>
      <c r="AF174" s="107" t="s">
        <v>1712</v>
      </c>
      <c r="AG174" s="114"/>
      <c r="AH174" s="83"/>
      <c r="AI174" s="83"/>
      <c r="AJ174" s="5"/>
      <c r="AK174" s="98"/>
    </row>
    <row r="175" spans="1:37" x14ac:dyDescent="0.25">
      <c r="A175" s="5">
        <v>304</v>
      </c>
      <c r="B175" s="5" t="s">
        <v>432</v>
      </c>
      <c r="C175" s="5" t="s">
        <v>433</v>
      </c>
      <c r="D175" s="7" t="s">
        <v>434</v>
      </c>
      <c r="E175" s="97" t="e">
        <f>VLOOKUP($B175,'2018 RBCs'!$A$4:$L$609,6,FALSE)</f>
        <v>#N/A</v>
      </c>
      <c r="F175" s="5" t="e">
        <f>VLOOKUP($B175,'2018 RBCs'!$A$4:$L$609,7,FALSE)</f>
        <v>#N/A</v>
      </c>
      <c r="G175" s="5" t="e">
        <f>VLOOKUP($B175,'2018 RBCs'!$A$4:$L$609,8,FALSE)</f>
        <v>#N/A</v>
      </c>
      <c r="H175" s="5" t="e">
        <f>VLOOKUP($B175,'2018 RBCs'!$A$4:$L$609,9,FALSE)</f>
        <v>#N/A</v>
      </c>
      <c r="I175" s="5" t="e">
        <f>VLOOKUP($B175,'2018 RBCs'!$A$4:$L$609,10,FALSE)</f>
        <v>#N/A</v>
      </c>
      <c r="J175" s="5" t="e">
        <f>VLOOKUP($B175,'2018 RBCs'!$A$4:$L$609,11,FALSE)</f>
        <v>#N/A</v>
      </c>
      <c r="K175" s="98" t="e">
        <f>VLOOKUP($B175,'2018 RBCs'!$A$4:$L$609,12,FALSE)</f>
        <v>#N/A</v>
      </c>
      <c r="L175" s="92" t="str">
        <f>VLOOKUP($B175,'4. Proposed RBCs'!$B$3:$R$379,5,FALSE)</f>
        <v>--</v>
      </c>
      <c r="M175" s="11" t="str">
        <f>VLOOKUP($B175,'4. Proposed RBCs'!$B$3:$R$379,7,FALSE)</f>
        <v>--</v>
      </c>
      <c r="N175" s="11" t="str">
        <f>VLOOKUP($B175,'4. Proposed RBCs'!$B$3:$R$379,9,FALSE)</f>
        <v>--</v>
      </c>
      <c r="O175" s="11" t="str">
        <f>VLOOKUP($B175,'4. Proposed RBCs'!$B$3:$R$379,11,FALSE)</f>
        <v>--</v>
      </c>
      <c r="P175" s="11" t="str">
        <f>VLOOKUP($B175,'4. Proposed RBCs'!$B$3:$R$379,13,FALSE)</f>
        <v>--</v>
      </c>
      <c r="Q175" s="11" t="str">
        <f>VLOOKUP($B175,'4. Proposed RBCs'!$B$3:$R$379,15,FALSE)</f>
        <v>--</v>
      </c>
      <c r="R175" s="93">
        <f>VLOOKUP($B175,'4. Proposed RBCs'!$B$3:$R$379,17,FALSE)</f>
        <v>10</v>
      </c>
      <c r="S175" t="e">
        <f t="shared" si="30"/>
        <v>#N/A</v>
      </c>
      <c r="T175" t="e">
        <f t="shared" si="31"/>
        <v>#N/A</v>
      </c>
      <c r="U175" t="e">
        <f t="shared" si="32"/>
        <v>#N/A</v>
      </c>
      <c r="V175" t="e">
        <f t="shared" si="33"/>
        <v>#N/A</v>
      </c>
      <c r="W175" t="e">
        <f t="shared" si="34"/>
        <v>#N/A</v>
      </c>
      <c r="X175" t="e">
        <f t="shared" si="35"/>
        <v>#N/A</v>
      </c>
      <c r="Y175" t="e">
        <f t="shared" si="36"/>
        <v>#N/A</v>
      </c>
      <c r="Z175" s="106" t="s">
        <v>1712</v>
      </c>
      <c r="AA175" s="64" t="s">
        <v>1712</v>
      </c>
      <c r="AB175" s="64" t="s">
        <v>1712</v>
      </c>
      <c r="AC175" s="64" t="s">
        <v>1712</v>
      </c>
      <c r="AD175" s="64" t="s">
        <v>1712</v>
      </c>
      <c r="AE175" s="64" t="s">
        <v>1712</v>
      </c>
      <c r="AF175" s="107" t="s">
        <v>1712</v>
      </c>
      <c r="AG175" s="114"/>
      <c r="AH175" s="83"/>
      <c r="AI175" s="83"/>
      <c r="AJ175" s="5"/>
      <c r="AK175" s="98"/>
    </row>
    <row r="176" spans="1:37" x14ac:dyDescent="0.25">
      <c r="A176" s="5">
        <v>306</v>
      </c>
      <c r="B176" s="9">
        <v>305</v>
      </c>
      <c r="C176" s="9" t="s">
        <v>435</v>
      </c>
      <c r="D176" s="18" t="s">
        <v>436</v>
      </c>
      <c r="E176" s="97" t="str">
        <f>VLOOKUP($B176,'2018 RBCs'!$A$4:$L$609,6,FALSE)</f>
        <v>--</v>
      </c>
      <c r="F176" s="5">
        <f>VLOOKUP($B176,'2018 RBCs'!$A$4:$L$609,7,FALSE)</f>
        <v>0.15</v>
      </c>
      <c r="G176" s="5" t="str">
        <f>VLOOKUP($B176,'2018 RBCs'!$A$4:$L$609,8,FALSE)</f>
        <v>--</v>
      </c>
      <c r="H176" s="5">
        <f>VLOOKUP($B176,'2018 RBCs'!$A$4:$L$609,9,FALSE)</f>
        <v>0.66</v>
      </c>
      <c r="I176" s="5" t="str">
        <f>VLOOKUP($B176,'2018 RBCs'!$A$4:$L$609,10,FALSE)</f>
        <v>--</v>
      </c>
      <c r="J176" s="5">
        <f>VLOOKUP($B176,'2018 RBCs'!$A$4:$L$609,11,FALSE)</f>
        <v>0.66</v>
      </c>
      <c r="K176" s="98">
        <f>VLOOKUP($B176,'2018 RBCs'!$A$4:$L$609,12,FALSE)</f>
        <v>0.15</v>
      </c>
      <c r="L176" s="88">
        <f>VLOOKUP($B176,'4. Proposed RBCs'!$B$3:$R$379,5,FALSE)</f>
        <v>6.8999999999999997E-4</v>
      </c>
      <c r="M176" s="13">
        <f>VLOOKUP($B176,'4. Proposed RBCs'!$B$3:$R$379,7,FALSE)</f>
        <v>0.15</v>
      </c>
      <c r="N176" s="8">
        <f>VLOOKUP($B176,'4. Proposed RBCs'!$B$3:$R$379,9,FALSE)</f>
        <v>2.7000000000000001E-3</v>
      </c>
      <c r="O176" s="13">
        <f>VLOOKUP($B176,'4. Proposed RBCs'!$B$3:$R$379,11,FALSE)</f>
        <v>0.66</v>
      </c>
      <c r="P176" s="8">
        <f>VLOOKUP($B176,'4. Proposed RBCs'!$B$3:$R$379,13,FALSE)</f>
        <v>6.7000000000000002E-3</v>
      </c>
      <c r="Q176" s="5">
        <f>VLOOKUP($B176,'4. Proposed RBCs'!$B$3:$R$379,15,FALSE)</f>
        <v>0.66</v>
      </c>
      <c r="R176" s="89">
        <f>VLOOKUP($B176,'4. Proposed RBCs'!$B$3:$R$379,17,FALSE)</f>
        <v>0.15</v>
      </c>
      <c r="S176" t="b">
        <f t="shared" si="30"/>
        <v>0</v>
      </c>
      <c r="T176" t="b">
        <f t="shared" si="31"/>
        <v>1</v>
      </c>
      <c r="U176" t="b">
        <f t="shared" si="32"/>
        <v>0</v>
      </c>
      <c r="V176" t="b">
        <f t="shared" si="33"/>
        <v>1</v>
      </c>
      <c r="W176" t="b">
        <f t="shared" si="34"/>
        <v>0</v>
      </c>
      <c r="X176" t="b">
        <f t="shared" si="35"/>
        <v>1</v>
      </c>
      <c r="Y176" t="b">
        <f t="shared" si="36"/>
        <v>1</v>
      </c>
      <c r="Z176" s="106" t="str">
        <f t="shared" si="37"/>
        <v>--</v>
      </c>
      <c r="AA176" s="64">
        <f t="shared" si="38"/>
        <v>0</v>
      </c>
      <c r="AB176" s="64" t="str">
        <f t="shared" si="39"/>
        <v>--</v>
      </c>
      <c r="AC176" s="64">
        <f t="shared" si="40"/>
        <v>0</v>
      </c>
      <c r="AD176" s="64" t="str">
        <f t="shared" si="41"/>
        <v>--</v>
      </c>
      <c r="AE176" s="64">
        <f t="shared" si="42"/>
        <v>0</v>
      </c>
      <c r="AF176" s="107">
        <f t="shared" si="43"/>
        <v>0</v>
      </c>
      <c r="AG176" s="114"/>
      <c r="AH176" s="83"/>
      <c r="AI176" s="83"/>
      <c r="AJ176" s="5" t="s">
        <v>54</v>
      </c>
      <c r="AK176" s="98"/>
    </row>
    <row r="177" spans="1:37" x14ac:dyDescent="0.25">
      <c r="A177" s="5">
        <v>308</v>
      </c>
      <c r="B177" s="5" t="s">
        <v>437</v>
      </c>
      <c r="C177" s="5" t="s">
        <v>438</v>
      </c>
      <c r="D177" s="7" t="s">
        <v>439</v>
      </c>
      <c r="E177" s="97" t="e">
        <f>VLOOKUP($B177,'2018 RBCs'!$A$4:$L$609,6,FALSE)</f>
        <v>#N/A</v>
      </c>
      <c r="F177" s="5" t="e">
        <f>VLOOKUP($B177,'2018 RBCs'!$A$4:$L$609,7,FALSE)</f>
        <v>#N/A</v>
      </c>
      <c r="G177" s="5" t="e">
        <f>VLOOKUP($B177,'2018 RBCs'!$A$4:$L$609,8,FALSE)</f>
        <v>#N/A</v>
      </c>
      <c r="H177" s="5" t="e">
        <f>VLOOKUP($B177,'2018 RBCs'!$A$4:$L$609,9,FALSE)</f>
        <v>#N/A</v>
      </c>
      <c r="I177" s="5" t="e">
        <f>VLOOKUP($B177,'2018 RBCs'!$A$4:$L$609,10,FALSE)</f>
        <v>#N/A</v>
      </c>
      <c r="J177" s="5" t="e">
        <f>VLOOKUP($B177,'2018 RBCs'!$A$4:$L$609,11,FALSE)</f>
        <v>#N/A</v>
      </c>
      <c r="K177" s="98" t="e">
        <f>VLOOKUP($B177,'2018 RBCs'!$A$4:$L$609,12,FALSE)</f>
        <v>#N/A</v>
      </c>
      <c r="L177" s="92" t="str">
        <f>VLOOKUP($B177,'4. Proposed RBCs'!$B$3:$R$379,5,FALSE)</f>
        <v>--</v>
      </c>
      <c r="M177" s="11" t="str">
        <f>VLOOKUP($B177,'4. Proposed RBCs'!$B$3:$R$379,7,FALSE)</f>
        <v>--</v>
      </c>
      <c r="N177" s="11" t="str">
        <f>VLOOKUP($B177,'4. Proposed RBCs'!$B$3:$R$379,9,FALSE)</f>
        <v>--</v>
      </c>
      <c r="O177" s="11" t="str">
        <f>VLOOKUP($B177,'4. Proposed RBCs'!$B$3:$R$379,11,FALSE)</f>
        <v>--</v>
      </c>
      <c r="P177" s="11" t="str">
        <f>VLOOKUP($B177,'4. Proposed RBCs'!$B$3:$R$379,13,FALSE)</f>
        <v>--</v>
      </c>
      <c r="Q177" s="11" t="str">
        <f>VLOOKUP($B177,'4. Proposed RBCs'!$B$3:$R$379,15,FALSE)</f>
        <v>--</v>
      </c>
      <c r="R177" s="93">
        <f>VLOOKUP($B177,'4. Proposed RBCs'!$B$3:$R$379,17,FALSE)</f>
        <v>200</v>
      </c>
      <c r="S177" t="e">
        <f t="shared" si="30"/>
        <v>#N/A</v>
      </c>
      <c r="T177" t="e">
        <f t="shared" si="31"/>
        <v>#N/A</v>
      </c>
      <c r="U177" t="e">
        <f t="shared" si="32"/>
        <v>#N/A</v>
      </c>
      <c r="V177" t="e">
        <f t="shared" si="33"/>
        <v>#N/A</v>
      </c>
      <c r="W177" t="e">
        <f t="shared" si="34"/>
        <v>#N/A</v>
      </c>
      <c r="X177" t="e">
        <f t="shared" si="35"/>
        <v>#N/A</v>
      </c>
      <c r="Y177" t="e">
        <f t="shared" si="36"/>
        <v>#N/A</v>
      </c>
      <c r="Z177" s="106" t="s">
        <v>1712</v>
      </c>
      <c r="AA177" s="64" t="s">
        <v>1712</v>
      </c>
      <c r="AB177" s="64" t="s">
        <v>1712</v>
      </c>
      <c r="AC177" s="64" t="s">
        <v>1712</v>
      </c>
      <c r="AD177" s="64" t="s">
        <v>1712</v>
      </c>
      <c r="AE177" s="64" t="s">
        <v>1712</v>
      </c>
      <c r="AF177" s="107" t="s">
        <v>1712</v>
      </c>
      <c r="AG177" s="114"/>
      <c r="AH177" s="83"/>
      <c r="AI177" s="83"/>
      <c r="AJ177" s="5"/>
      <c r="AK177" s="98"/>
    </row>
    <row r="178" spans="1:37" x14ac:dyDescent="0.25">
      <c r="A178" s="5">
        <v>309</v>
      </c>
      <c r="B178" s="9">
        <v>311</v>
      </c>
      <c r="C178" s="9" t="s">
        <v>440</v>
      </c>
      <c r="D178" s="18" t="s">
        <v>441</v>
      </c>
      <c r="E178" s="97" t="str">
        <f>VLOOKUP($B178,'2018 RBCs'!$A$4:$L$609,6,FALSE)</f>
        <v>--</v>
      </c>
      <c r="F178" s="5">
        <f>VLOOKUP($B178,'2018 RBCs'!$A$4:$L$609,7,FALSE)</f>
        <v>0.7</v>
      </c>
      <c r="G178" s="5" t="str">
        <f>VLOOKUP($B178,'2018 RBCs'!$A$4:$L$609,8,FALSE)</f>
        <v>--</v>
      </c>
      <c r="H178" s="5">
        <f>VLOOKUP($B178,'2018 RBCs'!$A$4:$L$609,9,FALSE)</f>
        <v>3.1</v>
      </c>
      <c r="I178" s="5" t="str">
        <f>VLOOKUP($B178,'2018 RBCs'!$A$4:$L$609,10,FALSE)</f>
        <v>--</v>
      </c>
      <c r="J178" s="5">
        <f>VLOOKUP($B178,'2018 RBCs'!$A$4:$L$609,11,FALSE)</f>
        <v>3.1</v>
      </c>
      <c r="K178" s="98" t="str">
        <f>VLOOKUP($B178,'2018 RBCs'!$A$4:$L$609,12,FALSE)</f>
        <v>--</v>
      </c>
      <c r="L178" s="90" t="str">
        <f>VLOOKUP($B178,'4. Proposed RBCs'!$B$3:$R$379,5,FALSE)</f>
        <v>--</v>
      </c>
      <c r="M178" s="13">
        <f>VLOOKUP($B178,'4. Proposed RBCs'!$B$3:$R$379,7,FALSE)</f>
        <v>0.7</v>
      </c>
      <c r="N178" s="13" t="str">
        <f>VLOOKUP($B178,'4. Proposed RBCs'!$B$3:$R$379,9,FALSE)</f>
        <v>--</v>
      </c>
      <c r="O178" s="13">
        <f>VLOOKUP($B178,'4. Proposed RBCs'!$B$3:$R$379,11,FALSE)</f>
        <v>3.1</v>
      </c>
      <c r="P178" s="13" t="str">
        <f>VLOOKUP($B178,'4. Proposed RBCs'!$B$3:$R$379,13,FALSE)</f>
        <v>--</v>
      </c>
      <c r="Q178" s="5">
        <f>VLOOKUP($B178,'4. Proposed RBCs'!$B$3:$R$379,15,FALSE)</f>
        <v>3.1</v>
      </c>
      <c r="R178" s="89" t="str">
        <f>VLOOKUP($B178,'4. Proposed RBCs'!$B$3:$R$379,17,FALSE)</f>
        <v>--</v>
      </c>
      <c r="S178" t="b">
        <f t="shared" si="30"/>
        <v>1</v>
      </c>
      <c r="T178" t="b">
        <f t="shared" si="31"/>
        <v>1</v>
      </c>
      <c r="U178" t="b">
        <f t="shared" si="32"/>
        <v>1</v>
      </c>
      <c r="V178" t="b">
        <f t="shared" si="33"/>
        <v>1</v>
      </c>
      <c r="W178" t="b">
        <f t="shared" si="34"/>
        <v>1</v>
      </c>
      <c r="X178" t="b">
        <f t="shared" si="35"/>
        <v>1</v>
      </c>
      <c r="Y178" t="b">
        <f t="shared" si="36"/>
        <v>1</v>
      </c>
      <c r="Z178" s="106" t="str">
        <f t="shared" si="37"/>
        <v>--</v>
      </c>
      <c r="AA178" s="64">
        <f t="shared" si="38"/>
        <v>0</v>
      </c>
      <c r="AB178" s="64" t="str">
        <f t="shared" si="39"/>
        <v>--</v>
      </c>
      <c r="AC178" s="64">
        <f t="shared" si="40"/>
        <v>0</v>
      </c>
      <c r="AD178" s="64" t="str">
        <f t="shared" si="41"/>
        <v>--</v>
      </c>
      <c r="AE178" s="64">
        <f t="shared" si="42"/>
        <v>0</v>
      </c>
      <c r="AF178" s="107" t="str">
        <f t="shared" si="43"/>
        <v>--</v>
      </c>
      <c r="AG178" s="114"/>
      <c r="AH178" s="83"/>
      <c r="AI178" s="83"/>
      <c r="AJ178" s="5"/>
      <c r="AK178" s="98"/>
    </row>
    <row r="179" spans="1:37" x14ac:dyDescent="0.25">
      <c r="A179" s="5">
        <v>310</v>
      </c>
      <c r="B179" s="9">
        <v>312</v>
      </c>
      <c r="C179" s="9" t="s">
        <v>442</v>
      </c>
      <c r="D179" s="18" t="s">
        <v>443</v>
      </c>
      <c r="E179" s="97" t="str">
        <f>VLOOKUP($B179,'2018 RBCs'!$A$4:$L$609,6,FALSE)</f>
        <v>--</v>
      </c>
      <c r="F179" s="5">
        <f>VLOOKUP($B179,'2018 RBCs'!$A$4:$L$609,7,FALSE)</f>
        <v>0.09</v>
      </c>
      <c r="G179" s="5" t="str">
        <f>VLOOKUP($B179,'2018 RBCs'!$A$4:$L$609,8,FALSE)</f>
        <v>--</v>
      </c>
      <c r="H179" s="5">
        <f>VLOOKUP($B179,'2018 RBCs'!$A$4:$L$609,9,FALSE)</f>
        <v>0.4</v>
      </c>
      <c r="I179" s="5" t="str">
        <f>VLOOKUP($B179,'2018 RBCs'!$A$4:$L$609,10,FALSE)</f>
        <v>--</v>
      </c>
      <c r="J179" s="5">
        <f>VLOOKUP($B179,'2018 RBCs'!$A$4:$L$609,11,FALSE)</f>
        <v>0.4</v>
      </c>
      <c r="K179" s="98">
        <f>VLOOKUP($B179,'2018 RBCs'!$A$4:$L$609,12,FALSE)</f>
        <v>0.3</v>
      </c>
      <c r="L179" s="90" t="str">
        <f>VLOOKUP($B179,'4. Proposed RBCs'!$B$3:$R$379,5,FALSE)</f>
        <v>--</v>
      </c>
      <c r="M179" s="13">
        <f>VLOOKUP($B179,'4. Proposed RBCs'!$B$3:$R$379,7,FALSE)</f>
        <v>0.09</v>
      </c>
      <c r="N179" s="13" t="str">
        <f>VLOOKUP($B179,'4. Proposed RBCs'!$B$3:$R$379,9,FALSE)</f>
        <v>--</v>
      </c>
      <c r="O179" s="13">
        <f>VLOOKUP($B179,'4. Proposed RBCs'!$B$3:$R$379,11,FALSE)</f>
        <v>0.4</v>
      </c>
      <c r="P179" s="13" t="str">
        <f>VLOOKUP($B179,'4. Proposed RBCs'!$B$3:$R$379,13,FALSE)</f>
        <v>--</v>
      </c>
      <c r="Q179" s="5">
        <f>VLOOKUP($B179,'4. Proposed RBCs'!$B$3:$R$379,15,FALSE)</f>
        <v>0.4</v>
      </c>
      <c r="R179" s="91">
        <f>VLOOKUP($B179,'4. Proposed RBCs'!$B$3:$R$379,17,FALSE)</f>
        <v>1.3</v>
      </c>
      <c r="S179" t="b">
        <f t="shared" si="30"/>
        <v>1</v>
      </c>
      <c r="T179" t="b">
        <f t="shared" si="31"/>
        <v>1</v>
      </c>
      <c r="U179" t="b">
        <f t="shared" si="32"/>
        <v>1</v>
      </c>
      <c r="V179" t="b">
        <f t="shared" si="33"/>
        <v>1</v>
      </c>
      <c r="W179" t="b">
        <f t="shared" si="34"/>
        <v>1</v>
      </c>
      <c r="X179" t="b">
        <f t="shared" si="35"/>
        <v>1</v>
      </c>
      <c r="Y179" t="b">
        <f t="shared" si="36"/>
        <v>0</v>
      </c>
      <c r="Z179" s="106" t="str">
        <f t="shared" si="37"/>
        <v>--</v>
      </c>
      <c r="AA179" s="64">
        <f t="shared" si="38"/>
        <v>0</v>
      </c>
      <c r="AB179" s="64" t="str">
        <f t="shared" si="39"/>
        <v>--</v>
      </c>
      <c r="AC179" s="64">
        <f t="shared" si="40"/>
        <v>0</v>
      </c>
      <c r="AD179" s="64" t="str">
        <f t="shared" si="41"/>
        <v>--</v>
      </c>
      <c r="AE179" s="64">
        <f t="shared" si="42"/>
        <v>0</v>
      </c>
      <c r="AF179" s="107">
        <f t="shared" si="43"/>
        <v>3.3333333333333335</v>
      </c>
      <c r="AG179" s="114"/>
      <c r="AH179" s="83"/>
      <c r="AI179" s="83" t="s">
        <v>1756</v>
      </c>
      <c r="AJ179" s="5"/>
      <c r="AK179" s="98"/>
    </row>
    <row r="180" spans="1:37" x14ac:dyDescent="0.25">
      <c r="A180" s="5">
        <v>313</v>
      </c>
      <c r="B180" s="9">
        <v>316</v>
      </c>
      <c r="C180" s="9" t="s">
        <v>444</v>
      </c>
      <c r="D180" s="18" t="s">
        <v>445</v>
      </c>
      <c r="E180" s="97" t="str">
        <f>VLOOKUP($B180,'2018 RBCs'!$A$4:$L$609,6,FALSE)</f>
        <v>--</v>
      </c>
      <c r="F180" s="5">
        <f>VLOOKUP($B180,'2018 RBCs'!$A$4:$L$609,7,FALSE)</f>
        <v>7.6999999999999999E-2</v>
      </c>
      <c r="G180" s="5" t="str">
        <f>VLOOKUP($B180,'2018 RBCs'!$A$4:$L$609,8,FALSE)</f>
        <v>--</v>
      </c>
      <c r="H180" s="5">
        <f>VLOOKUP($B180,'2018 RBCs'!$A$4:$L$609,9,FALSE)</f>
        <v>0.63</v>
      </c>
      <c r="I180" s="5" t="str">
        <f>VLOOKUP($B180,'2018 RBCs'!$A$4:$L$609,10,FALSE)</f>
        <v>--</v>
      </c>
      <c r="J180" s="5">
        <f>VLOOKUP($B180,'2018 RBCs'!$A$4:$L$609,11,FALSE)</f>
        <v>0.63</v>
      </c>
      <c r="K180" s="98">
        <f>VLOOKUP($B180,'2018 RBCs'!$A$4:$L$609,12,FALSE)</f>
        <v>0.6</v>
      </c>
      <c r="L180" s="90" t="str">
        <f>VLOOKUP($B180,'4. Proposed RBCs'!$B$3:$R$379,5,FALSE)</f>
        <v>--</v>
      </c>
      <c r="M180" s="8">
        <f>VLOOKUP($B180,'4. Proposed RBCs'!$B$3:$R$379,7,FALSE)</f>
        <v>8.0999999999999996E-3</v>
      </c>
      <c r="N180" s="13" t="str">
        <f>VLOOKUP($B180,'4. Proposed RBCs'!$B$3:$R$379,9,FALSE)</f>
        <v>--</v>
      </c>
      <c r="O180" s="8">
        <f>VLOOKUP($B180,'4. Proposed RBCs'!$B$3:$R$379,11,FALSE)</f>
        <v>1.2E-2</v>
      </c>
      <c r="P180" s="13" t="str">
        <f>VLOOKUP($B180,'4. Proposed RBCs'!$B$3:$R$379,13,FALSE)</f>
        <v>--</v>
      </c>
      <c r="Q180" s="8">
        <f>VLOOKUP($B180,'4. Proposed RBCs'!$B$3:$R$379,15,FALSE)</f>
        <v>0.1</v>
      </c>
      <c r="R180" s="89">
        <f>VLOOKUP($B180,'4. Proposed RBCs'!$B$3:$R$379,17,FALSE)</f>
        <v>0.6</v>
      </c>
      <c r="S180" t="b">
        <f t="shared" si="30"/>
        <v>1</v>
      </c>
      <c r="T180" t="b">
        <f t="shared" si="31"/>
        <v>0</v>
      </c>
      <c r="U180" t="b">
        <f t="shared" si="32"/>
        <v>1</v>
      </c>
      <c r="V180" t="b">
        <f t="shared" si="33"/>
        <v>0</v>
      </c>
      <c r="W180" t="b">
        <f t="shared" si="34"/>
        <v>1</v>
      </c>
      <c r="X180" t="b">
        <f t="shared" si="35"/>
        <v>0</v>
      </c>
      <c r="Y180" t="b">
        <f t="shared" si="36"/>
        <v>1</v>
      </c>
      <c r="Z180" s="106" t="str">
        <f t="shared" si="37"/>
        <v>--</v>
      </c>
      <c r="AA180" s="64">
        <f t="shared" si="38"/>
        <v>-0.89480519480519483</v>
      </c>
      <c r="AB180" s="64" t="str">
        <f t="shared" si="39"/>
        <v>--</v>
      </c>
      <c r="AC180" s="64">
        <f t="shared" si="40"/>
        <v>-0.98095238095238091</v>
      </c>
      <c r="AD180" s="64" t="str">
        <f t="shared" si="41"/>
        <v>--</v>
      </c>
      <c r="AE180" s="64">
        <f t="shared" si="42"/>
        <v>-0.84126984126984128</v>
      </c>
      <c r="AF180" s="107">
        <f t="shared" si="43"/>
        <v>0</v>
      </c>
      <c r="AG180" s="114"/>
      <c r="AH180" s="83"/>
      <c r="AI180" s="83"/>
      <c r="AJ180" s="5"/>
      <c r="AK180" s="98" t="s">
        <v>54</v>
      </c>
    </row>
    <row r="181" spans="1:37" x14ac:dyDescent="0.25">
      <c r="A181" s="5">
        <v>314</v>
      </c>
      <c r="B181" s="9">
        <v>321</v>
      </c>
      <c r="C181" s="9" t="s">
        <v>446</v>
      </c>
      <c r="D181" s="18" t="s">
        <v>447</v>
      </c>
      <c r="E181" s="97" t="str">
        <f>VLOOKUP($B181,'2018 RBCs'!$A$4:$L$609,6,FALSE)</f>
        <v>--</v>
      </c>
      <c r="F181" s="5">
        <f>VLOOKUP($B181,'2018 RBCs'!$A$4:$L$609,7,FALSE)</f>
        <v>4000</v>
      </c>
      <c r="G181" s="5" t="str">
        <f>VLOOKUP($B181,'2018 RBCs'!$A$4:$L$609,8,FALSE)</f>
        <v>--</v>
      </c>
      <c r="H181" s="5">
        <f>VLOOKUP($B181,'2018 RBCs'!$A$4:$L$609,9,FALSE)</f>
        <v>18000</v>
      </c>
      <c r="I181" s="5" t="str">
        <f>VLOOKUP($B181,'2018 RBCs'!$A$4:$L$609,10,FALSE)</f>
        <v>--</v>
      </c>
      <c r="J181" s="5">
        <f>VLOOKUP($B181,'2018 RBCs'!$A$4:$L$609,11,FALSE)</f>
        <v>18000</v>
      </c>
      <c r="K181" s="98">
        <f>VLOOKUP($B181,'2018 RBCs'!$A$4:$L$609,12,FALSE)</f>
        <v>28000</v>
      </c>
      <c r="L181" s="90" t="str">
        <f>VLOOKUP($B181,'4. Proposed RBCs'!$B$3:$R$379,5,FALSE)</f>
        <v>--</v>
      </c>
      <c r="M181" s="13">
        <f>VLOOKUP($B181,'4. Proposed RBCs'!$B$3:$R$379,7,FALSE)</f>
        <v>4000</v>
      </c>
      <c r="N181" s="13" t="str">
        <f>VLOOKUP($B181,'4. Proposed RBCs'!$B$3:$R$379,9,FALSE)</f>
        <v>--</v>
      </c>
      <c r="O181" s="13">
        <f>VLOOKUP($B181,'4. Proposed RBCs'!$B$3:$R$379,11,FALSE)</f>
        <v>18000</v>
      </c>
      <c r="P181" s="13" t="str">
        <f>VLOOKUP($B181,'4. Proposed RBCs'!$B$3:$R$379,13,FALSE)</f>
        <v>--</v>
      </c>
      <c r="Q181" s="5">
        <f>VLOOKUP($B181,'4. Proposed RBCs'!$B$3:$R$379,15,FALSE)</f>
        <v>18000</v>
      </c>
      <c r="R181" s="89">
        <f>VLOOKUP($B181,'4. Proposed RBCs'!$B$3:$R$379,17,FALSE)</f>
        <v>28000</v>
      </c>
      <c r="S181" t="b">
        <f t="shared" si="30"/>
        <v>1</v>
      </c>
      <c r="T181" t="b">
        <f t="shared" si="31"/>
        <v>1</v>
      </c>
      <c r="U181" t="b">
        <f t="shared" si="32"/>
        <v>1</v>
      </c>
      <c r="V181" t="b">
        <f t="shared" si="33"/>
        <v>1</v>
      </c>
      <c r="W181" t="b">
        <f t="shared" si="34"/>
        <v>1</v>
      </c>
      <c r="X181" t="b">
        <f t="shared" si="35"/>
        <v>1</v>
      </c>
      <c r="Y181" t="b">
        <f t="shared" si="36"/>
        <v>1</v>
      </c>
      <c r="Z181" s="106" t="str">
        <f t="shared" si="37"/>
        <v>--</v>
      </c>
      <c r="AA181" s="64">
        <f t="shared" si="38"/>
        <v>0</v>
      </c>
      <c r="AB181" s="64" t="str">
        <f t="shared" si="39"/>
        <v>--</v>
      </c>
      <c r="AC181" s="64">
        <f t="shared" si="40"/>
        <v>0</v>
      </c>
      <c r="AD181" s="64" t="str">
        <f t="shared" si="41"/>
        <v>--</v>
      </c>
      <c r="AE181" s="64">
        <f t="shared" si="42"/>
        <v>0</v>
      </c>
      <c r="AF181" s="107">
        <f t="shared" si="43"/>
        <v>0</v>
      </c>
      <c r="AG181" s="114"/>
      <c r="AH181" s="83"/>
      <c r="AI181" s="83"/>
      <c r="AJ181" s="5"/>
      <c r="AK181" s="98"/>
    </row>
    <row r="182" spans="1:37" x14ac:dyDescent="0.25">
      <c r="A182" s="5">
        <v>316</v>
      </c>
      <c r="B182" s="5" t="s">
        <v>448</v>
      </c>
      <c r="C182" s="5" t="s">
        <v>449</v>
      </c>
      <c r="D182" s="7" t="s">
        <v>450</v>
      </c>
      <c r="E182" s="97" t="e">
        <f>VLOOKUP($B182,'2018 RBCs'!$A$4:$L$609,6,FALSE)</f>
        <v>#N/A</v>
      </c>
      <c r="F182" s="5" t="e">
        <f>VLOOKUP($B182,'2018 RBCs'!$A$4:$L$609,7,FALSE)</f>
        <v>#N/A</v>
      </c>
      <c r="G182" s="5" t="e">
        <f>VLOOKUP($B182,'2018 RBCs'!$A$4:$L$609,8,FALSE)</f>
        <v>#N/A</v>
      </c>
      <c r="H182" s="5" t="e">
        <f>VLOOKUP($B182,'2018 RBCs'!$A$4:$L$609,9,FALSE)</f>
        <v>#N/A</v>
      </c>
      <c r="I182" s="5" t="e">
        <f>VLOOKUP($B182,'2018 RBCs'!$A$4:$L$609,10,FALSE)</f>
        <v>#N/A</v>
      </c>
      <c r="J182" s="5" t="e">
        <f>VLOOKUP($B182,'2018 RBCs'!$A$4:$L$609,11,FALSE)</f>
        <v>#N/A</v>
      </c>
      <c r="K182" s="98" t="e">
        <f>VLOOKUP($B182,'2018 RBCs'!$A$4:$L$609,12,FALSE)</f>
        <v>#N/A</v>
      </c>
      <c r="L182" s="92" t="str">
        <f>VLOOKUP($B182,'4. Proposed RBCs'!$B$3:$R$379,5,FALSE)</f>
        <v>--</v>
      </c>
      <c r="M182" s="11">
        <f>VLOOKUP($B182,'4. Proposed RBCs'!$B$3:$R$379,7,FALSE)</f>
        <v>20</v>
      </c>
      <c r="N182" s="11" t="str">
        <f>VLOOKUP($B182,'4. Proposed RBCs'!$B$3:$R$379,9,FALSE)</f>
        <v>--</v>
      </c>
      <c r="O182" s="11">
        <f>VLOOKUP($B182,'4. Proposed RBCs'!$B$3:$R$379,11,FALSE)</f>
        <v>88</v>
      </c>
      <c r="P182" s="11" t="str">
        <f>VLOOKUP($B182,'4. Proposed RBCs'!$B$3:$R$379,13,FALSE)</f>
        <v>--</v>
      </c>
      <c r="Q182" s="11">
        <f>VLOOKUP($B182,'4. Proposed RBCs'!$B$3:$R$379,15,FALSE)</f>
        <v>88</v>
      </c>
      <c r="R182" s="93" t="str">
        <f>VLOOKUP($B182,'4. Proposed RBCs'!$B$3:$R$379,17,FALSE)</f>
        <v>--</v>
      </c>
      <c r="S182" t="e">
        <f t="shared" si="30"/>
        <v>#N/A</v>
      </c>
      <c r="T182" t="e">
        <f t="shared" si="31"/>
        <v>#N/A</v>
      </c>
      <c r="U182" t="e">
        <f t="shared" si="32"/>
        <v>#N/A</v>
      </c>
      <c r="V182" t="e">
        <f t="shared" si="33"/>
        <v>#N/A</v>
      </c>
      <c r="W182" t="e">
        <f t="shared" si="34"/>
        <v>#N/A</v>
      </c>
      <c r="X182" t="e">
        <f t="shared" si="35"/>
        <v>#N/A</v>
      </c>
      <c r="Y182" t="e">
        <f t="shared" si="36"/>
        <v>#N/A</v>
      </c>
      <c r="Z182" s="106" t="s">
        <v>1712</v>
      </c>
      <c r="AA182" s="64" t="s">
        <v>1712</v>
      </c>
      <c r="AB182" s="64" t="s">
        <v>1712</v>
      </c>
      <c r="AC182" s="64" t="s">
        <v>1712</v>
      </c>
      <c r="AD182" s="64" t="s">
        <v>1712</v>
      </c>
      <c r="AE182" s="64" t="s">
        <v>1712</v>
      </c>
      <c r="AF182" s="107" t="s">
        <v>1712</v>
      </c>
      <c r="AG182" s="114"/>
      <c r="AH182" s="83"/>
      <c r="AI182" s="83"/>
      <c r="AJ182" s="5"/>
      <c r="AK182" s="98"/>
    </row>
    <row r="183" spans="1:37" x14ac:dyDescent="0.25">
      <c r="A183" s="5">
        <v>317</v>
      </c>
      <c r="B183" s="5" t="s">
        <v>451</v>
      </c>
      <c r="C183" s="5" t="s">
        <v>452</v>
      </c>
      <c r="D183" s="7" t="s">
        <v>453</v>
      </c>
      <c r="E183" s="97" t="e">
        <f>VLOOKUP($B183,'2018 RBCs'!$A$4:$L$609,6,FALSE)</f>
        <v>#N/A</v>
      </c>
      <c r="F183" s="5" t="e">
        <f>VLOOKUP($B183,'2018 RBCs'!$A$4:$L$609,7,FALSE)</f>
        <v>#N/A</v>
      </c>
      <c r="G183" s="5" t="e">
        <f>VLOOKUP($B183,'2018 RBCs'!$A$4:$L$609,8,FALSE)</f>
        <v>#N/A</v>
      </c>
      <c r="H183" s="5" t="e">
        <f>VLOOKUP($B183,'2018 RBCs'!$A$4:$L$609,9,FALSE)</f>
        <v>#N/A</v>
      </c>
      <c r="I183" s="5" t="e">
        <f>VLOOKUP($B183,'2018 RBCs'!$A$4:$L$609,10,FALSE)</f>
        <v>#N/A</v>
      </c>
      <c r="J183" s="5" t="e">
        <f>VLOOKUP($B183,'2018 RBCs'!$A$4:$L$609,11,FALSE)</f>
        <v>#N/A</v>
      </c>
      <c r="K183" s="98" t="e">
        <f>VLOOKUP($B183,'2018 RBCs'!$A$4:$L$609,12,FALSE)</f>
        <v>#N/A</v>
      </c>
      <c r="L183" s="92" t="str">
        <f>VLOOKUP($B183,'4. Proposed RBCs'!$B$3:$R$379,5,FALSE)</f>
        <v>--</v>
      </c>
      <c r="M183" s="11">
        <f>VLOOKUP($B183,'4. Proposed RBCs'!$B$3:$R$379,7,FALSE)</f>
        <v>30</v>
      </c>
      <c r="N183" s="11" t="str">
        <f>VLOOKUP($B183,'4. Proposed RBCs'!$B$3:$R$379,9,FALSE)</f>
        <v>--</v>
      </c>
      <c r="O183" s="11">
        <f>VLOOKUP($B183,'4. Proposed RBCs'!$B$3:$R$379,11,FALSE)</f>
        <v>130</v>
      </c>
      <c r="P183" s="11" t="str">
        <f>VLOOKUP($B183,'4. Proposed RBCs'!$B$3:$R$379,13,FALSE)</f>
        <v>--</v>
      </c>
      <c r="Q183" s="11">
        <f>VLOOKUP($B183,'4. Proposed RBCs'!$B$3:$R$379,15,FALSE)</f>
        <v>130</v>
      </c>
      <c r="R183" s="93" t="str">
        <f>VLOOKUP($B183,'4. Proposed RBCs'!$B$3:$R$379,17,FALSE)</f>
        <v>--</v>
      </c>
      <c r="S183" t="e">
        <f t="shared" si="30"/>
        <v>#N/A</v>
      </c>
      <c r="T183" t="e">
        <f t="shared" si="31"/>
        <v>#N/A</v>
      </c>
      <c r="U183" t="e">
        <f t="shared" si="32"/>
        <v>#N/A</v>
      </c>
      <c r="V183" t="e">
        <f t="shared" si="33"/>
        <v>#N/A</v>
      </c>
      <c r="W183" t="e">
        <f t="shared" si="34"/>
        <v>#N/A</v>
      </c>
      <c r="X183" t="e">
        <f t="shared" si="35"/>
        <v>#N/A</v>
      </c>
      <c r="Y183" t="e">
        <f t="shared" si="36"/>
        <v>#N/A</v>
      </c>
      <c r="Z183" s="106" t="s">
        <v>1712</v>
      </c>
      <c r="AA183" s="64" t="s">
        <v>1712</v>
      </c>
      <c r="AB183" s="64" t="s">
        <v>1712</v>
      </c>
      <c r="AC183" s="64" t="s">
        <v>1712</v>
      </c>
      <c r="AD183" s="64" t="s">
        <v>1712</v>
      </c>
      <c r="AE183" s="64" t="s">
        <v>1712</v>
      </c>
      <c r="AF183" s="107" t="s">
        <v>1712</v>
      </c>
      <c r="AG183" s="114"/>
      <c r="AH183" s="83"/>
      <c r="AI183" s="83"/>
      <c r="AJ183" s="5"/>
      <c r="AK183" s="98"/>
    </row>
    <row r="184" spans="1:37" x14ac:dyDescent="0.25">
      <c r="A184" s="5">
        <v>318</v>
      </c>
      <c r="B184" s="5" t="s">
        <v>454</v>
      </c>
      <c r="C184" s="5" t="s">
        <v>455</v>
      </c>
      <c r="D184" s="7" t="s">
        <v>456</v>
      </c>
      <c r="E184" s="97" t="e">
        <f>VLOOKUP($B184,'2018 RBCs'!$A$4:$L$609,6,FALSE)</f>
        <v>#N/A</v>
      </c>
      <c r="F184" s="5" t="e">
        <f>VLOOKUP($B184,'2018 RBCs'!$A$4:$L$609,7,FALSE)</f>
        <v>#N/A</v>
      </c>
      <c r="G184" s="5" t="e">
        <f>VLOOKUP($B184,'2018 RBCs'!$A$4:$L$609,8,FALSE)</f>
        <v>#N/A</v>
      </c>
      <c r="H184" s="5" t="e">
        <f>VLOOKUP($B184,'2018 RBCs'!$A$4:$L$609,9,FALSE)</f>
        <v>#N/A</v>
      </c>
      <c r="I184" s="5" t="e">
        <f>VLOOKUP($B184,'2018 RBCs'!$A$4:$L$609,10,FALSE)</f>
        <v>#N/A</v>
      </c>
      <c r="J184" s="5" t="e">
        <f>VLOOKUP($B184,'2018 RBCs'!$A$4:$L$609,11,FALSE)</f>
        <v>#N/A</v>
      </c>
      <c r="K184" s="98" t="e">
        <f>VLOOKUP($B184,'2018 RBCs'!$A$4:$L$609,12,FALSE)</f>
        <v>#N/A</v>
      </c>
      <c r="L184" s="92" t="str">
        <f>VLOOKUP($B184,'4. Proposed RBCs'!$B$3:$R$379,5,FALSE)</f>
        <v>--</v>
      </c>
      <c r="M184" s="11">
        <f>VLOOKUP($B184,'4. Proposed RBCs'!$B$3:$R$379,7,FALSE)</f>
        <v>2800</v>
      </c>
      <c r="N184" s="11" t="str">
        <f>VLOOKUP($B184,'4. Proposed RBCs'!$B$3:$R$379,9,FALSE)</f>
        <v>--</v>
      </c>
      <c r="O184" s="11">
        <f>VLOOKUP($B184,'4. Proposed RBCs'!$B$3:$R$379,11,FALSE)</f>
        <v>12000</v>
      </c>
      <c r="P184" s="11" t="str">
        <f>VLOOKUP($B184,'4. Proposed RBCs'!$B$3:$R$379,13,FALSE)</f>
        <v>--</v>
      </c>
      <c r="Q184" s="11">
        <f>VLOOKUP($B184,'4. Proposed RBCs'!$B$3:$R$379,15,FALSE)</f>
        <v>12000</v>
      </c>
      <c r="R184" s="93">
        <f>VLOOKUP($B184,'4. Proposed RBCs'!$B$3:$R$379,17,FALSE)</f>
        <v>15000</v>
      </c>
      <c r="S184" t="e">
        <f t="shared" si="30"/>
        <v>#N/A</v>
      </c>
      <c r="T184" t="e">
        <f t="shared" si="31"/>
        <v>#N/A</v>
      </c>
      <c r="U184" t="e">
        <f t="shared" si="32"/>
        <v>#N/A</v>
      </c>
      <c r="V184" t="e">
        <f t="shared" si="33"/>
        <v>#N/A</v>
      </c>
      <c r="W184" t="e">
        <f t="shared" si="34"/>
        <v>#N/A</v>
      </c>
      <c r="X184" t="e">
        <f t="shared" si="35"/>
        <v>#N/A</v>
      </c>
      <c r="Y184" t="e">
        <f t="shared" si="36"/>
        <v>#N/A</v>
      </c>
      <c r="Z184" s="106" t="s">
        <v>1712</v>
      </c>
      <c r="AA184" s="64" t="s">
        <v>1712</v>
      </c>
      <c r="AB184" s="64" t="s">
        <v>1712</v>
      </c>
      <c r="AC184" s="64" t="s">
        <v>1712</v>
      </c>
      <c r="AD184" s="64" t="s">
        <v>1712</v>
      </c>
      <c r="AE184" s="64" t="s">
        <v>1712</v>
      </c>
      <c r="AF184" s="107" t="s">
        <v>1712</v>
      </c>
      <c r="AG184" s="114"/>
      <c r="AH184" s="83"/>
      <c r="AI184" s="83"/>
      <c r="AJ184" s="5"/>
      <c r="AK184" s="98"/>
    </row>
    <row r="185" spans="1:37" x14ac:dyDescent="0.25">
      <c r="A185" s="5">
        <v>541</v>
      </c>
      <c r="B185" s="9">
        <v>439</v>
      </c>
      <c r="C185" s="9" t="s">
        <v>790</v>
      </c>
      <c r="D185" s="18" t="s">
        <v>791</v>
      </c>
      <c r="E185" s="97">
        <f>VLOOKUP($B185,'2018 RBCs'!$A$4:$L$609,6,FALSE)</f>
        <v>1.6000000000000001E-4</v>
      </c>
      <c r="F185" s="5" t="str">
        <f>VLOOKUP($B185,'2018 RBCs'!$A$4:$L$609,7,FALSE)</f>
        <v>--</v>
      </c>
      <c r="G185" s="5">
        <f>VLOOKUP($B185,'2018 RBCs'!$A$4:$L$609,8,FALSE)</f>
        <v>4.1000000000000003E-3</v>
      </c>
      <c r="H185" s="5" t="str">
        <f>VLOOKUP($B185,'2018 RBCs'!$A$4:$L$609,9,FALSE)</f>
        <v>--</v>
      </c>
      <c r="I185" s="5">
        <f>VLOOKUP($B185,'2018 RBCs'!$A$4:$L$609,10,FALSE)</f>
        <v>1.9E-3</v>
      </c>
      <c r="J185" s="5" t="str">
        <f>VLOOKUP($B185,'2018 RBCs'!$A$4:$L$609,11,FALSE)</f>
        <v>--</v>
      </c>
      <c r="K185" s="98" t="str">
        <f>VLOOKUP($B185,'2018 RBCs'!$A$4:$L$609,12,FALSE)</f>
        <v>--</v>
      </c>
      <c r="L185" s="88">
        <f>VLOOKUP($B185,'4. Proposed RBCs'!$B$3:$R$379,5,FALSE)</f>
        <v>7.1000000000000005E-5</v>
      </c>
      <c r="M185" s="13" t="str">
        <f>VLOOKUP($B185,'4. Proposed RBCs'!$B$3:$R$379,7,FALSE)</f>
        <v>--</v>
      </c>
      <c r="N185" s="8">
        <f>VLOOKUP($B185,'4. Proposed RBCs'!$B$3:$R$379,9,FALSE)</f>
        <v>5.9999999999999995E-4</v>
      </c>
      <c r="O185" s="13" t="str">
        <f>VLOOKUP($B185,'4. Proposed RBCs'!$B$3:$R$379,11,FALSE)</f>
        <v>--</v>
      </c>
      <c r="P185" s="8">
        <f>VLOOKUP($B185,'4. Proposed RBCs'!$B$3:$R$379,13,FALSE)</f>
        <v>1E-3</v>
      </c>
      <c r="Q185" s="5" t="str">
        <f>VLOOKUP($B185,'4. Proposed RBCs'!$B$3:$R$379,15,FALSE)</f>
        <v>--</v>
      </c>
      <c r="R185" s="89" t="str">
        <f>VLOOKUP($B185,'4. Proposed RBCs'!$B$3:$R$379,17,FALSE)</f>
        <v>--</v>
      </c>
      <c r="S185" t="b">
        <f t="shared" si="30"/>
        <v>0</v>
      </c>
      <c r="T185" t="b">
        <f t="shared" si="31"/>
        <v>1</v>
      </c>
      <c r="U185" t="b">
        <f t="shared" si="32"/>
        <v>0</v>
      </c>
      <c r="V185" t="b">
        <f t="shared" si="33"/>
        <v>1</v>
      </c>
      <c r="W185" t="b">
        <f t="shared" si="34"/>
        <v>0</v>
      </c>
      <c r="X185" t="b">
        <f t="shared" si="35"/>
        <v>1</v>
      </c>
      <c r="Y185" t="b">
        <f t="shared" si="36"/>
        <v>1</v>
      </c>
      <c r="Z185" s="106">
        <f t="shared" si="37"/>
        <v>-0.55625000000000002</v>
      </c>
      <c r="AA185" s="64" t="str">
        <f t="shared" si="38"/>
        <v>--</v>
      </c>
      <c r="AB185" s="64">
        <f t="shared" si="39"/>
        <v>-0.85365853658536595</v>
      </c>
      <c r="AC185" s="64" t="str">
        <f t="shared" si="40"/>
        <v>--</v>
      </c>
      <c r="AD185" s="64">
        <f t="shared" si="41"/>
        <v>-0.47368421052631576</v>
      </c>
      <c r="AE185" s="64" t="str">
        <f t="shared" si="42"/>
        <v>--</v>
      </c>
      <c r="AF185" s="107" t="str">
        <f t="shared" si="43"/>
        <v>--</v>
      </c>
      <c r="AG185" s="114" t="s">
        <v>1757</v>
      </c>
      <c r="AH185" s="83"/>
      <c r="AI185" s="83"/>
      <c r="AJ185" s="5" t="s">
        <v>54</v>
      </c>
      <c r="AK185" s="98"/>
    </row>
    <row r="186" spans="1:37" x14ac:dyDescent="0.25">
      <c r="A186" s="5">
        <v>542</v>
      </c>
      <c r="B186" s="9">
        <v>440</v>
      </c>
      <c r="C186" s="9" t="s">
        <v>792</v>
      </c>
      <c r="D186" s="18" t="s">
        <v>793</v>
      </c>
      <c r="E186" s="97">
        <f>VLOOKUP($B186,'2018 RBCs'!$A$4:$L$609,6,FALSE)</f>
        <v>4.3000000000000002E-5</v>
      </c>
      <c r="F186" s="5" t="str">
        <f>VLOOKUP($B186,'2018 RBCs'!$A$4:$L$609,7,FALSE)</f>
        <v>--</v>
      </c>
      <c r="G186" s="5">
        <f>VLOOKUP($B186,'2018 RBCs'!$A$4:$L$609,8,FALSE)</f>
        <v>1.6000000000000001E-3</v>
      </c>
      <c r="H186" s="5" t="str">
        <f>VLOOKUP($B186,'2018 RBCs'!$A$4:$L$609,9,FALSE)</f>
        <v>--</v>
      </c>
      <c r="I186" s="5">
        <f>VLOOKUP($B186,'2018 RBCs'!$A$4:$L$609,10,FALSE)</f>
        <v>3.0000000000000001E-3</v>
      </c>
      <c r="J186" s="5" t="str">
        <f>VLOOKUP($B186,'2018 RBCs'!$A$4:$L$609,11,FALSE)</f>
        <v>--</v>
      </c>
      <c r="K186" s="98" t="str">
        <f>VLOOKUP($B186,'2018 RBCs'!$A$4:$L$609,12,FALSE)</f>
        <v>--</v>
      </c>
      <c r="L186" s="88">
        <f>VLOOKUP($B186,'4. Proposed RBCs'!$B$3:$R$379,5,FALSE)</f>
        <v>6.8999999999999997E-4</v>
      </c>
      <c r="M186" s="13" t="str">
        <f>VLOOKUP($B186,'4. Proposed RBCs'!$B$3:$R$379,7,FALSE)</f>
        <v>--</v>
      </c>
      <c r="N186" s="8">
        <f>VLOOKUP($B186,'4. Proposed RBCs'!$B$3:$R$379,9,FALSE)</f>
        <v>7.0000000000000001E-3</v>
      </c>
      <c r="O186" s="13" t="str">
        <f>VLOOKUP($B186,'4. Proposed RBCs'!$B$3:$R$379,11,FALSE)</f>
        <v>--</v>
      </c>
      <c r="P186" s="8">
        <f>VLOOKUP($B186,'4. Proposed RBCs'!$B$3:$R$379,13,FALSE)</f>
        <v>9.4999999999999998E-3</v>
      </c>
      <c r="Q186" s="5" t="str">
        <f>VLOOKUP($B186,'4. Proposed RBCs'!$B$3:$R$379,15,FALSE)</f>
        <v>--</v>
      </c>
      <c r="R186" s="89" t="str">
        <f>VLOOKUP($B186,'4. Proposed RBCs'!$B$3:$R$379,17,FALSE)</f>
        <v>--</v>
      </c>
      <c r="S186" t="b">
        <f t="shared" si="30"/>
        <v>0</v>
      </c>
      <c r="T186" t="b">
        <f t="shared" si="31"/>
        <v>1</v>
      </c>
      <c r="U186" t="b">
        <f t="shared" si="32"/>
        <v>0</v>
      </c>
      <c r="V186" t="b">
        <f t="shared" si="33"/>
        <v>1</v>
      </c>
      <c r="W186" t="b">
        <f t="shared" si="34"/>
        <v>0</v>
      </c>
      <c r="X186" t="b">
        <f t="shared" si="35"/>
        <v>1</v>
      </c>
      <c r="Y186" t="b">
        <f t="shared" si="36"/>
        <v>1</v>
      </c>
      <c r="Z186" s="106">
        <f t="shared" si="37"/>
        <v>15.046511627906977</v>
      </c>
      <c r="AA186" s="64" t="str">
        <f t="shared" si="38"/>
        <v>--</v>
      </c>
      <c r="AB186" s="64">
        <f t="shared" si="39"/>
        <v>3.375</v>
      </c>
      <c r="AC186" s="64" t="str">
        <f t="shared" si="40"/>
        <v>--</v>
      </c>
      <c r="AD186" s="64">
        <f t="shared" si="41"/>
        <v>2.1666666666666665</v>
      </c>
      <c r="AE186" s="64" t="str">
        <f t="shared" si="42"/>
        <v>--</v>
      </c>
      <c r="AF186" s="107" t="str">
        <f t="shared" si="43"/>
        <v>--</v>
      </c>
      <c r="AG186" s="114"/>
      <c r="AH186" s="83"/>
      <c r="AI186" s="83"/>
      <c r="AJ186" s="5" t="s">
        <v>1734</v>
      </c>
      <c r="AK186" s="98"/>
    </row>
    <row r="187" spans="1:37" x14ac:dyDescent="0.25">
      <c r="A187" s="5">
        <v>321</v>
      </c>
      <c r="B187" s="5" t="s">
        <v>462</v>
      </c>
      <c r="C187" s="5" t="s">
        <v>463</v>
      </c>
      <c r="D187" s="7" t="s">
        <v>464</v>
      </c>
      <c r="E187" s="97" t="e">
        <f>VLOOKUP($B187,'2018 RBCs'!$A$4:$L$609,6,FALSE)</f>
        <v>#N/A</v>
      </c>
      <c r="F187" s="5" t="e">
        <f>VLOOKUP($B187,'2018 RBCs'!$A$4:$L$609,7,FALSE)</f>
        <v>#N/A</v>
      </c>
      <c r="G187" s="5" t="e">
        <f>VLOOKUP($B187,'2018 RBCs'!$A$4:$L$609,8,FALSE)</f>
        <v>#N/A</v>
      </c>
      <c r="H187" s="5" t="e">
        <f>VLOOKUP($B187,'2018 RBCs'!$A$4:$L$609,9,FALSE)</f>
        <v>#N/A</v>
      </c>
      <c r="I187" s="5" t="e">
        <f>VLOOKUP($B187,'2018 RBCs'!$A$4:$L$609,10,FALSE)</f>
        <v>#N/A</v>
      </c>
      <c r="J187" s="5" t="e">
        <f>VLOOKUP($B187,'2018 RBCs'!$A$4:$L$609,11,FALSE)</f>
        <v>#N/A</v>
      </c>
      <c r="K187" s="98" t="e">
        <f>VLOOKUP($B187,'2018 RBCs'!$A$4:$L$609,12,FALSE)</f>
        <v>#N/A</v>
      </c>
      <c r="L187" s="92" t="str">
        <f>VLOOKUP($B187,'4. Proposed RBCs'!$B$3:$R$379,5,FALSE)</f>
        <v>--</v>
      </c>
      <c r="M187" s="11">
        <f>VLOOKUP($B187,'4. Proposed RBCs'!$B$3:$R$379,7,FALSE)</f>
        <v>100</v>
      </c>
      <c r="N187" s="11" t="str">
        <f>VLOOKUP($B187,'4. Proposed RBCs'!$B$3:$R$379,9,FALSE)</f>
        <v>--</v>
      </c>
      <c r="O187" s="11">
        <f>VLOOKUP($B187,'4. Proposed RBCs'!$B$3:$R$379,11,FALSE)</f>
        <v>440</v>
      </c>
      <c r="P187" s="11" t="str">
        <f>VLOOKUP($B187,'4. Proposed RBCs'!$B$3:$R$379,13,FALSE)</f>
        <v>--</v>
      </c>
      <c r="Q187" s="11">
        <f>VLOOKUP($B187,'4. Proposed RBCs'!$B$3:$R$379,15,FALSE)</f>
        <v>440</v>
      </c>
      <c r="R187" s="93" t="str">
        <f>VLOOKUP($B187,'4. Proposed RBCs'!$B$3:$R$379,17,FALSE)</f>
        <v>--</v>
      </c>
      <c r="S187" t="e">
        <f t="shared" si="30"/>
        <v>#N/A</v>
      </c>
      <c r="T187" t="e">
        <f t="shared" si="31"/>
        <v>#N/A</v>
      </c>
      <c r="U187" t="e">
        <f t="shared" si="32"/>
        <v>#N/A</v>
      </c>
      <c r="V187" t="e">
        <f t="shared" si="33"/>
        <v>#N/A</v>
      </c>
      <c r="W187" t="e">
        <f t="shared" si="34"/>
        <v>#N/A</v>
      </c>
      <c r="X187" t="e">
        <f t="shared" si="35"/>
        <v>#N/A</v>
      </c>
      <c r="Y187" t="e">
        <f t="shared" si="36"/>
        <v>#N/A</v>
      </c>
      <c r="Z187" s="106" t="s">
        <v>1712</v>
      </c>
      <c r="AA187" s="64" t="s">
        <v>1712</v>
      </c>
      <c r="AB187" s="64" t="s">
        <v>1712</v>
      </c>
      <c r="AC187" s="64" t="s">
        <v>1712</v>
      </c>
      <c r="AD187" s="64" t="s">
        <v>1712</v>
      </c>
      <c r="AE187" s="64" t="s">
        <v>1712</v>
      </c>
      <c r="AF187" s="107" t="s">
        <v>1712</v>
      </c>
      <c r="AG187" s="114"/>
      <c r="AH187" s="83"/>
      <c r="AI187" s="83"/>
      <c r="AJ187" s="5"/>
      <c r="AK187" s="98"/>
    </row>
    <row r="188" spans="1:37" x14ac:dyDescent="0.25">
      <c r="A188" s="5">
        <v>290</v>
      </c>
      <c r="B188" s="9">
        <v>298</v>
      </c>
      <c r="C188" s="9" t="s">
        <v>409</v>
      </c>
      <c r="D188" s="18" t="s">
        <v>410</v>
      </c>
      <c r="E188" s="97" t="str">
        <f>VLOOKUP($B188,'2018 RBCs'!$A$4:$L$609,6,FALSE)</f>
        <v>--</v>
      </c>
      <c r="F188" s="5">
        <f>VLOOKUP($B188,'2018 RBCs'!$A$4:$L$609,7,FALSE)</f>
        <v>0.08</v>
      </c>
      <c r="G188" s="5" t="str">
        <f>VLOOKUP($B188,'2018 RBCs'!$A$4:$L$609,8,FALSE)</f>
        <v>--</v>
      </c>
      <c r="H188" s="5">
        <f>VLOOKUP($B188,'2018 RBCs'!$A$4:$L$609,9,FALSE)</f>
        <v>0.35</v>
      </c>
      <c r="I188" s="5" t="str">
        <f>VLOOKUP($B188,'2018 RBCs'!$A$4:$L$609,10,FALSE)</f>
        <v>--</v>
      </c>
      <c r="J188" s="5">
        <f>VLOOKUP($B188,'2018 RBCs'!$A$4:$L$609,11,FALSE)</f>
        <v>0.35</v>
      </c>
      <c r="K188" s="98">
        <f>VLOOKUP($B188,'2018 RBCs'!$A$4:$L$609,12,FALSE)</f>
        <v>12</v>
      </c>
      <c r="L188" s="90" t="str">
        <f>VLOOKUP($B188,'4. Proposed RBCs'!$B$3:$R$379,5,FALSE)</f>
        <v>--</v>
      </c>
      <c r="M188" s="13">
        <f>VLOOKUP($B188,'4. Proposed RBCs'!$B$3:$R$379,7,FALSE)</f>
        <v>0.08</v>
      </c>
      <c r="N188" s="13" t="str">
        <f>VLOOKUP($B188,'4. Proposed RBCs'!$B$3:$R$379,9,FALSE)</f>
        <v>--</v>
      </c>
      <c r="O188" s="13">
        <f>VLOOKUP($B188,'4. Proposed RBCs'!$B$3:$R$379,11,FALSE)</f>
        <v>0.35</v>
      </c>
      <c r="P188" s="13" t="str">
        <f>VLOOKUP($B188,'4. Proposed RBCs'!$B$3:$R$379,13,FALSE)</f>
        <v>--</v>
      </c>
      <c r="Q188" s="5">
        <f>VLOOKUP($B188,'4. Proposed RBCs'!$B$3:$R$379,15,FALSE)</f>
        <v>0.35</v>
      </c>
      <c r="R188" s="91">
        <f>VLOOKUP($B188,'4. Proposed RBCs'!$B$3:$R$379,17,FALSE)</f>
        <v>0.5</v>
      </c>
      <c r="S188" t="b">
        <f t="shared" si="30"/>
        <v>1</v>
      </c>
      <c r="T188" t="b">
        <f t="shared" si="31"/>
        <v>1</v>
      </c>
      <c r="U188" t="b">
        <f t="shared" si="32"/>
        <v>1</v>
      </c>
      <c r="V188" t="b">
        <f t="shared" si="33"/>
        <v>1</v>
      </c>
      <c r="W188" t="b">
        <f t="shared" si="34"/>
        <v>1</v>
      </c>
      <c r="X188" t="b">
        <f t="shared" si="35"/>
        <v>1</v>
      </c>
      <c r="Y188" t="b">
        <f t="shared" si="36"/>
        <v>0</v>
      </c>
      <c r="Z188" s="106" t="str">
        <f t="shared" si="37"/>
        <v>--</v>
      </c>
      <c r="AA188" s="64">
        <f t="shared" si="38"/>
        <v>0</v>
      </c>
      <c r="AB188" s="64" t="str">
        <f t="shared" si="39"/>
        <v>--</v>
      </c>
      <c r="AC188" s="64">
        <f t="shared" si="40"/>
        <v>0</v>
      </c>
      <c r="AD188" s="64" t="str">
        <f t="shared" si="41"/>
        <v>--</v>
      </c>
      <c r="AE188" s="64">
        <f t="shared" si="42"/>
        <v>0</v>
      </c>
      <c r="AF188" s="107">
        <f t="shared" si="43"/>
        <v>-0.95833333333333337</v>
      </c>
      <c r="AG188" s="114"/>
      <c r="AH188" s="83"/>
      <c r="AI188" s="83" t="s">
        <v>1735</v>
      </c>
      <c r="AJ188" s="5"/>
      <c r="AK188" s="98"/>
    </row>
    <row r="189" spans="1:37" x14ac:dyDescent="0.25">
      <c r="A189" s="5">
        <v>322</v>
      </c>
      <c r="B189" s="9">
        <v>327</v>
      </c>
      <c r="C189" s="9" t="s">
        <v>465</v>
      </c>
      <c r="D189" s="18" t="s">
        <v>466</v>
      </c>
      <c r="E189" s="97">
        <f>VLOOKUP($B189,'2018 RBCs'!$A$4:$L$609,6,FALSE)</f>
        <v>2.3E-3</v>
      </c>
      <c r="F189" s="5" t="str">
        <f>VLOOKUP($B189,'2018 RBCs'!$A$4:$L$609,7,FALSE)</f>
        <v>--</v>
      </c>
      <c r="G189" s="5">
        <f>VLOOKUP($B189,'2018 RBCs'!$A$4:$L$609,8,FALSE)</f>
        <v>0.06</v>
      </c>
      <c r="H189" s="5" t="str">
        <f>VLOOKUP($B189,'2018 RBCs'!$A$4:$L$609,9,FALSE)</f>
        <v>--</v>
      </c>
      <c r="I189" s="5">
        <f>VLOOKUP($B189,'2018 RBCs'!$A$4:$L$609,10,FALSE)</f>
        <v>2.8000000000000001E-2</v>
      </c>
      <c r="J189" s="5" t="str">
        <f>VLOOKUP($B189,'2018 RBCs'!$A$4:$L$609,11,FALSE)</f>
        <v>--</v>
      </c>
      <c r="K189" s="98" t="str">
        <f>VLOOKUP($B189,'2018 RBCs'!$A$4:$L$609,12,FALSE)</f>
        <v>--</v>
      </c>
      <c r="L189" s="90">
        <f>VLOOKUP($B189,'4. Proposed RBCs'!$B$3:$R$379,5,FALSE)</f>
        <v>2.3E-3</v>
      </c>
      <c r="M189" s="13" t="str">
        <f>VLOOKUP($B189,'4. Proposed RBCs'!$B$3:$R$379,7,FALSE)</f>
        <v>--</v>
      </c>
      <c r="N189" s="13">
        <f>VLOOKUP($B189,'4. Proposed RBCs'!$B$3:$R$379,9,FALSE)</f>
        <v>0.06</v>
      </c>
      <c r="O189" s="13" t="str">
        <f>VLOOKUP($B189,'4. Proposed RBCs'!$B$3:$R$379,11,FALSE)</f>
        <v>--</v>
      </c>
      <c r="P189" s="13">
        <f>VLOOKUP($B189,'4. Proposed RBCs'!$B$3:$R$379,13,FALSE)</f>
        <v>2.8000000000000001E-2</v>
      </c>
      <c r="Q189" s="5" t="str">
        <f>VLOOKUP($B189,'4. Proposed RBCs'!$B$3:$R$379,15,FALSE)</f>
        <v>--</v>
      </c>
      <c r="R189" s="89" t="str">
        <f>VLOOKUP($B189,'4. Proposed RBCs'!$B$3:$R$379,17,FALSE)</f>
        <v>--</v>
      </c>
      <c r="S189" t="b">
        <f t="shared" si="30"/>
        <v>1</v>
      </c>
      <c r="T189" t="b">
        <f t="shared" si="31"/>
        <v>1</v>
      </c>
      <c r="U189" t="b">
        <f t="shared" si="32"/>
        <v>1</v>
      </c>
      <c r="V189" t="b">
        <f t="shared" si="33"/>
        <v>1</v>
      </c>
      <c r="W189" t="b">
        <f t="shared" si="34"/>
        <v>1</v>
      </c>
      <c r="X189" t="b">
        <f t="shared" si="35"/>
        <v>1</v>
      </c>
      <c r="Y189" t="b">
        <f t="shared" si="36"/>
        <v>1</v>
      </c>
      <c r="Z189" s="106">
        <f t="shared" si="37"/>
        <v>0</v>
      </c>
      <c r="AA189" s="64" t="str">
        <f t="shared" si="38"/>
        <v>--</v>
      </c>
      <c r="AB189" s="64">
        <f t="shared" si="39"/>
        <v>0</v>
      </c>
      <c r="AC189" s="64" t="str">
        <f t="shared" si="40"/>
        <v>--</v>
      </c>
      <c r="AD189" s="64">
        <f t="shared" si="41"/>
        <v>0</v>
      </c>
      <c r="AE189" s="64" t="str">
        <f t="shared" si="42"/>
        <v>--</v>
      </c>
      <c r="AF189" s="107" t="str">
        <f t="shared" si="43"/>
        <v>--</v>
      </c>
      <c r="AG189" s="114"/>
      <c r="AH189" s="83"/>
      <c r="AI189" s="83"/>
      <c r="AJ189" s="5"/>
      <c r="AK189" s="98"/>
    </row>
    <row r="190" spans="1:37" x14ac:dyDescent="0.25">
      <c r="A190" s="5">
        <v>325</v>
      </c>
      <c r="B190" s="9">
        <v>329</v>
      </c>
      <c r="C190" s="9" t="s">
        <v>467</v>
      </c>
      <c r="D190" s="18" t="s">
        <v>468</v>
      </c>
      <c r="E190" s="97">
        <f>VLOOKUP($B190,'2018 RBCs'!$A$4:$L$609,6,FALSE)</f>
        <v>2.9999999999999997E-4</v>
      </c>
      <c r="F190" s="5">
        <f>VLOOKUP($B190,'2018 RBCs'!$A$4:$L$609,7,FALSE)</f>
        <v>20</v>
      </c>
      <c r="G190" s="5">
        <f>VLOOKUP($B190,'2018 RBCs'!$A$4:$L$609,8,FALSE)</f>
        <v>2.3E-2</v>
      </c>
      <c r="H190" s="5">
        <f>VLOOKUP($B190,'2018 RBCs'!$A$4:$L$609,9,FALSE)</f>
        <v>88</v>
      </c>
      <c r="I190" s="5">
        <f>VLOOKUP($B190,'2018 RBCs'!$A$4:$L$609,10,FALSE)</f>
        <v>0.01</v>
      </c>
      <c r="J190" s="5">
        <f>VLOOKUP($B190,'2018 RBCs'!$A$4:$L$609,11,FALSE)</f>
        <v>88</v>
      </c>
      <c r="K190" s="98" t="str">
        <f>VLOOKUP($B190,'2018 RBCs'!$A$4:$L$609,12,FALSE)</f>
        <v>--</v>
      </c>
      <c r="L190" s="88">
        <f>VLOOKUP($B190,'4. Proposed RBCs'!$B$3:$R$379,5,FALSE)</f>
        <v>1.1000000000000001E-3</v>
      </c>
      <c r="M190" s="13">
        <f>VLOOKUP($B190,'4. Proposed RBCs'!$B$3:$R$379,7,FALSE)</f>
        <v>20</v>
      </c>
      <c r="N190" s="8">
        <f>VLOOKUP($B190,'4. Proposed RBCs'!$B$3:$R$379,9,FALSE)</f>
        <v>5.1000000000000004E-3</v>
      </c>
      <c r="O190" s="13">
        <f>VLOOKUP($B190,'4. Proposed RBCs'!$B$3:$R$379,11,FALSE)</f>
        <v>88</v>
      </c>
      <c r="P190" s="8">
        <f>VLOOKUP($B190,'4. Proposed RBCs'!$B$3:$R$379,13,FALSE)</f>
        <v>8.3999999999999995E-3</v>
      </c>
      <c r="Q190" s="5">
        <f>VLOOKUP($B190,'4. Proposed RBCs'!$B$3:$R$379,15,FALSE)</f>
        <v>88</v>
      </c>
      <c r="R190" s="89" t="str">
        <f>VLOOKUP($B190,'4. Proposed RBCs'!$B$3:$R$379,17,FALSE)</f>
        <v>--</v>
      </c>
      <c r="S190" t="b">
        <f t="shared" si="30"/>
        <v>0</v>
      </c>
      <c r="T190" t="b">
        <f t="shared" si="31"/>
        <v>1</v>
      </c>
      <c r="U190" t="b">
        <f t="shared" si="32"/>
        <v>0</v>
      </c>
      <c r="V190" t="b">
        <f t="shared" si="33"/>
        <v>1</v>
      </c>
      <c r="W190" t="b">
        <f t="shared" si="34"/>
        <v>0</v>
      </c>
      <c r="X190" t="b">
        <f t="shared" si="35"/>
        <v>1</v>
      </c>
      <c r="Y190" t="b">
        <f t="shared" si="36"/>
        <v>1</v>
      </c>
      <c r="Z190" s="106">
        <f t="shared" si="37"/>
        <v>2.6666666666666674</v>
      </c>
      <c r="AA190" s="64">
        <f t="shared" si="38"/>
        <v>0</v>
      </c>
      <c r="AB190" s="64">
        <f t="shared" si="39"/>
        <v>-0.77826086956521734</v>
      </c>
      <c r="AC190" s="64">
        <f t="shared" si="40"/>
        <v>0</v>
      </c>
      <c r="AD190" s="64">
        <f t="shared" si="41"/>
        <v>-0.16000000000000006</v>
      </c>
      <c r="AE190" s="64">
        <f t="shared" si="42"/>
        <v>0</v>
      </c>
      <c r="AF190" s="107" t="str">
        <f t="shared" si="43"/>
        <v>--</v>
      </c>
      <c r="AG190" s="114"/>
      <c r="AH190" s="83"/>
      <c r="AI190" s="83"/>
      <c r="AJ190" s="5" t="s">
        <v>54</v>
      </c>
      <c r="AK190" s="98"/>
    </row>
    <row r="191" spans="1:37" x14ac:dyDescent="0.25">
      <c r="A191" s="5">
        <v>327</v>
      </c>
      <c r="B191" s="5">
        <v>334</v>
      </c>
      <c r="C191" s="5" t="s">
        <v>469</v>
      </c>
      <c r="D191" s="7" t="s">
        <v>470</v>
      </c>
      <c r="E191" s="97" t="str">
        <f>VLOOKUP($B191,'2018 RBCs'!$A$4:$L$609,6,FALSE)</f>
        <v>--</v>
      </c>
      <c r="F191" s="5" t="str">
        <f>VLOOKUP($B191,'2018 RBCs'!$A$4:$L$609,7,FALSE)</f>
        <v>--</v>
      </c>
      <c r="G191" s="5" t="str">
        <f>VLOOKUP($B191,'2018 RBCs'!$A$4:$L$609,8,FALSE)</f>
        <v>--</v>
      </c>
      <c r="H191" s="5" t="str">
        <f>VLOOKUP($B191,'2018 RBCs'!$A$4:$L$609,9,FALSE)</f>
        <v>--</v>
      </c>
      <c r="I191" s="5" t="str">
        <f>VLOOKUP($B191,'2018 RBCs'!$A$4:$L$609,10,FALSE)</f>
        <v>--</v>
      </c>
      <c r="J191" s="5" t="str">
        <f>VLOOKUP($B191,'2018 RBCs'!$A$4:$L$609,11,FALSE)</f>
        <v>--</v>
      </c>
      <c r="K191" s="98" t="str">
        <f>VLOOKUP($B191,'2018 RBCs'!$A$4:$L$609,12,FALSE)</f>
        <v>--</v>
      </c>
      <c r="L191" s="88">
        <f>VLOOKUP($B191,'4. Proposed RBCs'!$B$3:$R$379,5,FALSE)</f>
        <v>1E-3</v>
      </c>
      <c r="M191" s="8">
        <f>VLOOKUP($B191,'4. Proposed RBCs'!$B$3:$R$379,7,FALSE)</f>
        <v>0.02</v>
      </c>
      <c r="N191" s="8">
        <f>VLOOKUP($B191,'4. Proposed RBCs'!$B$3:$R$379,9,FALSE)</f>
        <v>2.5999999999999999E-2</v>
      </c>
      <c r="O191" s="8">
        <f>VLOOKUP($B191,'4. Proposed RBCs'!$B$3:$R$379,11,FALSE)</f>
        <v>8.7999999999999995E-2</v>
      </c>
      <c r="P191" s="8">
        <f>VLOOKUP($B191,'4. Proposed RBCs'!$B$3:$R$379,13,FALSE)</f>
        <v>1.2E-2</v>
      </c>
      <c r="Q191" s="8">
        <f>VLOOKUP($B191,'4. Proposed RBCs'!$B$3:$R$379,15,FALSE)</f>
        <v>8.7999999999999995E-2</v>
      </c>
      <c r="R191" s="89" t="str">
        <f>VLOOKUP($B191,'4. Proposed RBCs'!$B$3:$R$379,17,FALSE)</f>
        <v>--</v>
      </c>
      <c r="S191" t="b">
        <f t="shared" si="30"/>
        <v>0</v>
      </c>
      <c r="T191" t="b">
        <f t="shared" si="31"/>
        <v>0</v>
      </c>
      <c r="U191" t="b">
        <f t="shared" si="32"/>
        <v>0</v>
      </c>
      <c r="V191" t="b">
        <f t="shared" si="33"/>
        <v>0</v>
      </c>
      <c r="W191" t="b">
        <f t="shared" si="34"/>
        <v>0</v>
      </c>
      <c r="X191" t="b">
        <f t="shared" si="35"/>
        <v>0</v>
      </c>
      <c r="Y191" t="b">
        <f t="shared" si="36"/>
        <v>1</v>
      </c>
      <c r="Z191" s="106" t="str">
        <f t="shared" si="37"/>
        <v>--</v>
      </c>
      <c r="AA191" s="64" t="str">
        <f t="shared" si="38"/>
        <v>--</v>
      </c>
      <c r="AB191" s="64" t="str">
        <f t="shared" si="39"/>
        <v>--</v>
      </c>
      <c r="AC191" s="64" t="str">
        <f t="shared" si="40"/>
        <v>--</v>
      </c>
      <c r="AD191" s="64" t="str">
        <f t="shared" si="41"/>
        <v>--</v>
      </c>
      <c r="AE191" s="64" t="str">
        <f t="shared" si="42"/>
        <v>--</v>
      </c>
      <c r="AF191" s="107" t="str">
        <f t="shared" si="43"/>
        <v>--</v>
      </c>
      <c r="AG191" s="114"/>
      <c r="AH191" s="83"/>
      <c r="AI191" s="83"/>
      <c r="AJ191" s="5"/>
      <c r="AK191" s="98"/>
    </row>
    <row r="192" spans="1:37" x14ac:dyDescent="0.25">
      <c r="A192" s="5">
        <v>329</v>
      </c>
      <c r="B192" s="9">
        <v>337</v>
      </c>
      <c r="C192" s="9" t="s">
        <v>471</v>
      </c>
      <c r="D192" s="18" t="s">
        <v>1758</v>
      </c>
      <c r="E192" s="97" t="str">
        <f>VLOOKUP($B192,'2018 RBCs'!$A$4:$L$609,6,FALSE)</f>
        <v>--</v>
      </c>
      <c r="F192" s="5">
        <f>VLOOKUP($B192,'2018 RBCs'!$A$4:$L$609,7,FALSE)</f>
        <v>3000</v>
      </c>
      <c r="G192" s="5" t="str">
        <f>VLOOKUP($B192,'2018 RBCs'!$A$4:$L$609,8,FALSE)</f>
        <v>--</v>
      </c>
      <c r="H192" s="5">
        <f>VLOOKUP($B192,'2018 RBCs'!$A$4:$L$609,9,FALSE)</f>
        <v>13000</v>
      </c>
      <c r="I192" s="5" t="str">
        <f>VLOOKUP($B192,'2018 RBCs'!$A$4:$L$609,10,FALSE)</f>
        <v>--</v>
      </c>
      <c r="J192" s="5">
        <f>VLOOKUP($B192,'2018 RBCs'!$A$4:$L$609,11,FALSE)</f>
        <v>13000</v>
      </c>
      <c r="K192" s="98" t="str">
        <f>VLOOKUP($B192,'2018 RBCs'!$A$4:$L$609,12,FALSE)</f>
        <v>--</v>
      </c>
      <c r="L192" s="90" t="str">
        <f>VLOOKUP($B192,'4. Proposed RBCs'!$B$3:$R$379,5,FALSE)</f>
        <v>--</v>
      </c>
      <c r="M192" s="13">
        <f>VLOOKUP($B192,'4. Proposed RBCs'!$B$3:$R$379,7,FALSE)</f>
        <v>3000</v>
      </c>
      <c r="N192" s="13" t="str">
        <f>VLOOKUP($B192,'4. Proposed RBCs'!$B$3:$R$379,9,FALSE)</f>
        <v>--</v>
      </c>
      <c r="O192" s="13">
        <f>VLOOKUP($B192,'4. Proposed RBCs'!$B$3:$R$379,11,FALSE)</f>
        <v>13000</v>
      </c>
      <c r="P192" s="13" t="str">
        <f>VLOOKUP($B192,'4. Proposed RBCs'!$B$3:$R$379,13,FALSE)</f>
        <v>--</v>
      </c>
      <c r="Q192" s="5">
        <f>VLOOKUP($B192,'4. Proposed RBCs'!$B$3:$R$379,15,FALSE)</f>
        <v>13000</v>
      </c>
      <c r="R192" s="89" t="str">
        <f>VLOOKUP($B192,'4. Proposed RBCs'!$B$3:$R$379,17,FALSE)</f>
        <v>--</v>
      </c>
      <c r="S192" t="b">
        <f t="shared" si="30"/>
        <v>1</v>
      </c>
      <c r="T192" t="b">
        <f t="shared" si="31"/>
        <v>1</v>
      </c>
      <c r="U192" t="b">
        <f t="shared" si="32"/>
        <v>1</v>
      </c>
      <c r="V192" t="b">
        <f t="shared" si="33"/>
        <v>1</v>
      </c>
      <c r="W192" t="b">
        <f t="shared" si="34"/>
        <v>1</v>
      </c>
      <c r="X192" t="b">
        <f t="shared" si="35"/>
        <v>1</v>
      </c>
      <c r="Y192" t="b">
        <f t="shared" si="36"/>
        <v>1</v>
      </c>
      <c r="Z192" s="106" t="str">
        <f t="shared" si="37"/>
        <v>--</v>
      </c>
      <c r="AA192" s="64">
        <f t="shared" si="38"/>
        <v>0</v>
      </c>
      <c r="AB192" s="64" t="str">
        <f t="shared" si="39"/>
        <v>--</v>
      </c>
      <c r="AC192" s="64">
        <f t="shared" si="40"/>
        <v>0</v>
      </c>
      <c r="AD192" s="64" t="str">
        <f t="shared" si="41"/>
        <v>--</v>
      </c>
      <c r="AE192" s="64">
        <f t="shared" si="42"/>
        <v>0</v>
      </c>
      <c r="AF192" s="107" t="str">
        <f t="shared" si="43"/>
        <v>--</v>
      </c>
      <c r="AG192" s="114"/>
      <c r="AH192" s="83"/>
      <c r="AI192" s="83"/>
      <c r="AJ192" s="5"/>
      <c r="AK192" s="98"/>
    </row>
    <row r="193" spans="1:37" x14ac:dyDescent="0.25">
      <c r="A193" s="5">
        <v>291</v>
      </c>
      <c r="B193" s="9">
        <v>299</v>
      </c>
      <c r="C193" s="9" t="s">
        <v>411</v>
      </c>
      <c r="D193" s="18" t="s">
        <v>412</v>
      </c>
      <c r="E193" s="97" t="str">
        <f>VLOOKUP($B193,'2018 RBCs'!$A$4:$L$609,6,FALSE)</f>
        <v>--</v>
      </c>
      <c r="F193" s="5">
        <f>VLOOKUP($B193,'2018 RBCs'!$A$4:$L$609,7,FALSE)</f>
        <v>1</v>
      </c>
      <c r="G193" s="5" t="str">
        <f>VLOOKUP($B193,'2018 RBCs'!$A$4:$L$609,8,FALSE)</f>
        <v>--</v>
      </c>
      <c r="H193" s="5">
        <f>VLOOKUP($B193,'2018 RBCs'!$A$4:$L$609,9,FALSE)</f>
        <v>4.4000000000000004</v>
      </c>
      <c r="I193" s="5" t="str">
        <f>VLOOKUP($B193,'2018 RBCs'!$A$4:$L$609,10,FALSE)</f>
        <v>--</v>
      </c>
      <c r="J193" s="5">
        <f>VLOOKUP($B193,'2018 RBCs'!$A$4:$L$609,11,FALSE)</f>
        <v>4.4000000000000004</v>
      </c>
      <c r="K193" s="98" t="str">
        <f>VLOOKUP($B193,'2018 RBCs'!$A$4:$L$609,12,FALSE)</f>
        <v>--</v>
      </c>
      <c r="L193" s="90" t="str">
        <f>VLOOKUP($B193,'4. Proposed RBCs'!$B$3:$R$379,5,FALSE)</f>
        <v>--</v>
      </c>
      <c r="M193" s="13">
        <f>VLOOKUP($B193,'4. Proposed RBCs'!$B$3:$R$379,7,FALSE)</f>
        <v>1</v>
      </c>
      <c r="N193" s="13" t="str">
        <f>VLOOKUP($B193,'4. Proposed RBCs'!$B$3:$R$379,9,FALSE)</f>
        <v>--</v>
      </c>
      <c r="O193" s="13">
        <f>VLOOKUP($B193,'4. Proposed RBCs'!$B$3:$R$379,11,FALSE)</f>
        <v>4.4000000000000004</v>
      </c>
      <c r="P193" s="13" t="str">
        <f>VLOOKUP($B193,'4. Proposed RBCs'!$B$3:$R$379,13,FALSE)</f>
        <v>--</v>
      </c>
      <c r="Q193" s="5">
        <f>VLOOKUP($B193,'4. Proposed RBCs'!$B$3:$R$379,15,FALSE)</f>
        <v>4.4000000000000004</v>
      </c>
      <c r="R193" s="89" t="str">
        <f>VLOOKUP($B193,'4. Proposed RBCs'!$B$3:$R$379,17,FALSE)</f>
        <v>--</v>
      </c>
      <c r="S193" t="b">
        <f t="shared" si="30"/>
        <v>1</v>
      </c>
      <c r="T193" t="b">
        <f t="shared" si="31"/>
        <v>1</v>
      </c>
      <c r="U193" t="b">
        <f t="shared" si="32"/>
        <v>1</v>
      </c>
      <c r="V193" t="b">
        <f t="shared" si="33"/>
        <v>1</v>
      </c>
      <c r="W193" t="b">
        <f t="shared" si="34"/>
        <v>1</v>
      </c>
      <c r="X193" t="b">
        <f t="shared" si="35"/>
        <v>1</v>
      </c>
      <c r="Y193" t="b">
        <f t="shared" si="36"/>
        <v>1</v>
      </c>
      <c r="Z193" s="106" t="str">
        <f t="shared" si="37"/>
        <v>--</v>
      </c>
      <c r="AA193" s="64">
        <f t="shared" si="38"/>
        <v>0</v>
      </c>
      <c r="AB193" s="64" t="str">
        <f t="shared" si="39"/>
        <v>--</v>
      </c>
      <c r="AC193" s="64">
        <f t="shared" si="40"/>
        <v>0</v>
      </c>
      <c r="AD193" s="64" t="str">
        <f t="shared" si="41"/>
        <v>--</v>
      </c>
      <c r="AE193" s="64">
        <f t="shared" si="42"/>
        <v>0</v>
      </c>
      <c r="AF193" s="107" t="str">
        <f t="shared" si="43"/>
        <v>--</v>
      </c>
      <c r="AG193" s="114"/>
      <c r="AH193" s="83"/>
      <c r="AI193" s="83"/>
      <c r="AJ193" s="5"/>
      <c r="AK193" s="98"/>
    </row>
    <row r="194" spans="1:37" x14ac:dyDescent="0.25">
      <c r="A194" s="5">
        <v>330</v>
      </c>
      <c r="B194" s="5">
        <v>338</v>
      </c>
      <c r="C194" s="5" t="s">
        <v>473</v>
      </c>
      <c r="D194" s="7" t="s">
        <v>474</v>
      </c>
      <c r="E194" s="97" t="str">
        <f>VLOOKUP($B194,'2018 RBCs'!$A$4:$L$609,6,FALSE)</f>
        <v>--</v>
      </c>
      <c r="F194" s="5" t="str">
        <f>VLOOKUP($B194,'2018 RBCs'!$A$4:$L$609,7,FALSE)</f>
        <v>--</v>
      </c>
      <c r="G194" s="5" t="str">
        <f>VLOOKUP($B194,'2018 RBCs'!$A$4:$L$609,8,FALSE)</f>
        <v>--</v>
      </c>
      <c r="H194" s="5" t="str">
        <f>VLOOKUP($B194,'2018 RBCs'!$A$4:$L$609,9,FALSE)</f>
        <v>--</v>
      </c>
      <c r="I194" s="5" t="str">
        <f>VLOOKUP($B194,'2018 RBCs'!$A$4:$L$609,10,FALSE)</f>
        <v>--</v>
      </c>
      <c r="J194" s="5" t="str">
        <f>VLOOKUP($B194,'2018 RBCs'!$A$4:$L$609,11,FALSE)</f>
        <v>--</v>
      </c>
      <c r="K194" s="98" t="str">
        <f>VLOOKUP($B194,'2018 RBCs'!$A$4:$L$609,12,FALSE)</f>
        <v>--</v>
      </c>
      <c r="L194" s="90" t="str">
        <f>VLOOKUP($B194,'4. Proposed RBCs'!$B$3:$R$379,5,FALSE)</f>
        <v>--</v>
      </c>
      <c r="M194" s="8">
        <f>VLOOKUP($B194,'4. Proposed RBCs'!$B$3:$R$379,7,FALSE)</f>
        <v>2</v>
      </c>
      <c r="N194" s="13" t="str">
        <f>VLOOKUP($B194,'4. Proposed RBCs'!$B$3:$R$379,9,FALSE)</f>
        <v>--</v>
      </c>
      <c r="O194" s="8">
        <f>VLOOKUP($B194,'4. Proposed RBCs'!$B$3:$R$379,11,FALSE)</f>
        <v>8.8000000000000007</v>
      </c>
      <c r="P194" s="13" t="str">
        <f>VLOOKUP($B194,'4. Proposed RBCs'!$B$3:$R$379,13,FALSE)</f>
        <v>--</v>
      </c>
      <c r="Q194" s="8">
        <f>VLOOKUP($B194,'4. Proposed RBCs'!$B$3:$R$379,15,FALSE)</f>
        <v>8.8000000000000007</v>
      </c>
      <c r="R194" s="89" t="str">
        <f>VLOOKUP($B194,'4. Proposed RBCs'!$B$3:$R$379,17,FALSE)</f>
        <v>--</v>
      </c>
      <c r="S194" t="b">
        <f t="shared" si="30"/>
        <v>1</v>
      </c>
      <c r="T194" t="b">
        <f t="shared" si="31"/>
        <v>0</v>
      </c>
      <c r="U194" t="b">
        <f t="shared" si="32"/>
        <v>1</v>
      </c>
      <c r="V194" t="b">
        <f t="shared" si="33"/>
        <v>0</v>
      </c>
      <c r="W194" t="b">
        <f t="shared" si="34"/>
        <v>1</v>
      </c>
      <c r="X194" t="b">
        <f t="shared" si="35"/>
        <v>0</v>
      </c>
      <c r="Y194" t="b">
        <f t="shared" si="36"/>
        <v>1</v>
      </c>
      <c r="Z194" s="106" t="str">
        <f t="shared" si="37"/>
        <v>--</v>
      </c>
      <c r="AA194" s="64" t="str">
        <f t="shared" si="38"/>
        <v>--</v>
      </c>
      <c r="AB194" s="64" t="str">
        <f t="shared" si="39"/>
        <v>--</v>
      </c>
      <c r="AC194" s="64" t="str">
        <f t="shared" si="40"/>
        <v>--</v>
      </c>
      <c r="AD194" s="64" t="str">
        <f t="shared" si="41"/>
        <v>--</v>
      </c>
      <c r="AE194" s="64" t="str">
        <f t="shared" si="42"/>
        <v>--</v>
      </c>
      <c r="AF194" s="107" t="str">
        <f t="shared" si="43"/>
        <v>--</v>
      </c>
      <c r="AG194" s="114"/>
      <c r="AH194" s="83"/>
      <c r="AI194" s="83"/>
      <c r="AJ194" s="5"/>
      <c r="AK194" s="98"/>
    </row>
    <row r="195" spans="1:37" x14ac:dyDescent="0.25">
      <c r="A195" s="5">
        <v>332</v>
      </c>
      <c r="B195" s="9">
        <v>339</v>
      </c>
      <c r="C195" s="9" t="s">
        <v>475</v>
      </c>
      <c r="D195" s="18" t="s">
        <v>476</v>
      </c>
      <c r="E195" s="97" t="str">
        <f>VLOOKUP($B195,'2018 RBCs'!$A$4:$L$609,6,FALSE)</f>
        <v>--</v>
      </c>
      <c r="F195" s="5">
        <f>VLOOKUP($B195,'2018 RBCs'!$A$4:$L$609,7,FALSE)</f>
        <v>700</v>
      </c>
      <c r="G195" s="5" t="str">
        <f>VLOOKUP($B195,'2018 RBCs'!$A$4:$L$609,8,FALSE)</f>
        <v>--</v>
      </c>
      <c r="H195" s="5">
        <f>VLOOKUP($B195,'2018 RBCs'!$A$4:$L$609,9,FALSE)</f>
        <v>3100</v>
      </c>
      <c r="I195" s="5" t="str">
        <f>VLOOKUP($B195,'2018 RBCs'!$A$4:$L$609,10,FALSE)</f>
        <v>--</v>
      </c>
      <c r="J195" s="5">
        <f>VLOOKUP($B195,'2018 RBCs'!$A$4:$L$609,11,FALSE)</f>
        <v>3100</v>
      </c>
      <c r="K195" s="98" t="str">
        <f>VLOOKUP($B195,'2018 RBCs'!$A$4:$L$609,12,FALSE)</f>
        <v>--</v>
      </c>
      <c r="L195" s="90" t="str">
        <f>VLOOKUP($B195,'4. Proposed RBCs'!$B$3:$R$379,5,FALSE)</f>
        <v>--</v>
      </c>
      <c r="M195" s="13">
        <f>VLOOKUP($B195,'4. Proposed RBCs'!$B$3:$R$379,7,FALSE)</f>
        <v>700</v>
      </c>
      <c r="N195" s="13" t="str">
        <f>VLOOKUP($B195,'4. Proposed RBCs'!$B$3:$R$379,9,FALSE)</f>
        <v>--</v>
      </c>
      <c r="O195" s="13">
        <f>VLOOKUP($B195,'4. Proposed RBCs'!$B$3:$R$379,11,FALSE)</f>
        <v>3100</v>
      </c>
      <c r="P195" s="13" t="str">
        <f>VLOOKUP($B195,'4. Proposed RBCs'!$B$3:$R$379,13,FALSE)</f>
        <v>--</v>
      </c>
      <c r="Q195" s="5">
        <f>VLOOKUP($B195,'4. Proposed RBCs'!$B$3:$R$379,15,FALSE)</f>
        <v>3100</v>
      </c>
      <c r="R195" s="89" t="str">
        <f>VLOOKUP($B195,'4. Proposed RBCs'!$B$3:$R$379,17,FALSE)</f>
        <v>--</v>
      </c>
      <c r="S195" t="b">
        <f t="shared" si="30"/>
        <v>1</v>
      </c>
      <c r="T195" t="b">
        <f t="shared" si="31"/>
        <v>1</v>
      </c>
      <c r="U195" t="b">
        <f t="shared" si="32"/>
        <v>1</v>
      </c>
      <c r="V195" t="b">
        <f t="shared" si="33"/>
        <v>1</v>
      </c>
      <c r="W195" t="b">
        <f t="shared" si="34"/>
        <v>1</v>
      </c>
      <c r="X195" t="b">
        <f t="shared" si="35"/>
        <v>1</v>
      </c>
      <c r="Y195" t="b">
        <f t="shared" si="36"/>
        <v>1</v>
      </c>
      <c r="Z195" s="106" t="str">
        <f t="shared" si="37"/>
        <v>--</v>
      </c>
      <c r="AA195" s="64">
        <f t="shared" si="38"/>
        <v>0</v>
      </c>
      <c r="AB195" s="64" t="str">
        <f t="shared" si="39"/>
        <v>--</v>
      </c>
      <c r="AC195" s="64">
        <f t="shared" si="40"/>
        <v>0</v>
      </c>
      <c r="AD195" s="64" t="str">
        <f t="shared" si="41"/>
        <v>--</v>
      </c>
      <c r="AE195" s="64">
        <f t="shared" si="42"/>
        <v>0</v>
      </c>
      <c r="AF195" s="107" t="str">
        <f t="shared" si="43"/>
        <v>--</v>
      </c>
      <c r="AG195" s="114"/>
      <c r="AH195" s="83"/>
      <c r="AI195" s="83"/>
      <c r="AJ195" s="5"/>
      <c r="AK195" s="98"/>
    </row>
    <row r="196" spans="1:37" x14ac:dyDescent="0.25">
      <c r="A196" s="5">
        <v>543</v>
      </c>
      <c r="B196" s="5" t="s">
        <v>794</v>
      </c>
      <c r="C196" s="5" t="s">
        <v>795</v>
      </c>
      <c r="D196" s="7" t="s">
        <v>796</v>
      </c>
      <c r="E196" s="97" t="e">
        <f>VLOOKUP($B196,'2018 RBCs'!$A$4:$L$609,6,FALSE)</f>
        <v>#N/A</v>
      </c>
      <c r="F196" s="5" t="e">
        <f>VLOOKUP($B196,'2018 RBCs'!$A$4:$L$609,7,FALSE)</f>
        <v>#N/A</v>
      </c>
      <c r="G196" s="5" t="e">
        <f>VLOOKUP($B196,'2018 RBCs'!$A$4:$L$609,8,FALSE)</f>
        <v>#N/A</v>
      </c>
      <c r="H196" s="5" t="e">
        <f>VLOOKUP($B196,'2018 RBCs'!$A$4:$L$609,9,FALSE)</f>
        <v>#N/A</v>
      </c>
      <c r="I196" s="5" t="e">
        <f>VLOOKUP($B196,'2018 RBCs'!$A$4:$L$609,10,FALSE)</f>
        <v>#N/A</v>
      </c>
      <c r="J196" s="5" t="e">
        <f>VLOOKUP($B196,'2018 RBCs'!$A$4:$L$609,11,FALSE)</f>
        <v>#N/A</v>
      </c>
      <c r="K196" s="98" t="e">
        <f>VLOOKUP($B196,'2018 RBCs'!$A$4:$L$609,12,FALSE)</f>
        <v>#N/A</v>
      </c>
      <c r="L196" s="92">
        <f>VLOOKUP($B196,'4. Proposed RBCs'!$B$3:$R$379,5,FALSE)</f>
        <v>4.1000000000000002E-2</v>
      </c>
      <c r="M196" s="11">
        <f>VLOOKUP($B196,'4. Proposed RBCs'!$B$3:$R$379,7,FALSE)</f>
        <v>3.0000000000000001E-3</v>
      </c>
      <c r="N196" s="11">
        <f>VLOOKUP($B196,'4. Proposed RBCs'!$B$3:$R$379,9,FALSE)</f>
        <v>0.18</v>
      </c>
      <c r="O196" s="11">
        <f>VLOOKUP($B196,'4. Proposed RBCs'!$B$3:$R$379,11,FALSE)</f>
        <v>1.2999999999999999E-2</v>
      </c>
      <c r="P196" s="11">
        <f>VLOOKUP($B196,'4. Proposed RBCs'!$B$3:$R$379,13,FALSE)</f>
        <v>0.31</v>
      </c>
      <c r="Q196" s="11">
        <f>VLOOKUP($B196,'4. Proposed RBCs'!$B$3:$R$379,15,FALSE)</f>
        <v>1.2999999999999999E-2</v>
      </c>
      <c r="R196" s="93">
        <f>VLOOKUP($B196,'4. Proposed RBCs'!$B$3:$R$379,17,FALSE)</f>
        <v>0.7</v>
      </c>
      <c r="S196" t="e">
        <f t="shared" ref="S196:S259" si="44">L196=E196</f>
        <v>#N/A</v>
      </c>
      <c r="T196" t="e">
        <f t="shared" ref="T196:T259" si="45">M196=F196</f>
        <v>#N/A</v>
      </c>
      <c r="U196" t="e">
        <f t="shared" ref="U196:U259" si="46">N196=G196</f>
        <v>#N/A</v>
      </c>
      <c r="V196" t="e">
        <f t="shared" ref="V196:V259" si="47">O196=H196</f>
        <v>#N/A</v>
      </c>
      <c r="W196" t="e">
        <f t="shared" ref="W196:W259" si="48">P196=I196</f>
        <v>#N/A</v>
      </c>
      <c r="X196" t="e">
        <f t="shared" ref="X196:X259" si="49">Q196=J196</f>
        <v>#N/A</v>
      </c>
      <c r="Y196" t="e">
        <f t="shared" ref="Y196:Y259" si="50">R196=K196</f>
        <v>#N/A</v>
      </c>
      <c r="Z196" s="106" t="s">
        <v>1712</v>
      </c>
      <c r="AA196" s="64" t="s">
        <v>1712</v>
      </c>
      <c r="AB196" s="64" t="s">
        <v>1712</v>
      </c>
      <c r="AC196" s="64" t="s">
        <v>1712</v>
      </c>
      <c r="AD196" s="64" t="s">
        <v>1712</v>
      </c>
      <c r="AE196" s="64" t="s">
        <v>1712</v>
      </c>
      <c r="AF196" s="107" t="s">
        <v>1712</v>
      </c>
      <c r="AG196" s="114"/>
      <c r="AH196" s="83"/>
      <c r="AI196" s="83"/>
      <c r="AJ196" s="5" t="s">
        <v>54</v>
      </c>
      <c r="AK196" s="98"/>
    </row>
    <row r="197" spans="1:37" x14ac:dyDescent="0.25">
      <c r="A197" s="5">
        <v>544</v>
      </c>
      <c r="B197" s="5">
        <v>427</v>
      </c>
      <c r="C197" s="5" t="s">
        <v>797</v>
      </c>
      <c r="D197" s="7" t="s">
        <v>798</v>
      </c>
      <c r="E197" s="97" t="str">
        <f>VLOOKUP($B197,'2018 RBCs'!$A$4:$L$609,6,FALSE)</f>
        <v>--</v>
      </c>
      <c r="F197" s="5" t="str">
        <f>VLOOKUP($B197,'2018 RBCs'!$A$4:$L$609,7,FALSE)</f>
        <v>--</v>
      </c>
      <c r="G197" s="5" t="str">
        <f>VLOOKUP($B197,'2018 RBCs'!$A$4:$L$609,8,FALSE)</f>
        <v>--</v>
      </c>
      <c r="H197" s="5" t="str">
        <f>VLOOKUP($B197,'2018 RBCs'!$A$4:$L$609,9,FALSE)</f>
        <v>--</v>
      </c>
      <c r="I197" s="5" t="str">
        <f>VLOOKUP($B197,'2018 RBCs'!$A$4:$L$609,10,FALSE)</f>
        <v>--</v>
      </c>
      <c r="J197" s="5" t="str">
        <f>VLOOKUP($B197,'2018 RBCs'!$A$4:$L$609,11,FALSE)</f>
        <v>--</v>
      </c>
      <c r="K197" s="98" t="str">
        <f>VLOOKUP($B197,'2018 RBCs'!$A$4:$L$609,12,FALSE)</f>
        <v>--</v>
      </c>
      <c r="L197" s="90" t="str">
        <f>VLOOKUP($B197,'4. Proposed RBCs'!$B$3:$R$379,5,FALSE)</f>
        <v>--</v>
      </c>
      <c r="M197" s="13" t="str">
        <f>VLOOKUP($B197,'4. Proposed RBCs'!$B$3:$R$379,7,FALSE)</f>
        <v>--</v>
      </c>
      <c r="N197" s="13" t="str">
        <f>VLOOKUP($B197,'4. Proposed RBCs'!$B$3:$R$379,9,FALSE)</f>
        <v>--</v>
      </c>
      <c r="O197" s="13" t="str">
        <f>VLOOKUP($B197,'4. Proposed RBCs'!$B$3:$R$379,11,FALSE)</f>
        <v>--</v>
      </c>
      <c r="P197" s="13" t="str">
        <f>VLOOKUP($B197,'4. Proposed RBCs'!$B$3:$R$379,13,FALSE)</f>
        <v>--</v>
      </c>
      <c r="Q197" s="5" t="str">
        <f>VLOOKUP($B197,'4. Proposed RBCs'!$B$3:$R$379,15,FALSE)</f>
        <v>--</v>
      </c>
      <c r="R197" s="91">
        <f>VLOOKUP($B197,'4. Proposed RBCs'!$B$3:$R$379,17,FALSE)</f>
        <v>2.8</v>
      </c>
      <c r="S197" t="b">
        <f t="shared" si="44"/>
        <v>1</v>
      </c>
      <c r="T197" t="b">
        <f t="shared" si="45"/>
        <v>1</v>
      </c>
      <c r="U197" t="b">
        <f t="shared" si="46"/>
        <v>1</v>
      </c>
      <c r="V197" t="b">
        <f t="shared" si="47"/>
        <v>1</v>
      </c>
      <c r="W197" t="b">
        <f t="shared" si="48"/>
        <v>1</v>
      </c>
      <c r="X197" t="b">
        <f t="shared" si="49"/>
        <v>1</v>
      </c>
      <c r="Y197" t="b">
        <f t="shared" si="50"/>
        <v>0</v>
      </c>
      <c r="Z197" s="106" t="str">
        <f t="shared" ref="Z197:Z246" si="51">IFERROR((L197-E197)/E197,"--")</f>
        <v>--</v>
      </c>
      <c r="AA197" s="64" t="str">
        <f t="shared" ref="AA197:AA246" si="52">IFERROR((M197-F197)/F197,"--")</f>
        <v>--</v>
      </c>
      <c r="AB197" s="64" t="str">
        <f t="shared" ref="AB197:AB246" si="53">IFERROR((N197-G197)/G197,"--")</f>
        <v>--</v>
      </c>
      <c r="AC197" s="64" t="str">
        <f t="shared" ref="AC197:AC246" si="54">IFERROR((O197-H197)/H197,"--")</f>
        <v>--</v>
      </c>
      <c r="AD197" s="64" t="str">
        <f t="shared" ref="AD197:AD246" si="55">IFERROR((P197-I197)/I197,"--")</f>
        <v>--</v>
      </c>
      <c r="AE197" s="64" t="str">
        <f t="shared" ref="AE197:AE246" si="56">IFERROR((Q197-J197)/J197,"--")</f>
        <v>--</v>
      </c>
      <c r="AF197" s="107" t="str">
        <f t="shared" ref="AF197:AF246" si="57">IFERROR((R197-K197)/K197,"--")</f>
        <v>--</v>
      </c>
      <c r="AG197" s="114"/>
      <c r="AH197" s="83"/>
      <c r="AI197" s="83"/>
      <c r="AJ197" s="5"/>
      <c r="AK197" s="98"/>
    </row>
    <row r="198" spans="1:37" x14ac:dyDescent="0.25">
      <c r="A198" s="5">
        <v>320</v>
      </c>
      <c r="B198" s="5" t="s">
        <v>459</v>
      </c>
      <c r="C198" s="5" t="s">
        <v>460</v>
      </c>
      <c r="D198" s="7" t="s">
        <v>461</v>
      </c>
      <c r="E198" s="97" t="e">
        <f>VLOOKUP($B198,'2018 RBCs'!$A$4:$L$609,6,FALSE)</f>
        <v>#N/A</v>
      </c>
      <c r="F198" s="5" t="e">
        <f>VLOOKUP($B198,'2018 RBCs'!$A$4:$L$609,7,FALSE)</f>
        <v>#N/A</v>
      </c>
      <c r="G198" s="5" t="e">
        <f>VLOOKUP($B198,'2018 RBCs'!$A$4:$L$609,8,FALSE)</f>
        <v>#N/A</v>
      </c>
      <c r="H198" s="5" t="e">
        <f>VLOOKUP($B198,'2018 RBCs'!$A$4:$L$609,9,FALSE)</f>
        <v>#N/A</v>
      </c>
      <c r="I198" s="5" t="e">
        <f>VLOOKUP($B198,'2018 RBCs'!$A$4:$L$609,10,FALSE)</f>
        <v>#N/A</v>
      </c>
      <c r="J198" s="5" t="e">
        <f>VLOOKUP($B198,'2018 RBCs'!$A$4:$L$609,11,FALSE)</f>
        <v>#N/A</v>
      </c>
      <c r="K198" s="98" t="e">
        <f>VLOOKUP($B198,'2018 RBCs'!$A$4:$L$609,12,FALSE)</f>
        <v>#N/A</v>
      </c>
      <c r="L198" s="92" t="str">
        <f>VLOOKUP($B198,'4. Proposed RBCs'!$B$3:$R$379,5,FALSE)</f>
        <v>--</v>
      </c>
      <c r="M198" s="11">
        <f>VLOOKUP($B198,'4. Proposed RBCs'!$B$3:$R$379,7,FALSE)</f>
        <v>30</v>
      </c>
      <c r="N198" s="11" t="str">
        <f>VLOOKUP($B198,'4. Proposed RBCs'!$B$3:$R$379,9,FALSE)</f>
        <v>--</v>
      </c>
      <c r="O198" s="11">
        <f>VLOOKUP($B198,'4. Proposed RBCs'!$B$3:$R$379,11,FALSE)</f>
        <v>130</v>
      </c>
      <c r="P198" s="11" t="str">
        <f>VLOOKUP($B198,'4. Proposed RBCs'!$B$3:$R$379,13,FALSE)</f>
        <v>--</v>
      </c>
      <c r="Q198" s="11">
        <f>VLOOKUP($B198,'4. Proposed RBCs'!$B$3:$R$379,15,FALSE)</f>
        <v>130</v>
      </c>
      <c r="R198" s="93" t="str">
        <f>VLOOKUP($B198,'4. Proposed RBCs'!$B$3:$R$379,17,FALSE)</f>
        <v>--</v>
      </c>
      <c r="S198" t="e">
        <f t="shared" si="44"/>
        <v>#N/A</v>
      </c>
      <c r="T198" t="e">
        <f t="shared" si="45"/>
        <v>#N/A</v>
      </c>
      <c r="U198" t="e">
        <f t="shared" si="46"/>
        <v>#N/A</v>
      </c>
      <c r="V198" t="e">
        <f t="shared" si="47"/>
        <v>#N/A</v>
      </c>
      <c r="W198" t="e">
        <f t="shared" si="48"/>
        <v>#N/A</v>
      </c>
      <c r="X198" t="e">
        <f t="shared" si="49"/>
        <v>#N/A</v>
      </c>
      <c r="Y198" t="e">
        <f t="shared" si="50"/>
        <v>#N/A</v>
      </c>
      <c r="Z198" s="106" t="s">
        <v>1712</v>
      </c>
      <c r="AA198" s="64" t="s">
        <v>1712</v>
      </c>
      <c r="AB198" s="64" t="s">
        <v>1712</v>
      </c>
      <c r="AC198" s="64" t="s">
        <v>1712</v>
      </c>
      <c r="AD198" s="64" t="s">
        <v>1712</v>
      </c>
      <c r="AE198" s="64" t="s">
        <v>1712</v>
      </c>
      <c r="AF198" s="107" t="s">
        <v>1712</v>
      </c>
      <c r="AG198" s="114"/>
      <c r="AH198" s="83"/>
      <c r="AI198" s="83"/>
      <c r="AJ198" s="5"/>
      <c r="AK198" s="98"/>
    </row>
    <row r="199" spans="1:37" x14ac:dyDescent="0.25">
      <c r="A199" s="5">
        <v>319</v>
      </c>
      <c r="B199" s="9">
        <v>346</v>
      </c>
      <c r="C199" s="9" t="s">
        <v>457</v>
      </c>
      <c r="D199" s="18" t="s">
        <v>458</v>
      </c>
      <c r="E199" s="97">
        <f>VLOOKUP($B199,'2018 RBCs'!$A$4:$L$609,6,FALSE)</f>
        <v>3.8</v>
      </c>
      <c r="F199" s="5">
        <f>VLOOKUP($B199,'2018 RBCs'!$A$4:$L$609,7,FALSE)</f>
        <v>8000</v>
      </c>
      <c r="G199" s="5">
        <f>VLOOKUP($B199,'2018 RBCs'!$A$4:$L$609,8,FALSE)</f>
        <v>100</v>
      </c>
      <c r="H199" s="5">
        <f>VLOOKUP($B199,'2018 RBCs'!$A$4:$L$609,9,FALSE)</f>
        <v>35000</v>
      </c>
      <c r="I199" s="5">
        <f>VLOOKUP($B199,'2018 RBCs'!$A$4:$L$609,10,FALSE)</f>
        <v>46</v>
      </c>
      <c r="J199" s="5">
        <f>VLOOKUP($B199,'2018 RBCs'!$A$4:$L$609,11,FALSE)</f>
        <v>35000</v>
      </c>
      <c r="K199" s="98">
        <f>VLOOKUP($B199,'2018 RBCs'!$A$4:$L$609,12,FALSE)</f>
        <v>8000</v>
      </c>
      <c r="L199" s="90">
        <f>VLOOKUP($B199,'4. Proposed RBCs'!$B$3:$R$379,5,FALSE)</f>
        <v>3.8</v>
      </c>
      <c r="M199" s="8">
        <f>VLOOKUP($B199,'4. Proposed RBCs'!$B$3:$R$379,7,FALSE)</f>
        <v>3600</v>
      </c>
      <c r="N199" s="13">
        <f>VLOOKUP($B199,'4. Proposed RBCs'!$B$3:$R$379,9,FALSE)</f>
        <v>100</v>
      </c>
      <c r="O199" s="8">
        <f>VLOOKUP($B199,'4. Proposed RBCs'!$B$3:$R$379,11,FALSE)</f>
        <v>16000</v>
      </c>
      <c r="P199" s="13">
        <f>VLOOKUP($B199,'4. Proposed RBCs'!$B$3:$R$379,13,FALSE)</f>
        <v>46</v>
      </c>
      <c r="Q199" s="8">
        <f>VLOOKUP($B199,'4. Proposed RBCs'!$B$3:$R$379,15,FALSE)</f>
        <v>16000</v>
      </c>
      <c r="R199" s="91">
        <f>VLOOKUP($B199,'4. Proposed RBCs'!$B$3:$R$379,17,FALSE)</f>
        <v>7200</v>
      </c>
      <c r="S199" t="b">
        <f t="shared" si="44"/>
        <v>1</v>
      </c>
      <c r="T199" t="b">
        <f t="shared" si="45"/>
        <v>0</v>
      </c>
      <c r="U199" t="b">
        <f t="shared" si="46"/>
        <v>1</v>
      </c>
      <c r="V199" t="b">
        <f t="shared" si="47"/>
        <v>0</v>
      </c>
      <c r="W199" t="b">
        <f t="shared" si="48"/>
        <v>1</v>
      </c>
      <c r="X199" t="b">
        <f t="shared" si="49"/>
        <v>0</v>
      </c>
      <c r="Y199" t="b">
        <f t="shared" si="50"/>
        <v>0</v>
      </c>
      <c r="Z199" s="106">
        <f t="shared" si="51"/>
        <v>0</v>
      </c>
      <c r="AA199" s="64">
        <f t="shared" si="52"/>
        <v>-0.55000000000000004</v>
      </c>
      <c r="AB199" s="64">
        <f t="shared" si="53"/>
        <v>0</v>
      </c>
      <c r="AC199" s="64">
        <f t="shared" si="54"/>
        <v>-0.54285714285714282</v>
      </c>
      <c r="AD199" s="64">
        <f t="shared" si="55"/>
        <v>0</v>
      </c>
      <c r="AE199" s="64">
        <f t="shared" si="56"/>
        <v>-0.54285714285714282</v>
      </c>
      <c r="AF199" s="107">
        <f t="shared" si="57"/>
        <v>-0.1</v>
      </c>
      <c r="AG199" s="114"/>
      <c r="AH199" s="83" t="s">
        <v>1755</v>
      </c>
      <c r="AI199" s="83" t="s">
        <v>1759</v>
      </c>
      <c r="AJ199" s="5"/>
      <c r="AK199" s="98"/>
    </row>
    <row r="200" spans="1:37" x14ac:dyDescent="0.25">
      <c r="A200" s="5">
        <v>339</v>
      </c>
      <c r="B200" s="9">
        <v>348</v>
      </c>
      <c r="C200" s="9" t="s">
        <v>477</v>
      </c>
      <c r="D200" s="18" t="s">
        <v>478</v>
      </c>
      <c r="E200" s="97">
        <f>VLOOKUP($B200,'2018 RBCs'!$A$4:$L$609,6,FALSE)</f>
        <v>4.0000000000000001E-3</v>
      </c>
      <c r="F200" s="5" t="str">
        <f>VLOOKUP($B200,'2018 RBCs'!$A$4:$L$609,7,FALSE)</f>
        <v>--</v>
      </c>
      <c r="G200" s="5">
        <f>VLOOKUP($B200,'2018 RBCs'!$A$4:$L$609,8,FALSE)</f>
        <v>0.1</v>
      </c>
      <c r="H200" s="5" t="str">
        <f>VLOOKUP($B200,'2018 RBCs'!$A$4:$L$609,9,FALSE)</f>
        <v>--</v>
      </c>
      <c r="I200" s="5">
        <f>VLOOKUP($B200,'2018 RBCs'!$A$4:$L$609,10,FALSE)</f>
        <v>4.8000000000000001E-2</v>
      </c>
      <c r="J200" s="5" t="str">
        <f>VLOOKUP($B200,'2018 RBCs'!$A$4:$L$609,11,FALSE)</f>
        <v>--</v>
      </c>
      <c r="K200" s="98" t="str">
        <f>VLOOKUP($B200,'2018 RBCs'!$A$4:$L$609,12,FALSE)</f>
        <v>--</v>
      </c>
      <c r="L200" s="90">
        <f>VLOOKUP($B200,'4. Proposed RBCs'!$B$3:$R$379,5,FALSE)</f>
        <v>4.0000000000000001E-3</v>
      </c>
      <c r="M200" s="13" t="str">
        <f>VLOOKUP($B200,'4. Proposed RBCs'!$B$3:$R$379,7,FALSE)</f>
        <v>--</v>
      </c>
      <c r="N200" s="13">
        <f>VLOOKUP($B200,'4. Proposed RBCs'!$B$3:$R$379,9,FALSE)</f>
        <v>0.1</v>
      </c>
      <c r="O200" s="13" t="str">
        <f>VLOOKUP($B200,'4. Proposed RBCs'!$B$3:$R$379,11,FALSE)</f>
        <v>--</v>
      </c>
      <c r="P200" s="13">
        <f>VLOOKUP($B200,'4. Proposed RBCs'!$B$3:$R$379,13,FALSE)</f>
        <v>4.8000000000000001E-2</v>
      </c>
      <c r="Q200" s="5" t="str">
        <f>VLOOKUP($B200,'4. Proposed RBCs'!$B$3:$R$379,15,FALSE)</f>
        <v>--</v>
      </c>
      <c r="R200" s="89" t="str">
        <f>VLOOKUP($B200,'4. Proposed RBCs'!$B$3:$R$379,17,FALSE)</f>
        <v>--</v>
      </c>
      <c r="S200" t="b">
        <f t="shared" si="44"/>
        <v>1</v>
      </c>
      <c r="T200" t="b">
        <f t="shared" si="45"/>
        <v>1</v>
      </c>
      <c r="U200" t="b">
        <f t="shared" si="46"/>
        <v>1</v>
      </c>
      <c r="V200" t="b">
        <f t="shared" si="47"/>
        <v>1</v>
      </c>
      <c r="W200" t="b">
        <f t="shared" si="48"/>
        <v>1</v>
      </c>
      <c r="X200" t="b">
        <f t="shared" si="49"/>
        <v>1</v>
      </c>
      <c r="Y200" t="b">
        <f t="shared" si="50"/>
        <v>1</v>
      </c>
      <c r="Z200" s="106">
        <f t="shared" si="51"/>
        <v>0</v>
      </c>
      <c r="AA200" s="64" t="str">
        <f t="shared" si="52"/>
        <v>--</v>
      </c>
      <c r="AB200" s="64">
        <f t="shared" si="53"/>
        <v>0</v>
      </c>
      <c r="AC200" s="64" t="str">
        <f t="shared" si="54"/>
        <v>--</v>
      </c>
      <c r="AD200" s="64">
        <f t="shared" si="55"/>
        <v>0</v>
      </c>
      <c r="AE200" s="64" t="str">
        <f t="shared" si="56"/>
        <v>--</v>
      </c>
      <c r="AF200" s="107" t="str">
        <f t="shared" si="57"/>
        <v>--</v>
      </c>
      <c r="AG200" s="114"/>
      <c r="AH200" s="83"/>
      <c r="AI200" s="83"/>
      <c r="AJ200" s="5"/>
      <c r="AK200" s="98"/>
    </row>
    <row r="201" spans="1:37" x14ac:dyDescent="0.25">
      <c r="A201" s="5">
        <v>347</v>
      </c>
      <c r="B201" s="9">
        <v>572</v>
      </c>
      <c r="C201" s="9">
        <v>572</v>
      </c>
      <c r="D201" s="18" t="s">
        <v>479</v>
      </c>
      <c r="E201" s="97" t="str">
        <f>VLOOKUP($B201,'2018 RBCs'!$A$4:$L$609,6,FALSE)</f>
        <v>--</v>
      </c>
      <c r="F201" s="5">
        <f>VLOOKUP($B201,'2018 RBCs'!$A$4:$L$609,7,FALSE)</f>
        <v>0.03</v>
      </c>
      <c r="G201" s="5" t="str">
        <f>VLOOKUP($B201,'2018 RBCs'!$A$4:$L$609,8,FALSE)</f>
        <v>--</v>
      </c>
      <c r="H201" s="5">
        <f>VLOOKUP($B201,'2018 RBCs'!$A$4:$L$609,9,FALSE)</f>
        <v>0.13</v>
      </c>
      <c r="I201" s="5" t="str">
        <f>VLOOKUP($B201,'2018 RBCs'!$A$4:$L$609,10,FALSE)</f>
        <v>--</v>
      </c>
      <c r="J201" s="5">
        <f>VLOOKUP($B201,'2018 RBCs'!$A$4:$L$609,11,FALSE)</f>
        <v>0.13</v>
      </c>
      <c r="K201" s="98" t="str">
        <f>VLOOKUP($B201,'2018 RBCs'!$A$4:$L$609,12,FALSE)</f>
        <v>--</v>
      </c>
      <c r="L201" s="90" t="str">
        <f>VLOOKUP($B201,'4. Proposed RBCs'!$B$3:$R$379,5,FALSE)</f>
        <v>--</v>
      </c>
      <c r="M201" s="13">
        <f>VLOOKUP($B201,'4. Proposed RBCs'!$B$3:$R$379,7,FALSE)</f>
        <v>0.03</v>
      </c>
      <c r="N201" s="13" t="str">
        <f>VLOOKUP($B201,'4. Proposed RBCs'!$B$3:$R$379,9,FALSE)</f>
        <v>--</v>
      </c>
      <c r="O201" s="13">
        <f>VLOOKUP($B201,'4. Proposed RBCs'!$B$3:$R$379,11,FALSE)</f>
        <v>0.13</v>
      </c>
      <c r="P201" s="13" t="str">
        <f>VLOOKUP($B201,'4. Proposed RBCs'!$B$3:$R$379,13,FALSE)</f>
        <v>--</v>
      </c>
      <c r="Q201" s="5">
        <f>VLOOKUP($B201,'4. Proposed RBCs'!$B$3:$R$379,15,FALSE)</f>
        <v>0.13</v>
      </c>
      <c r="R201" s="89" t="str">
        <f>VLOOKUP($B201,'4. Proposed RBCs'!$B$3:$R$379,17,FALSE)</f>
        <v>--</v>
      </c>
      <c r="S201" t="b">
        <f t="shared" si="44"/>
        <v>1</v>
      </c>
      <c r="T201" t="b">
        <f t="shared" si="45"/>
        <v>1</v>
      </c>
      <c r="U201" t="b">
        <f t="shared" si="46"/>
        <v>1</v>
      </c>
      <c r="V201" t="b">
        <f t="shared" si="47"/>
        <v>1</v>
      </c>
      <c r="W201" t="b">
        <f t="shared" si="48"/>
        <v>1</v>
      </c>
      <c r="X201" t="b">
        <f t="shared" si="49"/>
        <v>1</v>
      </c>
      <c r="Y201" t="b">
        <f t="shared" si="50"/>
        <v>1</v>
      </c>
      <c r="Z201" s="106" t="str">
        <f t="shared" si="51"/>
        <v>--</v>
      </c>
      <c r="AA201" s="64">
        <f t="shared" si="52"/>
        <v>0</v>
      </c>
      <c r="AB201" s="64" t="str">
        <f t="shared" si="53"/>
        <v>--</v>
      </c>
      <c r="AC201" s="64">
        <f t="shared" si="54"/>
        <v>0</v>
      </c>
      <c r="AD201" s="64" t="str">
        <f t="shared" si="55"/>
        <v>--</v>
      </c>
      <c r="AE201" s="64">
        <f t="shared" si="56"/>
        <v>0</v>
      </c>
      <c r="AF201" s="107" t="str">
        <f t="shared" si="57"/>
        <v>--</v>
      </c>
      <c r="AG201" s="114"/>
      <c r="AH201" s="83"/>
      <c r="AI201" s="83"/>
      <c r="AJ201" s="5"/>
      <c r="AK201" s="98"/>
    </row>
    <row r="202" spans="1:37" x14ac:dyDescent="0.25">
      <c r="A202" s="5">
        <v>348</v>
      </c>
      <c r="B202" s="5">
        <v>359</v>
      </c>
      <c r="C202" s="5" t="s">
        <v>480</v>
      </c>
      <c r="D202" s="7" t="s">
        <v>481</v>
      </c>
      <c r="E202" s="97" t="str">
        <f>VLOOKUP($B202,'2018 RBCs'!$A$4:$L$609,6,FALSE)</f>
        <v>--</v>
      </c>
      <c r="F202" s="5" t="str">
        <f>VLOOKUP($B202,'2018 RBCs'!$A$4:$L$609,7,FALSE)</f>
        <v>--</v>
      </c>
      <c r="G202" s="5" t="str">
        <f>VLOOKUP($B202,'2018 RBCs'!$A$4:$L$609,8,FALSE)</f>
        <v>--</v>
      </c>
      <c r="H202" s="5" t="str">
        <f>VLOOKUP($B202,'2018 RBCs'!$A$4:$L$609,9,FALSE)</f>
        <v>--</v>
      </c>
      <c r="I202" s="5" t="str">
        <f>VLOOKUP($B202,'2018 RBCs'!$A$4:$L$609,10,FALSE)</f>
        <v>--</v>
      </c>
      <c r="J202" s="5" t="str">
        <f>VLOOKUP($B202,'2018 RBCs'!$A$4:$L$609,11,FALSE)</f>
        <v>--</v>
      </c>
      <c r="K202" s="98" t="str">
        <f>VLOOKUP($B202,'2018 RBCs'!$A$4:$L$609,12,FALSE)</f>
        <v>--</v>
      </c>
      <c r="L202" s="88">
        <f>VLOOKUP($B202,'4. Proposed RBCs'!$B$3:$R$379,5,FALSE)</f>
        <v>2.0000000000000001E-4</v>
      </c>
      <c r="M202" s="13" t="str">
        <f>VLOOKUP($B202,'4. Proposed RBCs'!$B$3:$R$379,7,FALSE)</f>
        <v>--</v>
      </c>
      <c r="N202" s="8">
        <f>VLOOKUP($B202,'4. Proposed RBCs'!$B$3:$R$379,9,FALSE)</f>
        <v>5.1000000000000004E-3</v>
      </c>
      <c r="O202" s="13" t="str">
        <f>VLOOKUP($B202,'4. Proposed RBCs'!$B$3:$R$379,11,FALSE)</f>
        <v>--</v>
      </c>
      <c r="P202" s="8">
        <f>VLOOKUP($B202,'4. Proposed RBCs'!$B$3:$R$379,13,FALSE)</f>
        <v>2.3999999999999998E-3</v>
      </c>
      <c r="Q202" s="5" t="str">
        <f>VLOOKUP($B202,'4. Proposed RBCs'!$B$3:$R$379,15,FALSE)</f>
        <v>--</v>
      </c>
      <c r="R202" s="89" t="str">
        <f>VLOOKUP($B202,'4. Proposed RBCs'!$B$3:$R$379,17,FALSE)</f>
        <v>--</v>
      </c>
      <c r="S202" t="b">
        <f t="shared" si="44"/>
        <v>0</v>
      </c>
      <c r="T202" t="b">
        <f t="shared" si="45"/>
        <v>1</v>
      </c>
      <c r="U202" t="b">
        <f t="shared" si="46"/>
        <v>0</v>
      </c>
      <c r="V202" t="b">
        <f t="shared" si="47"/>
        <v>1</v>
      </c>
      <c r="W202" t="b">
        <f t="shared" si="48"/>
        <v>0</v>
      </c>
      <c r="X202" t="b">
        <f t="shared" si="49"/>
        <v>1</v>
      </c>
      <c r="Y202" t="b">
        <f t="shared" si="50"/>
        <v>1</v>
      </c>
      <c r="Z202" s="106" t="str">
        <f t="shared" si="51"/>
        <v>--</v>
      </c>
      <c r="AA202" s="64" t="str">
        <f t="shared" si="52"/>
        <v>--</v>
      </c>
      <c r="AB202" s="64" t="str">
        <f t="shared" si="53"/>
        <v>--</v>
      </c>
      <c r="AC202" s="64" t="str">
        <f t="shared" si="54"/>
        <v>--</v>
      </c>
      <c r="AD202" s="64" t="str">
        <f t="shared" si="55"/>
        <v>--</v>
      </c>
      <c r="AE202" s="64" t="str">
        <f t="shared" si="56"/>
        <v>--</v>
      </c>
      <c r="AF202" s="107" t="str">
        <f t="shared" si="57"/>
        <v>--</v>
      </c>
      <c r="AG202" s="114"/>
      <c r="AH202" s="83"/>
      <c r="AI202" s="83"/>
      <c r="AJ202" s="5"/>
      <c r="AK202" s="98"/>
    </row>
    <row r="203" spans="1:37" x14ac:dyDescent="0.25">
      <c r="A203" s="5">
        <v>352</v>
      </c>
      <c r="B203" s="9">
        <v>364</v>
      </c>
      <c r="C203" s="9" t="s">
        <v>482</v>
      </c>
      <c r="D203" s="18" t="s">
        <v>483</v>
      </c>
      <c r="E203" s="97">
        <f>VLOOKUP($B203,'2018 RBCs'!$A$4:$L$609,6,FALSE)</f>
        <v>3.8E-3</v>
      </c>
      <c r="F203" s="5">
        <f>VLOOKUP($B203,'2018 RBCs'!$A$4:$L$609,7,FALSE)</f>
        <v>1.4E-2</v>
      </c>
      <c r="G203" s="5">
        <f>VLOOKUP($B203,'2018 RBCs'!$A$4:$L$609,8,FALSE)</f>
        <v>0.1</v>
      </c>
      <c r="H203" s="5">
        <f>VLOOKUP($B203,'2018 RBCs'!$A$4:$L$609,9,FALSE)</f>
        <v>6.2E-2</v>
      </c>
      <c r="I203" s="5">
        <f>VLOOKUP($B203,'2018 RBCs'!$A$4:$L$609,10,FALSE)</f>
        <v>4.5999999999999999E-2</v>
      </c>
      <c r="J203" s="5">
        <f>VLOOKUP($B203,'2018 RBCs'!$A$4:$L$609,11,FALSE)</f>
        <v>6.2E-2</v>
      </c>
      <c r="K203" s="98">
        <f>VLOOKUP($B203,'2018 RBCs'!$A$4:$L$609,12,FALSE)</f>
        <v>0.2</v>
      </c>
      <c r="L203" s="90" t="e">
        <f>VLOOKUP($B203,'4. Proposed RBCs'!$B$3:$R$379,5,FALSE)</f>
        <v>#N/A</v>
      </c>
      <c r="M203" s="13" t="e">
        <f>VLOOKUP($B203,'4. Proposed RBCs'!$B$3:$R$379,7,FALSE)</f>
        <v>#N/A</v>
      </c>
      <c r="N203" s="13" t="e">
        <f>VLOOKUP($B203,'4. Proposed RBCs'!$B$3:$R$379,9,FALSE)</f>
        <v>#N/A</v>
      </c>
      <c r="O203" s="13" t="e">
        <f>VLOOKUP($B203,'4. Proposed RBCs'!$B$3:$R$379,11,FALSE)</f>
        <v>#N/A</v>
      </c>
      <c r="P203" s="13" t="e">
        <f>VLOOKUP($B203,'4. Proposed RBCs'!$B$3:$R$379,13,FALSE)</f>
        <v>#N/A</v>
      </c>
      <c r="Q203" s="5" t="e">
        <f>VLOOKUP($B203,'4. Proposed RBCs'!$B$3:$R$379,15,FALSE)</f>
        <v>#N/A</v>
      </c>
      <c r="R203" s="91" t="e">
        <f>VLOOKUP($B203,'4. Proposed RBCs'!$B$3:$R$379,17,FALSE)</f>
        <v>#N/A</v>
      </c>
      <c r="S203" t="e">
        <f t="shared" si="44"/>
        <v>#N/A</v>
      </c>
      <c r="T203" t="e">
        <f t="shared" si="45"/>
        <v>#N/A</v>
      </c>
      <c r="U203" t="e">
        <f t="shared" si="46"/>
        <v>#N/A</v>
      </c>
      <c r="V203" t="e">
        <f t="shared" si="47"/>
        <v>#N/A</v>
      </c>
      <c r="W203" t="e">
        <f t="shared" si="48"/>
        <v>#N/A</v>
      </c>
      <c r="X203" t="e">
        <f t="shared" si="49"/>
        <v>#N/A</v>
      </c>
      <c r="Y203" t="e">
        <f t="shared" si="50"/>
        <v>#N/A</v>
      </c>
      <c r="Z203" s="106" t="str">
        <f t="shared" si="51"/>
        <v>--</v>
      </c>
      <c r="AA203" s="64" t="str">
        <f t="shared" si="52"/>
        <v>--</v>
      </c>
      <c r="AB203" s="64" t="str">
        <f t="shared" si="53"/>
        <v>--</v>
      </c>
      <c r="AC203" s="64" t="str">
        <f t="shared" si="54"/>
        <v>--</v>
      </c>
      <c r="AD203" s="64" t="str">
        <f t="shared" si="55"/>
        <v>--</v>
      </c>
      <c r="AE203" s="64" t="str">
        <f t="shared" si="56"/>
        <v>--</v>
      </c>
      <c r="AF203" s="107" t="str">
        <f t="shared" si="57"/>
        <v>--</v>
      </c>
      <c r="AG203" s="114"/>
      <c r="AH203" s="83"/>
      <c r="AI203" s="83" t="s">
        <v>1760</v>
      </c>
      <c r="AJ203" s="5"/>
      <c r="AK203" s="98"/>
    </row>
    <row r="204" spans="1:37" x14ac:dyDescent="0.25">
      <c r="A204" s="5">
        <v>353</v>
      </c>
      <c r="B204" s="9">
        <v>366</v>
      </c>
      <c r="C204" s="9" t="s">
        <v>484</v>
      </c>
      <c r="D204" s="18" t="s">
        <v>485</v>
      </c>
      <c r="E204" s="97">
        <f>VLOOKUP($B204,'2018 RBCs'!$A$4:$L$609,6,FALSE)</f>
        <v>4.0000000000000001E-3</v>
      </c>
      <c r="F204" s="5">
        <f>VLOOKUP($B204,'2018 RBCs'!$A$4:$L$609,7,FALSE)</f>
        <v>0.02</v>
      </c>
      <c r="G204" s="5">
        <f>VLOOKUP($B204,'2018 RBCs'!$A$4:$L$609,8,FALSE)</f>
        <v>0.1</v>
      </c>
      <c r="H204" s="5">
        <f>VLOOKUP($B204,'2018 RBCs'!$A$4:$L$609,9,FALSE)</f>
        <v>8.7999999999999995E-2</v>
      </c>
      <c r="I204" s="5">
        <f>VLOOKUP($B204,'2018 RBCs'!$A$4:$L$609,10,FALSE)</f>
        <v>4.8000000000000001E-2</v>
      </c>
      <c r="J204" s="5">
        <f>VLOOKUP($B204,'2018 RBCs'!$A$4:$L$609,11,FALSE)</f>
        <v>8.7999999999999995E-2</v>
      </c>
      <c r="K204" s="98">
        <f>VLOOKUP($B204,'2018 RBCs'!$A$4:$L$609,12,FALSE)</f>
        <v>0.2</v>
      </c>
      <c r="L204" s="88">
        <f>VLOOKUP($B204,'4. Proposed RBCs'!$B$3:$R$379,5,FALSE)</f>
        <v>3.8E-3</v>
      </c>
      <c r="M204" s="13">
        <f>VLOOKUP($B204,'4. Proposed RBCs'!$B$3:$R$379,7,FALSE)</f>
        <v>0.02</v>
      </c>
      <c r="N204" s="13">
        <f>VLOOKUP($B204,'4. Proposed RBCs'!$B$3:$R$379,9,FALSE)</f>
        <v>0.1</v>
      </c>
      <c r="O204" s="13">
        <f>VLOOKUP($B204,'4. Proposed RBCs'!$B$3:$R$379,11,FALSE)</f>
        <v>8.7999999999999995E-2</v>
      </c>
      <c r="P204" s="8">
        <f>VLOOKUP($B204,'4. Proposed RBCs'!$B$3:$R$379,13,FALSE)</f>
        <v>4.5999999999999999E-2</v>
      </c>
      <c r="Q204" s="5">
        <f>VLOOKUP($B204,'4. Proposed RBCs'!$B$3:$R$379,15,FALSE)</f>
        <v>8.7999999999999995E-2</v>
      </c>
      <c r="R204" s="91">
        <f>VLOOKUP($B204,'4. Proposed RBCs'!$B$3:$R$379,17,FALSE)</f>
        <v>0.1</v>
      </c>
      <c r="S204" t="b">
        <f t="shared" si="44"/>
        <v>0</v>
      </c>
      <c r="T204" t="b">
        <f t="shared" si="45"/>
        <v>1</v>
      </c>
      <c r="U204" t="b">
        <f t="shared" si="46"/>
        <v>1</v>
      </c>
      <c r="V204" t="b">
        <f t="shared" si="47"/>
        <v>1</v>
      </c>
      <c r="W204" t="b">
        <f t="shared" si="48"/>
        <v>0</v>
      </c>
      <c r="X204" t="b">
        <f t="shared" si="49"/>
        <v>1</v>
      </c>
      <c r="Y204" t="b">
        <f t="shared" si="50"/>
        <v>0</v>
      </c>
      <c r="Z204" s="106">
        <f t="shared" si="51"/>
        <v>-5.0000000000000024E-2</v>
      </c>
      <c r="AA204" s="64">
        <f t="shared" si="52"/>
        <v>0</v>
      </c>
      <c r="AB204" s="64">
        <f t="shared" si="53"/>
        <v>0</v>
      </c>
      <c r="AC204" s="64">
        <f t="shared" si="54"/>
        <v>0</v>
      </c>
      <c r="AD204" s="64">
        <f t="shared" si="55"/>
        <v>-4.1666666666666706E-2</v>
      </c>
      <c r="AE204" s="64">
        <f t="shared" si="56"/>
        <v>0</v>
      </c>
      <c r="AF204" s="107">
        <f t="shared" si="57"/>
        <v>-0.5</v>
      </c>
      <c r="AG204" s="114" t="s">
        <v>1761</v>
      </c>
      <c r="AH204" s="83"/>
      <c r="AI204" s="83" t="s">
        <v>1760</v>
      </c>
      <c r="AJ204" s="5"/>
      <c r="AK204" s="98"/>
    </row>
    <row r="205" spans="1:37" x14ac:dyDescent="0.25">
      <c r="A205" s="5">
        <v>549</v>
      </c>
      <c r="B205" s="9">
        <v>441</v>
      </c>
      <c r="C205" s="9" t="s">
        <v>801</v>
      </c>
      <c r="D205" s="18" t="s">
        <v>802</v>
      </c>
      <c r="E205" s="97">
        <f>VLOOKUP($B205,'2018 RBCs'!$A$4:$L$609,6,FALSE)</f>
        <v>2.7E-2</v>
      </c>
      <c r="F205" s="5" t="str">
        <f>VLOOKUP($B205,'2018 RBCs'!$A$4:$L$609,7,FALSE)</f>
        <v>--</v>
      </c>
      <c r="G205" s="5">
        <f>VLOOKUP($B205,'2018 RBCs'!$A$4:$L$609,8,FALSE)</f>
        <v>0.7</v>
      </c>
      <c r="H205" s="5" t="str">
        <f>VLOOKUP($B205,'2018 RBCs'!$A$4:$L$609,9,FALSE)</f>
        <v>--</v>
      </c>
      <c r="I205" s="5">
        <f>VLOOKUP($B205,'2018 RBCs'!$A$4:$L$609,10,FALSE)</f>
        <v>0.32</v>
      </c>
      <c r="J205" s="5" t="str">
        <f>VLOOKUP($B205,'2018 RBCs'!$A$4:$L$609,11,FALSE)</f>
        <v>--</v>
      </c>
      <c r="K205" s="98" t="str">
        <f>VLOOKUP($B205,'2018 RBCs'!$A$4:$L$609,12,FALSE)</f>
        <v>--</v>
      </c>
      <c r="L205" s="88">
        <f>VLOOKUP($B205,'4. Proposed RBCs'!$B$3:$R$379,5,FALSE)</f>
        <v>3.5000000000000003E-2</v>
      </c>
      <c r="M205" s="13" t="str">
        <f>VLOOKUP($B205,'4. Proposed RBCs'!$B$3:$R$379,7,FALSE)</f>
        <v>--</v>
      </c>
      <c r="N205" s="8">
        <f>VLOOKUP($B205,'4. Proposed RBCs'!$B$3:$R$379,9,FALSE)</f>
        <v>0.36</v>
      </c>
      <c r="O205" s="13" t="str">
        <f>VLOOKUP($B205,'4. Proposed RBCs'!$B$3:$R$379,11,FALSE)</f>
        <v>--</v>
      </c>
      <c r="P205" s="8">
        <f>VLOOKUP($B205,'4. Proposed RBCs'!$B$3:$R$379,13,FALSE)</f>
        <v>0.48</v>
      </c>
      <c r="Q205" s="5" t="str">
        <f>VLOOKUP($B205,'4. Proposed RBCs'!$B$3:$R$379,15,FALSE)</f>
        <v>--</v>
      </c>
      <c r="R205" s="89" t="str">
        <f>VLOOKUP($B205,'4. Proposed RBCs'!$B$3:$R$379,17,FALSE)</f>
        <v>--</v>
      </c>
      <c r="S205" t="b">
        <f t="shared" si="44"/>
        <v>0</v>
      </c>
      <c r="T205" t="b">
        <f t="shared" si="45"/>
        <v>1</v>
      </c>
      <c r="U205" t="b">
        <f t="shared" si="46"/>
        <v>0</v>
      </c>
      <c r="V205" t="b">
        <f t="shared" si="47"/>
        <v>1</v>
      </c>
      <c r="W205" t="b">
        <f t="shared" si="48"/>
        <v>0</v>
      </c>
      <c r="X205" t="b">
        <f t="shared" si="49"/>
        <v>1</v>
      </c>
      <c r="Y205" t="b">
        <f t="shared" si="50"/>
        <v>1</v>
      </c>
      <c r="Z205" s="106">
        <f t="shared" si="51"/>
        <v>0.29629629629629645</v>
      </c>
      <c r="AA205" s="64" t="str">
        <f t="shared" si="52"/>
        <v>--</v>
      </c>
      <c r="AB205" s="64">
        <f t="shared" si="53"/>
        <v>-0.48571428571428571</v>
      </c>
      <c r="AC205" s="64" t="str">
        <f t="shared" si="54"/>
        <v>--</v>
      </c>
      <c r="AD205" s="64">
        <f t="shared" si="55"/>
        <v>0.49999999999999989</v>
      </c>
      <c r="AE205" s="64" t="str">
        <f t="shared" si="56"/>
        <v>--</v>
      </c>
      <c r="AF205" s="107" t="str">
        <f t="shared" si="57"/>
        <v>--</v>
      </c>
      <c r="AG205" s="114" t="s">
        <v>1762</v>
      </c>
      <c r="AH205" s="83"/>
      <c r="AI205" s="83"/>
      <c r="AJ205" s="5" t="s">
        <v>54</v>
      </c>
      <c r="AK205" s="98"/>
    </row>
    <row r="206" spans="1:37" x14ac:dyDescent="0.25">
      <c r="A206" s="5">
        <v>358</v>
      </c>
      <c r="B206" s="5" t="s">
        <v>488</v>
      </c>
      <c r="C206" s="5" t="s">
        <v>489</v>
      </c>
      <c r="D206" s="7" t="s">
        <v>490</v>
      </c>
      <c r="E206" s="97" t="e">
        <f>VLOOKUP($B206,'2018 RBCs'!$A$4:$L$609,6,FALSE)</f>
        <v>#N/A</v>
      </c>
      <c r="F206" s="5" t="e">
        <f>VLOOKUP($B206,'2018 RBCs'!$A$4:$L$609,7,FALSE)</f>
        <v>#N/A</v>
      </c>
      <c r="G206" s="5" t="e">
        <f>VLOOKUP($B206,'2018 RBCs'!$A$4:$L$609,8,FALSE)</f>
        <v>#N/A</v>
      </c>
      <c r="H206" s="5" t="e">
        <f>VLOOKUP($B206,'2018 RBCs'!$A$4:$L$609,9,FALSE)</f>
        <v>#N/A</v>
      </c>
      <c r="I206" s="5" t="e">
        <f>VLOOKUP($B206,'2018 RBCs'!$A$4:$L$609,10,FALSE)</f>
        <v>#N/A</v>
      </c>
      <c r="J206" s="5" t="e">
        <f>VLOOKUP($B206,'2018 RBCs'!$A$4:$L$609,11,FALSE)</f>
        <v>#N/A</v>
      </c>
      <c r="K206" s="98" t="e">
        <f>VLOOKUP($B206,'2018 RBCs'!$A$4:$L$609,12,FALSE)</f>
        <v>#N/A</v>
      </c>
      <c r="L206" s="92" t="str">
        <f>VLOOKUP($B206,'4. Proposed RBCs'!$B$3:$R$379,5,FALSE)</f>
        <v>--</v>
      </c>
      <c r="M206" s="11">
        <f>VLOOKUP($B206,'4. Proposed RBCs'!$B$3:$R$379,7,FALSE)</f>
        <v>6</v>
      </c>
      <c r="N206" s="11" t="str">
        <f>VLOOKUP($B206,'4. Proposed RBCs'!$B$3:$R$379,9,FALSE)</f>
        <v>--</v>
      </c>
      <c r="O206" s="11">
        <f>VLOOKUP($B206,'4. Proposed RBCs'!$B$3:$R$379,11,FALSE)</f>
        <v>26</v>
      </c>
      <c r="P206" s="11" t="str">
        <f>VLOOKUP($B206,'4. Proposed RBCs'!$B$3:$R$379,13,FALSE)</f>
        <v>--</v>
      </c>
      <c r="Q206" s="11">
        <f>VLOOKUP($B206,'4. Proposed RBCs'!$B$3:$R$379,15,FALSE)</f>
        <v>26</v>
      </c>
      <c r="R206" s="93" t="str">
        <f>VLOOKUP($B206,'4. Proposed RBCs'!$B$3:$R$379,17,FALSE)</f>
        <v>--</v>
      </c>
      <c r="S206" t="e">
        <f t="shared" si="44"/>
        <v>#N/A</v>
      </c>
      <c r="T206" t="e">
        <f t="shared" si="45"/>
        <v>#N/A</v>
      </c>
      <c r="U206" t="e">
        <f t="shared" si="46"/>
        <v>#N/A</v>
      </c>
      <c r="V206" t="e">
        <f t="shared" si="47"/>
        <v>#N/A</v>
      </c>
      <c r="W206" t="e">
        <f t="shared" si="48"/>
        <v>#N/A</v>
      </c>
      <c r="X206" t="e">
        <f t="shared" si="49"/>
        <v>#N/A</v>
      </c>
      <c r="Y206" t="e">
        <f t="shared" si="50"/>
        <v>#N/A</v>
      </c>
      <c r="Z206" s="106" t="s">
        <v>1712</v>
      </c>
      <c r="AA206" s="64" t="s">
        <v>1712</v>
      </c>
      <c r="AB206" s="64" t="s">
        <v>1712</v>
      </c>
      <c r="AC206" s="64" t="s">
        <v>1712</v>
      </c>
      <c r="AD206" s="64" t="s">
        <v>1712</v>
      </c>
      <c r="AE206" s="64" t="s">
        <v>1712</v>
      </c>
      <c r="AF206" s="107" t="s">
        <v>1712</v>
      </c>
      <c r="AG206" s="114"/>
      <c r="AH206" s="83"/>
      <c r="AI206" s="83"/>
      <c r="AJ206" s="5"/>
      <c r="AK206" s="98"/>
    </row>
    <row r="207" spans="1:37" x14ac:dyDescent="0.25">
      <c r="A207" s="5">
        <v>355</v>
      </c>
      <c r="B207" s="9">
        <v>377</v>
      </c>
      <c r="C207" s="9" t="s">
        <v>486</v>
      </c>
      <c r="D207" s="18" t="s">
        <v>487</v>
      </c>
      <c r="E207" s="97" t="str">
        <f>VLOOKUP($B207,'2018 RBCs'!$A$4:$L$609,6,FALSE)</f>
        <v>--</v>
      </c>
      <c r="F207" s="5" t="str">
        <f>VLOOKUP($B207,'2018 RBCs'!$A$4:$L$609,7,FALSE)</f>
        <v>--</v>
      </c>
      <c r="G207" s="5" t="str">
        <f>VLOOKUP($B207,'2018 RBCs'!$A$4:$L$609,8,FALSE)</f>
        <v>--</v>
      </c>
      <c r="H207" s="5" t="str">
        <f>VLOOKUP($B207,'2018 RBCs'!$A$4:$L$609,9,FALSE)</f>
        <v>--</v>
      </c>
      <c r="I207" s="5" t="str">
        <f>VLOOKUP($B207,'2018 RBCs'!$A$4:$L$609,10,FALSE)</f>
        <v>--</v>
      </c>
      <c r="J207" s="5" t="str">
        <f>VLOOKUP($B207,'2018 RBCs'!$A$4:$L$609,11,FALSE)</f>
        <v>--</v>
      </c>
      <c r="K207" s="98">
        <f>VLOOKUP($B207,'2018 RBCs'!$A$4:$L$609,12,FALSE)</f>
        <v>86</v>
      </c>
      <c r="L207" s="90" t="str">
        <f>VLOOKUP($B207,'4. Proposed RBCs'!$B$3:$R$379,5,FALSE)</f>
        <v>--</v>
      </c>
      <c r="M207" s="13" t="str">
        <f>VLOOKUP($B207,'4. Proposed RBCs'!$B$3:$R$379,7,FALSE)</f>
        <v>--</v>
      </c>
      <c r="N207" s="13" t="str">
        <f>VLOOKUP($B207,'4. Proposed RBCs'!$B$3:$R$379,9,FALSE)</f>
        <v>--</v>
      </c>
      <c r="O207" s="13" t="str">
        <f>VLOOKUP($B207,'4. Proposed RBCs'!$B$3:$R$379,11,FALSE)</f>
        <v>--</v>
      </c>
      <c r="P207" s="13" t="str">
        <f>VLOOKUP($B207,'4. Proposed RBCs'!$B$3:$R$379,13,FALSE)</f>
        <v>--</v>
      </c>
      <c r="Q207" s="5" t="str">
        <f>VLOOKUP($B207,'4. Proposed RBCs'!$B$3:$R$379,15,FALSE)</f>
        <v>--</v>
      </c>
      <c r="R207" s="89">
        <f>VLOOKUP($B207,'4. Proposed RBCs'!$B$3:$R$379,17,FALSE)</f>
        <v>86</v>
      </c>
      <c r="S207" t="b">
        <f t="shared" si="44"/>
        <v>1</v>
      </c>
      <c r="T207" t="b">
        <f t="shared" si="45"/>
        <v>1</v>
      </c>
      <c r="U207" t="b">
        <f t="shared" si="46"/>
        <v>1</v>
      </c>
      <c r="V207" t="b">
        <f t="shared" si="47"/>
        <v>1</v>
      </c>
      <c r="W207" t="b">
        <f t="shared" si="48"/>
        <v>1</v>
      </c>
      <c r="X207" t="b">
        <f t="shared" si="49"/>
        <v>1</v>
      </c>
      <c r="Y207" t="b">
        <f t="shared" si="50"/>
        <v>1</v>
      </c>
      <c r="Z207" s="106" t="str">
        <f t="shared" si="51"/>
        <v>--</v>
      </c>
      <c r="AA207" s="64" t="str">
        <f t="shared" si="52"/>
        <v>--</v>
      </c>
      <c r="AB207" s="64" t="str">
        <f t="shared" si="53"/>
        <v>--</v>
      </c>
      <c r="AC207" s="64" t="str">
        <f t="shared" si="54"/>
        <v>--</v>
      </c>
      <c r="AD207" s="64" t="str">
        <f t="shared" si="55"/>
        <v>--</v>
      </c>
      <c r="AE207" s="64" t="str">
        <f t="shared" si="56"/>
        <v>--</v>
      </c>
      <c r="AF207" s="107">
        <f t="shared" si="57"/>
        <v>0</v>
      </c>
      <c r="AG207" s="114"/>
      <c r="AH207" s="83"/>
      <c r="AI207" s="83"/>
      <c r="AJ207" s="5"/>
      <c r="AK207" s="98"/>
    </row>
    <row r="208" spans="1:37" x14ac:dyDescent="0.25">
      <c r="A208" s="5">
        <v>360</v>
      </c>
      <c r="B208" s="9">
        <v>381</v>
      </c>
      <c r="C208" s="9" t="s">
        <v>491</v>
      </c>
      <c r="D208" s="18" t="s">
        <v>492</v>
      </c>
      <c r="E208" s="97">
        <f>VLOOKUP($B208,'2018 RBCs'!$A$4:$L$609,6,FALSE)</f>
        <v>2.5000000000000001E-2</v>
      </c>
      <c r="F208" s="5">
        <f>VLOOKUP($B208,'2018 RBCs'!$A$4:$L$609,7,FALSE)</f>
        <v>9</v>
      </c>
      <c r="G208" s="5">
        <f>VLOOKUP($B208,'2018 RBCs'!$A$4:$L$609,8,FALSE)</f>
        <v>0.65</v>
      </c>
      <c r="H208" s="5">
        <f>VLOOKUP($B208,'2018 RBCs'!$A$4:$L$609,9,FALSE)</f>
        <v>40</v>
      </c>
      <c r="I208" s="5">
        <f>VLOOKUP($B208,'2018 RBCs'!$A$4:$L$609,10,FALSE)</f>
        <v>0.3</v>
      </c>
      <c r="J208" s="5">
        <f>VLOOKUP($B208,'2018 RBCs'!$A$4:$L$609,11,FALSE)</f>
        <v>40</v>
      </c>
      <c r="K208" s="98" t="str">
        <f>VLOOKUP($B208,'2018 RBCs'!$A$4:$L$609,12,FALSE)</f>
        <v>--</v>
      </c>
      <c r="L208" s="90">
        <f>VLOOKUP($B208,'4. Proposed RBCs'!$B$3:$R$379,5,FALSE)</f>
        <v>2.5000000000000001E-2</v>
      </c>
      <c r="M208" s="8">
        <f>VLOOKUP($B208,'4. Proposed RBCs'!$B$3:$R$379,7,FALSE)</f>
        <v>1</v>
      </c>
      <c r="N208" s="13">
        <f>VLOOKUP($B208,'4. Proposed RBCs'!$B$3:$R$379,9,FALSE)</f>
        <v>0.65</v>
      </c>
      <c r="O208" s="8">
        <f>VLOOKUP($B208,'4. Proposed RBCs'!$B$3:$R$379,11,FALSE)</f>
        <v>4.4000000000000004</v>
      </c>
      <c r="P208" s="13">
        <f>VLOOKUP($B208,'4. Proposed RBCs'!$B$3:$R$379,13,FALSE)</f>
        <v>0.3</v>
      </c>
      <c r="Q208" s="8">
        <f>VLOOKUP($B208,'4. Proposed RBCs'!$B$3:$R$379,15,FALSE)</f>
        <v>4.4000000000000004</v>
      </c>
      <c r="R208" s="91">
        <f>VLOOKUP($B208,'4. Proposed RBCs'!$B$3:$R$379,17,FALSE)</f>
        <v>500</v>
      </c>
      <c r="S208" t="b">
        <f t="shared" si="44"/>
        <v>1</v>
      </c>
      <c r="T208" t="b">
        <f t="shared" si="45"/>
        <v>0</v>
      </c>
      <c r="U208" t="b">
        <f t="shared" si="46"/>
        <v>1</v>
      </c>
      <c r="V208" t="b">
        <f t="shared" si="47"/>
        <v>0</v>
      </c>
      <c r="W208" t="b">
        <f t="shared" si="48"/>
        <v>1</v>
      </c>
      <c r="X208" t="b">
        <f t="shared" si="49"/>
        <v>0</v>
      </c>
      <c r="Y208" t="b">
        <f t="shared" si="50"/>
        <v>0</v>
      </c>
      <c r="Z208" s="106">
        <f t="shared" si="51"/>
        <v>0</v>
      </c>
      <c r="AA208" s="64">
        <f t="shared" si="52"/>
        <v>-0.88888888888888884</v>
      </c>
      <c r="AB208" s="64">
        <f t="shared" si="53"/>
        <v>0</v>
      </c>
      <c r="AC208" s="64">
        <f t="shared" si="54"/>
        <v>-0.89</v>
      </c>
      <c r="AD208" s="64">
        <f t="shared" si="55"/>
        <v>0</v>
      </c>
      <c r="AE208" s="64">
        <f t="shared" si="56"/>
        <v>-0.89</v>
      </c>
      <c r="AF208" s="107" t="str">
        <f t="shared" si="57"/>
        <v>--</v>
      </c>
      <c r="AG208" s="114"/>
      <c r="AH208" s="83" t="s">
        <v>1763</v>
      </c>
      <c r="AI208" s="83"/>
      <c r="AJ208" s="5"/>
      <c r="AK208" s="98"/>
    </row>
    <row r="209" spans="1:37" x14ac:dyDescent="0.25">
      <c r="A209" s="5">
        <v>550</v>
      </c>
      <c r="B209" s="9">
        <v>442</v>
      </c>
      <c r="C209" s="16" t="s">
        <v>803</v>
      </c>
      <c r="D209" s="18" t="s">
        <v>804</v>
      </c>
      <c r="E209" s="97">
        <f>VLOOKUP($B209,'2018 RBCs'!$A$4:$L$609,6,FALSE)</f>
        <v>4.3000000000000003E-6</v>
      </c>
      <c r="F209" s="5" t="str">
        <f>VLOOKUP($B209,'2018 RBCs'!$A$4:$L$609,7,FALSE)</f>
        <v>--</v>
      </c>
      <c r="G209" s="5">
        <f>VLOOKUP($B209,'2018 RBCs'!$A$4:$L$609,8,FALSE)</f>
        <v>1.6000000000000001E-4</v>
      </c>
      <c r="H209" s="5" t="str">
        <f>VLOOKUP($B209,'2018 RBCs'!$A$4:$L$609,9,FALSE)</f>
        <v>--</v>
      </c>
      <c r="I209" s="5">
        <f>VLOOKUP($B209,'2018 RBCs'!$A$4:$L$609,10,FALSE)</f>
        <v>2.9999999999999997E-4</v>
      </c>
      <c r="J209" s="5" t="str">
        <f>VLOOKUP($B209,'2018 RBCs'!$A$4:$L$609,11,FALSE)</f>
        <v>--</v>
      </c>
      <c r="K209" s="98" t="str">
        <f>VLOOKUP($B209,'2018 RBCs'!$A$4:$L$609,12,FALSE)</f>
        <v>--</v>
      </c>
      <c r="L209" s="88">
        <f>VLOOKUP($B209,'4. Proposed RBCs'!$B$3:$R$379,5,FALSE)</f>
        <v>6.8999999999999997E-5</v>
      </c>
      <c r="M209" s="13" t="str">
        <f>VLOOKUP($B209,'4. Proposed RBCs'!$B$3:$R$379,7,FALSE)</f>
        <v>--</v>
      </c>
      <c r="N209" s="8">
        <f>VLOOKUP($B209,'4. Proposed RBCs'!$B$3:$R$379,9,FALSE)</f>
        <v>6.9999999999999999E-4</v>
      </c>
      <c r="O209" s="13" t="str">
        <f>VLOOKUP($B209,'4. Proposed RBCs'!$B$3:$R$379,11,FALSE)</f>
        <v>--</v>
      </c>
      <c r="P209" s="8">
        <f>VLOOKUP($B209,'4. Proposed RBCs'!$B$3:$R$379,13,FALSE)</f>
        <v>9.5E-4</v>
      </c>
      <c r="Q209" s="5" t="str">
        <f>VLOOKUP($B209,'4. Proposed RBCs'!$B$3:$R$379,15,FALSE)</f>
        <v>--</v>
      </c>
      <c r="R209" s="89" t="str">
        <f>VLOOKUP($B209,'4. Proposed RBCs'!$B$3:$R$379,17,FALSE)</f>
        <v>--</v>
      </c>
      <c r="S209" t="b">
        <f t="shared" si="44"/>
        <v>0</v>
      </c>
      <c r="T209" t="b">
        <f t="shared" si="45"/>
        <v>1</v>
      </c>
      <c r="U209" t="b">
        <f t="shared" si="46"/>
        <v>0</v>
      </c>
      <c r="V209" t="b">
        <f t="shared" si="47"/>
        <v>1</v>
      </c>
      <c r="W209" t="b">
        <f t="shared" si="48"/>
        <v>0</v>
      </c>
      <c r="X209" t="b">
        <f t="shared" si="49"/>
        <v>1</v>
      </c>
      <c r="Y209" t="b">
        <f t="shared" si="50"/>
        <v>1</v>
      </c>
      <c r="Z209" s="106">
        <f t="shared" si="51"/>
        <v>15.046511627906975</v>
      </c>
      <c r="AA209" s="64" t="str">
        <f t="shared" si="52"/>
        <v>--</v>
      </c>
      <c r="AB209" s="64">
        <f t="shared" si="53"/>
        <v>3.3749999999999996</v>
      </c>
      <c r="AC209" s="64" t="str">
        <f t="shared" si="54"/>
        <v>--</v>
      </c>
      <c r="AD209" s="64">
        <f t="shared" si="55"/>
        <v>2.166666666666667</v>
      </c>
      <c r="AE209" s="64" t="str">
        <f t="shared" si="56"/>
        <v>--</v>
      </c>
      <c r="AF209" s="107" t="str">
        <f t="shared" si="57"/>
        <v>--</v>
      </c>
      <c r="AG209" s="114"/>
      <c r="AH209" s="83"/>
      <c r="AI209" s="83"/>
      <c r="AJ209" s="5" t="s">
        <v>1734</v>
      </c>
      <c r="AK209" s="98"/>
    </row>
    <row r="210" spans="1:37" x14ac:dyDescent="0.25">
      <c r="A210" s="5">
        <v>551</v>
      </c>
      <c r="B210" s="9">
        <v>443</v>
      </c>
      <c r="C210" s="9" t="s">
        <v>805</v>
      </c>
      <c r="D210" s="18" t="s">
        <v>806</v>
      </c>
      <c r="E210" s="97">
        <f>VLOOKUP($B210,'2018 RBCs'!$A$4:$L$609,6,FALSE)</f>
        <v>9.0999999999999998E-2</v>
      </c>
      <c r="F210" s="5" t="str">
        <f>VLOOKUP($B210,'2018 RBCs'!$A$4:$L$609,7,FALSE)</f>
        <v>--</v>
      </c>
      <c r="G210" s="5">
        <f>VLOOKUP($B210,'2018 RBCs'!$A$4:$L$609,8,FALSE)</f>
        <v>2.4</v>
      </c>
      <c r="H210" s="5" t="str">
        <f>VLOOKUP($B210,'2018 RBCs'!$A$4:$L$609,9,FALSE)</f>
        <v>--</v>
      </c>
      <c r="I210" s="5">
        <f>VLOOKUP($B210,'2018 RBCs'!$A$4:$L$609,10,FALSE)</f>
        <v>1.1000000000000001</v>
      </c>
      <c r="J210" s="5" t="str">
        <f>VLOOKUP($B210,'2018 RBCs'!$A$4:$L$609,11,FALSE)</f>
        <v>--</v>
      </c>
      <c r="K210" s="98" t="str">
        <f>VLOOKUP($B210,'2018 RBCs'!$A$4:$L$609,12,FALSE)</f>
        <v>--</v>
      </c>
      <c r="L210" s="88">
        <f>VLOOKUP($B210,'4. Proposed RBCs'!$B$3:$R$379,5,FALSE)</f>
        <v>6.9000000000000006E-2</v>
      </c>
      <c r="M210" s="13" t="str">
        <f>VLOOKUP($B210,'4. Proposed RBCs'!$B$3:$R$379,7,FALSE)</f>
        <v>--</v>
      </c>
      <c r="N210" s="8">
        <f>VLOOKUP($B210,'4. Proposed RBCs'!$B$3:$R$379,9,FALSE)</f>
        <v>0.7</v>
      </c>
      <c r="O210" s="13" t="str">
        <f>VLOOKUP($B210,'4. Proposed RBCs'!$B$3:$R$379,11,FALSE)</f>
        <v>--</v>
      </c>
      <c r="P210" s="8">
        <f>VLOOKUP($B210,'4. Proposed RBCs'!$B$3:$R$379,13,FALSE)</f>
        <v>0.95</v>
      </c>
      <c r="Q210" s="5" t="str">
        <f>VLOOKUP($B210,'4. Proposed RBCs'!$B$3:$R$379,15,FALSE)</f>
        <v>--</v>
      </c>
      <c r="R210" s="89" t="str">
        <f>VLOOKUP($B210,'4. Proposed RBCs'!$B$3:$R$379,17,FALSE)</f>
        <v>--</v>
      </c>
      <c r="S210" t="b">
        <f t="shared" si="44"/>
        <v>0</v>
      </c>
      <c r="T210" t="b">
        <f t="shared" si="45"/>
        <v>1</v>
      </c>
      <c r="U210" t="b">
        <f t="shared" si="46"/>
        <v>0</v>
      </c>
      <c r="V210" t="b">
        <f t="shared" si="47"/>
        <v>1</v>
      </c>
      <c r="W210" t="b">
        <f t="shared" si="48"/>
        <v>0</v>
      </c>
      <c r="X210" t="b">
        <f t="shared" si="49"/>
        <v>1</v>
      </c>
      <c r="Y210" t="b">
        <f t="shared" si="50"/>
        <v>1</v>
      </c>
      <c r="Z210" s="106">
        <f t="shared" si="51"/>
        <v>-0.24175824175824168</v>
      </c>
      <c r="AA210" s="64" t="str">
        <f t="shared" si="52"/>
        <v>--</v>
      </c>
      <c r="AB210" s="64">
        <f t="shared" si="53"/>
        <v>-0.70833333333333337</v>
      </c>
      <c r="AC210" s="64" t="str">
        <f t="shared" si="54"/>
        <v>--</v>
      </c>
      <c r="AD210" s="64">
        <f t="shared" si="55"/>
        <v>-0.13636363636363646</v>
      </c>
      <c r="AE210" s="64" t="str">
        <f t="shared" si="56"/>
        <v>--</v>
      </c>
      <c r="AF210" s="107" t="str">
        <f t="shared" si="57"/>
        <v>--</v>
      </c>
      <c r="AG210" s="114" t="s">
        <v>1736</v>
      </c>
      <c r="AH210" s="83"/>
      <c r="AI210" s="83"/>
      <c r="AJ210" s="5" t="s">
        <v>54</v>
      </c>
      <c r="AK210" s="98"/>
    </row>
    <row r="211" spans="1:37" x14ac:dyDescent="0.25">
      <c r="A211" s="5">
        <v>367</v>
      </c>
      <c r="B211" s="5" t="s">
        <v>493</v>
      </c>
      <c r="C211" s="5" t="s">
        <v>494</v>
      </c>
      <c r="D211" s="7" t="s">
        <v>495</v>
      </c>
      <c r="E211" s="97" t="e">
        <f>VLOOKUP($B211,'2018 RBCs'!$A$4:$L$609,6,FALSE)</f>
        <v>#N/A</v>
      </c>
      <c r="F211" s="5" t="e">
        <f>VLOOKUP($B211,'2018 RBCs'!$A$4:$L$609,7,FALSE)</f>
        <v>#N/A</v>
      </c>
      <c r="G211" s="5" t="e">
        <f>VLOOKUP($B211,'2018 RBCs'!$A$4:$L$609,8,FALSE)</f>
        <v>#N/A</v>
      </c>
      <c r="H211" s="5" t="e">
        <f>VLOOKUP($B211,'2018 RBCs'!$A$4:$L$609,9,FALSE)</f>
        <v>#N/A</v>
      </c>
      <c r="I211" s="5" t="e">
        <f>VLOOKUP($B211,'2018 RBCs'!$A$4:$L$609,10,FALSE)</f>
        <v>#N/A</v>
      </c>
      <c r="J211" s="5" t="e">
        <f>VLOOKUP($B211,'2018 RBCs'!$A$4:$L$609,11,FALSE)</f>
        <v>#N/A</v>
      </c>
      <c r="K211" s="98" t="e">
        <f>VLOOKUP($B211,'2018 RBCs'!$A$4:$L$609,12,FALSE)</f>
        <v>#N/A</v>
      </c>
      <c r="L211" s="92">
        <f>VLOOKUP($B211,'4. Proposed RBCs'!$B$3:$R$379,5,FALSE)</f>
        <v>0.11</v>
      </c>
      <c r="M211" s="11">
        <f>VLOOKUP($B211,'4. Proposed RBCs'!$B$3:$R$379,7,FALSE)</f>
        <v>5</v>
      </c>
      <c r="N211" s="11">
        <f>VLOOKUP($B211,'4. Proposed RBCs'!$B$3:$R$379,9,FALSE)</f>
        <v>3</v>
      </c>
      <c r="O211" s="11">
        <f>VLOOKUP($B211,'4. Proposed RBCs'!$B$3:$R$379,11,FALSE)</f>
        <v>22</v>
      </c>
      <c r="P211" s="11">
        <f>VLOOKUP($B211,'4. Proposed RBCs'!$B$3:$R$379,13,FALSE)</f>
        <v>1.4</v>
      </c>
      <c r="Q211" s="11">
        <f>VLOOKUP($B211,'4. Proposed RBCs'!$B$3:$R$379,15,FALSE)</f>
        <v>22</v>
      </c>
      <c r="R211" s="93" t="str">
        <f>VLOOKUP($B211,'4. Proposed RBCs'!$B$3:$R$379,17,FALSE)</f>
        <v>--</v>
      </c>
      <c r="S211" t="e">
        <f t="shared" si="44"/>
        <v>#N/A</v>
      </c>
      <c r="T211" t="e">
        <f t="shared" si="45"/>
        <v>#N/A</v>
      </c>
      <c r="U211" t="e">
        <f t="shared" si="46"/>
        <v>#N/A</v>
      </c>
      <c r="V211" t="e">
        <f t="shared" si="47"/>
        <v>#N/A</v>
      </c>
      <c r="W211" t="e">
        <f t="shared" si="48"/>
        <v>#N/A</v>
      </c>
      <c r="X211" t="e">
        <f t="shared" si="49"/>
        <v>#N/A</v>
      </c>
      <c r="Y211" t="e">
        <f t="shared" si="50"/>
        <v>#N/A</v>
      </c>
      <c r="Z211" s="106" t="s">
        <v>1712</v>
      </c>
      <c r="AA211" s="64" t="s">
        <v>1712</v>
      </c>
      <c r="AB211" s="64" t="s">
        <v>1712</v>
      </c>
      <c r="AC211" s="64" t="s">
        <v>1712</v>
      </c>
      <c r="AD211" s="64" t="s">
        <v>1712</v>
      </c>
      <c r="AE211" s="64" t="s">
        <v>1712</v>
      </c>
      <c r="AF211" s="107" t="s">
        <v>1712</v>
      </c>
      <c r="AG211" s="114"/>
      <c r="AH211" s="83"/>
      <c r="AI211" s="83"/>
      <c r="AJ211" s="5"/>
      <c r="AK211" s="98"/>
    </row>
    <row r="212" spans="1:37" x14ac:dyDescent="0.25">
      <c r="A212" s="5">
        <v>369</v>
      </c>
      <c r="B212" s="9">
        <v>389</v>
      </c>
      <c r="C212" s="9" t="s">
        <v>496</v>
      </c>
      <c r="D212" s="18" t="s">
        <v>497</v>
      </c>
      <c r="E212" s="97" t="str">
        <f>VLOOKUP($B212,'2018 RBCs'!$A$4:$L$609,6,FALSE)</f>
        <v>--</v>
      </c>
      <c r="F212" s="5">
        <f>VLOOKUP($B212,'2018 RBCs'!$A$4:$L$609,7,FALSE)</f>
        <v>20</v>
      </c>
      <c r="G212" s="5" t="str">
        <f>VLOOKUP($B212,'2018 RBCs'!$A$4:$L$609,8,FALSE)</f>
        <v>--</v>
      </c>
      <c r="H212" s="5">
        <f>VLOOKUP($B212,'2018 RBCs'!$A$4:$L$609,9,FALSE)</f>
        <v>88</v>
      </c>
      <c r="I212" s="5" t="str">
        <f>VLOOKUP($B212,'2018 RBCs'!$A$4:$L$609,10,FALSE)</f>
        <v>--</v>
      </c>
      <c r="J212" s="5">
        <f>VLOOKUP($B212,'2018 RBCs'!$A$4:$L$609,11,FALSE)</f>
        <v>88</v>
      </c>
      <c r="K212" s="98" t="str">
        <f>VLOOKUP($B212,'2018 RBCs'!$A$4:$L$609,12,FALSE)</f>
        <v>--</v>
      </c>
      <c r="L212" s="88">
        <f>VLOOKUP($B212,'4. Proposed RBCs'!$B$3:$R$379,5,FALSE)</f>
        <v>1.6999999999999999E-3</v>
      </c>
      <c r="M212" s="13">
        <f>VLOOKUP($B212,'4. Proposed RBCs'!$B$3:$R$379,7,FALSE)</f>
        <v>20</v>
      </c>
      <c r="N212" s="8">
        <f>VLOOKUP($B212,'4. Proposed RBCs'!$B$3:$R$379,9,FALSE)</f>
        <v>4.4999999999999998E-2</v>
      </c>
      <c r="O212" s="13">
        <f>VLOOKUP($B212,'4. Proposed RBCs'!$B$3:$R$379,11,FALSE)</f>
        <v>88</v>
      </c>
      <c r="P212" s="8">
        <f>VLOOKUP($B212,'4. Proposed RBCs'!$B$3:$R$379,13,FALSE)</f>
        <v>2.1000000000000001E-2</v>
      </c>
      <c r="Q212" s="5">
        <f>VLOOKUP($B212,'4. Proposed RBCs'!$B$3:$R$379,15,FALSE)</f>
        <v>88</v>
      </c>
      <c r="R212" s="91">
        <f>VLOOKUP($B212,'4. Proposed RBCs'!$B$3:$R$379,17,FALSE)</f>
        <v>93</v>
      </c>
      <c r="S212" t="b">
        <f t="shared" si="44"/>
        <v>0</v>
      </c>
      <c r="T212" t="b">
        <f t="shared" si="45"/>
        <v>1</v>
      </c>
      <c r="U212" t="b">
        <f t="shared" si="46"/>
        <v>0</v>
      </c>
      <c r="V212" t="b">
        <f t="shared" si="47"/>
        <v>1</v>
      </c>
      <c r="W212" t="b">
        <f t="shared" si="48"/>
        <v>0</v>
      </c>
      <c r="X212" t="b">
        <f t="shared" si="49"/>
        <v>1</v>
      </c>
      <c r="Y212" t="b">
        <f t="shared" si="50"/>
        <v>0</v>
      </c>
      <c r="Z212" s="106" t="str">
        <f t="shared" si="51"/>
        <v>--</v>
      </c>
      <c r="AA212" s="64">
        <f t="shared" si="52"/>
        <v>0</v>
      </c>
      <c r="AB212" s="64" t="str">
        <f t="shared" si="53"/>
        <v>--</v>
      </c>
      <c r="AC212" s="64">
        <f t="shared" si="54"/>
        <v>0</v>
      </c>
      <c r="AD212" s="64" t="str">
        <f t="shared" si="55"/>
        <v>--</v>
      </c>
      <c r="AE212" s="64">
        <f t="shared" si="56"/>
        <v>0</v>
      </c>
      <c r="AF212" s="107" t="str">
        <f t="shared" si="57"/>
        <v>--</v>
      </c>
      <c r="AG212" s="114"/>
      <c r="AH212" s="83"/>
      <c r="AI212" s="83"/>
      <c r="AJ212" s="5"/>
      <c r="AK212" s="98"/>
    </row>
    <row r="213" spans="1:37" x14ac:dyDescent="0.25">
      <c r="A213" s="5">
        <v>552</v>
      </c>
      <c r="B213" s="9">
        <v>444</v>
      </c>
      <c r="C213" s="9" t="s">
        <v>807</v>
      </c>
      <c r="D213" s="18" t="s">
        <v>808</v>
      </c>
      <c r="E213" s="97">
        <f>VLOOKUP($B213,'2018 RBCs'!$A$4:$L$609,6,FALSE)</f>
        <v>9.1000000000000004E-3</v>
      </c>
      <c r="F213" s="5" t="str">
        <f>VLOOKUP($B213,'2018 RBCs'!$A$4:$L$609,7,FALSE)</f>
        <v>--</v>
      </c>
      <c r="G213" s="5">
        <f>VLOOKUP($B213,'2018 RBCs'!$A$4:$L$609,8,FALSE)</f>
        <v>0.24</v>
      </c>
      <c r="H213" s="5" t="str">
        <f>VLOOKUP($B213,'2018 RBCs'!$A$4:$L$609,9,FALSE)</f>
        <v>--</v>
      </c>
      <c r="I213" s="5">
        <f>VLOOKUP($B213,'2018 RBCs'!$A$4:$L$609,10,FALSE)</f>
        <v>0.11</v>
      </c>
      <c r="J213" s="5" t="str">
        <f>VLOOKUP($B213,'2018 RBCs'!$A$4:$L$609,11,FALSE)</f>
        <v>--</v>
      </c>
      <c r="K213" s="98" t="str">
        <f>VLOOKUP($B213,'2018 RBCs'!$A$4:$L$609,12,FALSE)</f>
        <v>--</v>
      </c>
      <c r="L213" s="88">
        <f>VLOOKUP($B213,'4. Proposed RBCs'!$B$3:$R$379,5,FALSE)</f>
        <v>6.8999999999999999E-3</v>
      </c>
      <c r="M213" s="13" t="str">
        <f>VLOOKUP($B213,'4. Proposed RBCs'!$B$3:$R$379,7,FALSE)</f>
        <v>--</v>
      </c>
      <c r="N213" s="8">
        <f>VLOOKUP($B213,'4. Proposed RBCs'!$B$3:$R$379,9,FALSE)</f>
        <v>7.0000000000000007E-2</v>
      </c>
      <c r="O213" s="13" t="str">
        <f>VLOOKUP($B213,'4. Proposed RBCs'!$B$3:$R$379,11,FALSE)</f>
        <v>--</v>
      </c>
      <c r="P213" s="8">
        <f>VLOOKUP($B213,'4. Proposed RBCs'!$B$3:$R$379,13,FALSE)</f>
        <v>9.5000000000000001E-2</v>
      </c>
      <c r="Q213" s="5" t="str">
        <f>VLOOKUP($B213,'4. Proposed RBCs'!$B$3:$R$379,15,FALSE)</f>
        <v>--</v>
      </c>
      <c r="R213" s="89" t="str">
        <f>VLOOKUP($B213,'4. Proposed RBCs'!$B$3:$R$379,17,FALSE)</f>
        <v>--</v>
      </c>
      <c r="S213" t="b">
        <f t="shared" si="44"/>
        <v>0</v>
      </c>
      <c r="T213" t="b">
        <f t="shared" si="45"/>
        <v>1</v>
      </c>
      <c r="U213" t="b">
        <f t="shared" si="46"/>
        <v>0</v>
      </c>
      <c r="V213" t="b">
        <f t="shared" si="47"/>
        <v>1</v>
      </c>
      <c r="W213" t="b">
        <f t="shared" si="48"/>
        <v>0</v>
      </c>
      <c r="X213" t="b">
        <f t="shared" si="49"/>
        <v>1</v>
      </c>
      <c r="Y213" t="b">
        <f t="shared" si="50"/>
        <v>1</v>
      </c>
      <c r="Z213" s="106">
        <f t="shared" si="51"/>
        <v>-0.24175824175824182</v>
      </c>
      <c r="AA213" s="64" t="str">
        <f t="shared" si="52"/>
        <v>--</v>
      </c>
      <c r="AB213" s="64">
        <f t="shared" si="53"/>
        <v>-0.70833333333333326</v>
      </c>
      <c r="AC213" s="64" t="str">
        <f t="shared" si="54"/>
        <v>--</v>
      </c>
      <c r="AD213" s="64">
        <f t="shared" si="55"/>
        <v>-0.13636363636363635</v>
      </c>
      <c r="AE213" s="64" t="str">
        <f t="shared" si="56"/>
        <v>--</v>
      </c>
      <c r="AF213" s="107" t="str">
        <f t="shared" si="57"/>
        <v>--</v>
      </c>
      <c r="AG213" s="114" t="s">
        <v>1736</v>
      </c>
      <c r="AH213" s="83"/>
      <c r="AI213" s="83"/>
      <c r="AJ213" s="5" t="s">
        <v>54</v>
      </c>
      <c r="AK213" s="98"/>
    </row>
    <row r="214" spans="1:37" x14ac:dyDescent="0.25">
      <c r="A214" s="5">
        <v>553</v>
      </c>
      <c r="B214" s="9">
        <v>445</v>
      </c>
      <c r="C214" s="9" t="s">
        <v>809</v>
      </c>
      <c r="D214" s="18" t="s">
        <v>810</v>
      </c>
      <c r="E214" s="97">
        <f>VLOOKUP($B214,'2018 RBCs'!$A$4:$L$609,6,FALSE)</f>
        <v>9.1000000000000004E-3</v>
      </c>
      <c r="F214" s="5" t="str">
        <f>VLOOKUP($B214,'2018 RBCs'!$A$4:$L$609,7,FALSE)</f>
        <v>--</v>
      </c>
      <c r="G214" s="5">
        <f>VLOOKUP($B214,'2018 RBCs'!$A$4:$L$609,8,FALSE)</f>
        <v>0.24</v>
      </c>
      <c r="H214" s="5" t="str">
        <f>VLOOKUP($B214,'2018 RBCs'!$A$4:$L$609,9,FALSE)</f>
        <v>--</v>
      </c>
      <c r="I214" s="5">
        <f>VLOOKUP($B214,'2018 RBCs'!$A$4:$L$609,10,FALSE)</f>
        <v>0.11</v>
      </c>
      <c r="J214" s="5" t="str">
        <f>VLOOKUP($B214,'2018 RBCs'!$A$4:$L$609,11,FALSE)</f>
        <v>--</v>
      </c>
      <c r="K214" s="98" t="str">
        <f>VLOOKUP($B214,'2018 RBCs'!$A$4:$L$609,12,FALSE)</f>
        <v>--</v>
      </c>
      <c r="L214" s="88">
        <f>VLOOKUP($B214,'4. Proposed RBCs'!$B$3:$R$379,5,FALSE)</f>
        <v>9.3000000000000005E-4</v>
      </c>
      <c r="M214" s="13" t="str">
        <f>VLOOKUP($B214,'4. Proposed RBCs'!$B$3:$R$379,7,FALSE)</f>
        <v>--</v>
      </c>
      <c r="N214" s="8">
        <f>VLOOKUP($B214,'4. Proposed RBCs'!$B$3:$R$379,9,FALSE)</f>
        <v>6.7999999999999996E-3</v>
      </c>
      <c r="O214" s="13" t="str">
        <f>VLOOKUP($B214,'4. Proposed RBCs'!$B$3:$R$379,11,FALSE)</f>
        <v>--</v>
      </c>
      <c r="P214" s="8">
        <f>VLOOKUP($B214,'4. Proposed RBCs'!$B$3:$R$379,13,FALSE)</f>
        <v>1.4E-2</v>
      </c>
      <c r="Q214" s="5" t="str">
        <f>VLOOKUP($B214,'4. Proposed RBCs'!$B$3:$R$379,15,FALSE)</f>
        <v>--</v>
      </c>
      <c r="R214" s="89" t="str">
        <f>VLOOKUP($B214,'4. Proposed RBCs'!$B$3:$R$379,17,FALSE)</f>
        <v>--</v>
      </c>
      <c r="S214" t="b">
        <f t="shared" si="44"/>
        <v>0</v>
      </c>
      <c r="T214" t="b">
        <f t="shared" si="45"/>
        <v>1</v>
      </c>
      <c r="U214" t="b">
        <f t="shared" si="46"/>
        <v>0</v>
      </c>
      <c r="V214" t="b">
        <f t="shared" si="47"/>
        <v>1</v>
      </c>
      <c r="W214" t="b">
        <f t="shared" si="48"/>
        <v>0</v>
      </c>
      <c r="X214" t="b">
        <f t="shared" si="49"/>
        <v>1</v>
      </c>
      <c r="Y214" t="b">
        <f t="shared" si="50"/>
        <v>1</v>
      </c>
      <c r="Z214" s="106">
        <f t="shared" si="51"/>
        <v>-0.89780219780219783</v>
      </c>
      <c r="AA214" s="64" t="str">
        <f t="shared" si="52"/>
        <v>--</v>
      </c>
      <c r="AB214" s="64">
        <f t="shared" si="53"/>
        <v>-0.97166666666666668</v>
      </c>
      <c r="AC214" s="64" t="str">
        <f t="shared" si="54"/>
        <v>--</v>
      </c>
      <c r="AD214" s="64">
        <f t="shared" si="55"/>
        <v>-0.8727272727272728</v>
      </c>
      <c r="AE214" s="64" t="str">
        <f t="shared" si="56"/>
        <v>--</v>
      </c>
      <c r="AF214" s="107" t="str">
        <f t="shared" si="57"/>
        <v>--</v>
      </c>
      <c r="AG214" s="114" t="s">
        <v>1736</v>
      </c>
      <c r="AH214" s="83"/>
      <c r="AI214" s="83"/>
      <c r="AJ214" s="5" t="s">
        <v>54</v>
      </c>
      <c r="AK214" s="98"/>
    </row>
    <row r="215" spans="1:37" x14ac:dyDescent="0.25">
      <c r="A215" s="5">
        <v>370</v>
      </c>
      <c r="B215" s="9">
        <v>177</v>
      </c>
      <c r="C215" s="9" t="s">
        <v>498</v>
      </c>
      <c r="D215" s="18" t="s">
        <v>499</v>
      </c>
      <c r="E215" s="97">
        <f>VLOOKUP($B215,'2018 RBCs'!$A$4:$L$609,6,FALSE)</f>
        <v>3.2000000000000003E-4</v>
      </c>
      <c r="F215" s="5" t="str">
        <f>VLOOKUP($B215,'2018 RBCs'!$A$4:$L$609,7,FALSE)</f>
        <v>--</v>
      </c>
      <c r="G215" s="5">
        <f>VLOOKUP($B215,'2018 RBCs'!$A$4:$L$609,8,FALSE)</f>
        <v>8.3999999999999995E-3</v>
      </c>
      <c r="H215" s="5" t="str">
        <f>VLOOKUP($B215,'2018 RBCs'!$A$4:$L$609,9,FALSE)</f>
        <v>--</v>
      </c>
      <c r="I215" s="5">
        <f>VLOOKUP($B215,'2018 RBCs'!$A$4:$L$609,10,FALSE)</f>
        <v>3.8999999999999998E-3</v>
      </c>
      <c r="J215" s="5" t="str">
        <f>VLOOKUP($B215,'2018 RBCs'!$A$4:$L$609,11,FALSE)</f>
        <v>--</v>
      </c>
      <c r="K215" s="98" t="str">
        <f>VLOOKUP($B215,'2018 RBCs'!$A$4:$L$609,12,FALSE)</f>
        <v>--</v>
      </c>
      <c r="L215" s="90">
        <f>VLOOKUP($B215,'4. Proposed RBCs'!$B$3:$R$379,5,FALSE)</f>
        <v>3.2000000000000003E-4</v>
      </c>
      <c r="M215" s="13" t="str">
        <f>VLOOKUP($B215,'4. Proposed RBCs'!$B$3:$R$379,7,FALSE)</f>
        <v>--</v>
      </c>
      <c r="N215" s="13">
        <f>VLOOKUP($B215,'4. Proposed RBCs'!$B$3:$R$379,9,FALSE)</f>
        <v>8.3999999999999995E-3</v>
      </c>
      <c r="O215" s="13" t="str">
        <f>VLOOKUP($B215,'4. Proposed RBCs'!$B$3:$R$379,11,FALSE)</f>
        <v>--</v>
      </c>
      <c r="P215" s="13">
        <f>VLOOKUP($B215,'4. Proposed RBCs'!$B$3:$R$379,13,FALSE)</f>
        <v>3.8999999999999998E-3</v>
      </c>
      <c r="Q215" s="5" t="str">
        <f>VLOOKUP($B215,'4. Proposed RBCs'!$B$3:$R$379,15,FALSE)</f>
        <v>--</v>
      </c>
      <c r="R215" s="89" t="str">
        <f>VLOOKUP($B215,'4. Proposed RBCs'!$B$3:$R$379,17,FALSE)</f>
        <v>--</v>
      </c>
      <c r="S215" t="b">
        <f t="shared" si="44"/>
        <v>1</v>
      </c>
      <c r="T215" t="b">
        <f t="shared" si="45"/>
        <v>1</v>
      </c>
      <c r="U215" t="b">
        <f t="shared" si="46"/>
        <v>1</v>
      </c>
      <c r="V215" t="b">
        <f t="shared" si="47"/>
        <v>1</v>
      </c>
      <c r="W215" t="b">
        <f t="shared" si="48"/>
        <v>1</v>
      </c>
      <c r="X215" t="b">
        <f t="shared" si="49"/>
        <v>1</v>
      </c>
      <c r="Y215" t="b">
        <f t="shared" si="50"/>
        <v>1</v>
      </c>
      <c r="Z215" s="106">
        <f t="shared" si="51"/>
        <v>0</v>
      </c>
      <c r="AA215" s="64" t="str">
        <f t="shared" si="52"/>
        <v>--</v>
      </c>
      <c r="AB215" s="64">
        <f t="shared" si="53"/>
        <v>0</v>
      </c>
      <c r="AC215" s="64" t="str">
        <f t="shared" si="54"/>
        <v>--</v>
      </c>
      <c r="AD215" s="64">
        <f t="shared" si="55"/>
        <v>0</v>
      </c>
      <c r="AE215" s="64" t="str">
        <f t="shared" si="56"/>
        <v>--</v>
      </c>
      <c r="AF215" s="107" t="str">
        <f t="shared" si="57"/>
        <v>--</v>
      </c>
      <c r="AG215" s="114"/>
      <c r="AH215" s="83"/>
      <c r="AI215" s="83"/>
      <c r="AJ215" s="5"/>
      <c r="AK215" s="98"/>
    </row>
    <row r="216" spans="1:37" x14ac:dyDescent="0.25">
      <c r="A216" s="5">
        <v>372</v>
      </c>
      <c r="B216" s="9">
        <v>179</v>
      </c>
      <c r="C216" s="9" t="s">
        <v>500</v>
      </c>
      <c r="D216" s="18" t="s">
        <v>501</v>
      </c>
      <c r="E216" s="97">
        <f>VLOOKUP($B216,'2018 RBCs'!$A$4:$L$609,6,FALSE)</f>
        <v>5.8999999999999998E-5</v>
      </c>
      <c r="F216" s="5" t="str">
        <f>VLOOKUP($B216,'2018 RBCs'!$A$4:$L$609,7,FALSE)</f>
        <v>--</v>
      </c>
      <c r="G216" s="5">
        <f>VLOOKUP($B216,'2018 RBCs'!$A$4:$L$609,8,FALSE)</f>
        <v>6.2E-4</v>
      </c>
      <c r="H216" s="5" t="str">
        <f>VLOOKUP($B216,'2018 RBCs'!$A$4:$L$609,9,FALSE)</f>
        <v>--</v>
      </c>
      <c r="I216" s="5">
        <f>VLOOKUP($B216,'2018 RBCs'!$A$4:$L$609,10,FALSE)</f>
        <v>1.1999999999999999E-3</v>
      </c>
      <c r="J216" s="5" t="str">
        <f>VLOOKUP($B216,'2018 RBCs'!$A$4:$L$609,11,FALSE)</f>
        <v>--</v>
      </c>
      <c r="K216" s="98" t="str">
        <f>VLOOKUP($B216,'2018 RBCs'!$A$4:$L$609,12,FALSE)</f>
        <v>--</v>
      </c>
      <c r="L216" s="90">
        <f>VLOOKUP($B216,'4. Proposed RBCs'!$B$3:$R$379,5,FALSE)</f>
        <v>5.8999999999999998E-5</v>
      </c>
      <c r="M216" s="13" t="str">
        <f>VLOOKUP($B216,'4. Proposed RBCs'!$B$3:$R$379,7,FALSE)</f>
        <v>--</v>
      </c>
      <c r="N216" s="13">
        <f>VLOOKUP($B216,'4. Proposed RBCs'!$B$3:$R$379,9,FALSE)</f>
        <v>6.2E-4</v>
      </c>
      <c r="O216" s="13" t="str">
        <f>VLOOKUP($B216,'4. Proposed RBCs'!$B$3:$R$379,11,FALSE)</f>
        <v>--</v>
      </c>
      <c r="P216" s="13">
        <f>VLOOKUP($B216,'4. Proposed RBCs'!$B$3:$R$379,13,FALSE)</f>
        <v>1.1999999999999999E-3</v>
      </c>
      <c r="Q216" s="5" t="str">
        <f>VLOOKUP($B216,'4. Proposed RBCs'!$B$3:$R$379,15,FALSE)</f>
        <v>--</v>
      </c>
      <c r="R216" s="89" t="str">
        <f>VLOOKUP($B216,'4. Proposed RBCs'!$B$3:$R$379,17,FALSE)</f>
        <v>--</v>
      </c>
      <c r="S216" t="b">
        <f t="shared" si="44"/>
        <v>1</v>
      </c>
      <c r="T216" t="b">
        <f t="shared" si="45"/>
        <v>1</v>
      </c>
      <c r="U216" t="b">
        <f t="shared" si="46"/>
        <v>1</v>
      </c>
      <c r="V216" t="b">
        <f t="shared" si="47"/>
        <v>1</v>
      </c>
      <c r="W216" t="b">
        <f t="shared" si="48"/>
        <v>1</v>
      </c>
      <c r="X216" t="b">
        <f t="shared" si="49"/>
        <v>1</v>
      </c>
      <c r="Y216" t="b">
        <f t="shared" si="50"/>
        <v>1</v>
      </c>
      <c r="Z216" s="106">
        <f t="shared" si="51"/>
        <v>0</v>
      </c>
      <c r="AA216" s="64" t="str">
        <f t="shared" si="52"/>
        <v>--</v>
      </c>
      <c r="AB216" s="64">
        <f t="shared" si="53"/>
        <v>0</v>
      </c>
      <c r="AC216" s="64" t="str">
        <f t="shared" si="54"/>
        <v>--</v>
      </c>
      <c r="AD216" s="64">
        <f t="shared" si="55"/>
        <v>0</v>
      </c>
      <c r="AE216" s="64" t="str">
        <f t="shared" si="56"/>
        <v>--</v>
      </c>
      <c r="AF216" s="107" t="str">
        <f t="shared" si="57"/>
        <v>--</v>
      </c>
      <c r="AG216" s="114"/>
      <c r="AH216" s="83"/>
      <c r="AI216" s="83"/>
      <c r="AJ216" s="5" t="s">
        <v>52</v>
      </c>
      <c r="AK216" s="98"/>
    </row>
    <row r="217" spans="1:37" x14ac:dyDescent="0.25">
      <c r="A217" s="5">
        <v>373</v>
      </c>
      <c r="B217" s="9">
        <v>180</v>
      </c>
      <c r="C217" s="9" t="s">
        <v>502</v>
      </c>
      <c r="D217" s="18" t="s">
        <v>503</v>
      </c>
      <c r="E217" s="97">
        <f>VLOOKUP($B217,'2018 RBCs'!$A$4:$L$609,6,FALSE)</f>
        <v>1.2999999999999999E-4</v>
      </c>
      <c r="F217" s="5" t="str">
        <f>VLOOKUP($B217,'2018 RBCs'!$A$4:$L$609,7,FALSE)</f>
        <v>--</v>
      </c>
      <c r="G217" s="5">
        <f>VLOOKUP($B217,'2018 RBCs'!$A$4:$L$609,8,FALSE)</f>
        <v>1.2999999999999999E-3</v>
      </c>
      <c r="H217" s="5" t="str">
        <f>VLOOKUP($B217,'2018 RBCs'!$A$4:$L$609,9,FALSE)</f>
        <v>--</v>
      </c>
      <c r="I217" s="5">
        <f>VLOOKUP($B217,'2018 RBCs'!$A$4:$L$609,10,FALSE)</f>
        <v>2.5999999999999999E-3</v>
      </c>
      <c r="J217" s="5" t="str">
        <f>VLOOKUP($B217,'2018 RBCs'!$A$4:$L$609,11,FALSE)</f>
        <v>--</v>
      </c>
      <c r="K217" s="98" t="str">
        <f>VLOOKUP($B217,'2018 RBCs'!$A$4:$L$609,12,FALSE)</f>
        <v>--</v>
      </c>
      <c r="L217" s="90">
        <f>VLOOKUP($B217,'4. Proposed RBCs'!$B$3:$R$379,5,FALSE)</f>
        <v>1.2999999999999999E-4</v>
      </c>
      <c r="M217" s="8">
        <f>VLOOKUP($B217,'4. Proposed RBCs'!$B$3:$R$379,7,FALSE)</f>
        <v>0.04</v>
      </c>
      <c r="N217" s="13">
        <f>VLOOKUP($B217,'4. Proposed RBCs'!$B$3:$R$379,9,FALSE)</f>
        <v>1.2999999999999999E-3</v>
      </c>
      <c r="O217" s="8">
        <f>VLOOKUP($B217,'4. Proposed RBCs'!$B$3:$R$379,11,FALSE)</f>
        <v>0.18</v>
      </c>
      <c r="P217" s="13">
        <f>VLOOKUP($B217,'4. Proposed RBCs'!$B$3:$R$379,13,FALSE)</f>
        <v>2.5999999999999999E-3</v>
      </c>
      <c r="Q217" s="8">
        <f>VLOOKUP($B217,'4. Proposed RBCs'!$B$3:$R$379,15,FALSE)</f>
        <v>0.18</v>
      </c>
      <c r="R217" s="89" t="str">
        <f>VLOOKUP($B217,'4. Proposed RBCs'!$B$3:$R$379,17,FALSE)</f>
        <v>--</v>
      </c>
      <c r="S217" t="b">
        <f t="shared" si="44"/>
        <v>1</v>
      </c>
      <c r="T217" t="b">
        <f t="shared" si="45"/>
        <v>0</v>
      </c>
      <c r="U217" t="b">
        <f t="shared" si="46"/>
        <v>1</v>
      </c>
      <c r="V217" t="b">
        <f t="shared" si="47"/>
        <v>0</v>
      </c>
      <c r="W217" t="b">
        <f t="shared" si="48"/>
        <v>1</v>
      </c>
      <c r="X217" t="b">
        <f t="shared" si="49"/>
        <v>0</v>
      </c>
      <c r="Y217" t="b">
        <f t="shared" si="50"/>
        <v>1</v>
      </c>
      <c r="Z217" s="106">
        <f t="shared" si="51"/>
        <v>0</v>
      </c>
      <c r="AA217" s="64" t="str">
        <f t="shared" si="52"/>
        <v>--</v>
      </c>
      <c r="AB217" s="64">
        <f t="shared" si="53"/>
        <v>0</v>
      </c>
      <c r="AC217" s="64" t="str">
        <f t="shared" si="54"/>
        <v>--</v>
      </c>
      <c r="AD217" s="64">
        <f t="shared" si="55"/>
        <v>0</v>
      </c>
      <c r="AE217" s="64" t="str">
        <f t="shared" si="56"/>
        <v>--</v>
      </c>
      <c r="AF217" s="107" t="str">
        <f t="shared" si="57"/>
        <v>--</v>
      </c>
      <c r="AG217" s="114"/>
      <c r="AH217" s="83"/>
      <c r="AI217" s="83"/>
      <c r="AJ217" s="5" t="s">
        <v>52</v>
      </c>
      <c r="AK217" s="98"/>
    </row>
    <row r="218" spans="1:37" x14ac:dyDescent="0.25">
      <c r="A218" s="5">
        <v>376</v>
      </c>
      <c r="B218" s="9">
        <v>181</v>
      </c>
      <c r="C218" s="9" t="s">
        <v>508</v>
      </c>
      <c r="D218" s="18" t="s">
        <v>509</v>
      </c>
      <c r="E218" s="97">
        <f>VLOOKUP($B218,'2018 RBCs'!$A$4:$L$609,6,FALSE)</f>
        <v>5.0000000000000001E-4</v>
      </c>
      <c r="F218" s="5" t="str">
        <f>VLOOKUP($B218,'2018 RBCs'!$A$4:$L$609,7,FALSE)</f>
        <v>--</v>
      </c>
      <c r="G218" s="5">
        <f>VLOOKUP($B218,'2018 RBCs'!$A$4:$L$609,8,FALSE)</f>
        <v>1.2999999999999999E-2</v>
      </c>
      <c r="H218" s="5" t="str">
        <f>VLOOKUP($B218,'2018 RBCs'!$A$4:$L$609,9,FALSE)</f>
        <v>--</v>
      </c>
      <c r="I218" s="5">
        <f>VLOOKUP($B218,'2018 RBCs'!$A$4:$L$609,10,FALSE)</f>
        <v>6.0000000000000001E-3</v>
      </c>
      <c r="J218" s="5" t="str">
        <f>VLOOKUP($B218,'2018 RBCs'!$A$4:$L$609,11,FALSE)</f>
        <v>--</v>
      </c>
      <c r="K218" s="98" t="str">
        <f>VLOOKUP($B218,'2018 RBCs'!$A$4:$L$609,12,FALSE)</f>
        <v>--</v>
      </c>
      <c r="L218" s="90">
        <f>VLOOKUP($B218,'4. Proposed RBCs'!$B$3:$R$379,5,FALSE)</f>
        <v>5.0000000000000001E-4</v>
      </c>
      <c r="M218" s="13" t="str">
        <f>VLOOKUP($B218,'4. Proposed RBCs'!$B$3:$R$379,7,FALSE)</f>
        <v>--</v>
      </c>
      <c r="N218" s="13">
        <f>VLOOKUP($B218,'4. Proposed RBCs'!$B$3:$R$379,9,FALSE)</f>
        <v>1.2999999999999999E-2</v>
      </c>
      <c r="O218" s="13" t="str">
        <f>VLOOKUP($B218,'4. Proposed RBCs'!$B$3:$R$379,11,FALSE)</f>
        <v>--</v>
      </c>
      <c r="P218" s="13">
        <f>VLOOKUP($B218,'4. Proposed RBCs'!$B$3:$R$379,13,FALSE)</f>
        <v>6.0000000000000001E-3</v>
      </c>
      <c r="Q218" s="5" t="str">
        <f>VLOOKUP($B218,'4. Proposed RBCs'!$B$3:$R$379,15,FALSE)</f>
        <v>--</v>
      </c>
      <c r="R218" s="89" t="str">
        <f>VLOOKUP($B218,'4. Proposed RBCs'!$B$3:$R$379,17,FALSE)</f>
        <v>--</v>
      </c>
      <c r="S218" t="b">
        <f t="shared" si="44"/>
        <v>1</v>
      </c>
      <c r="T218" t="b">
        <f t="shared" si="45"/>
        <v>1</v>
      </c>
      <c r="U218" t="b">
        <f t="shared" si="46"/>
        <v>1</v>
      </c>
      <c r="V218" t="b">
        <f t="shared" si="47"/>
        <v>1</v>
      </c>
      <c r="W218" t="b">
        <f t="shared" si="48"/>
        <v>1</v>
      </c>
      <c r="X218" t="b">
        <f t="shared" si="49"/>
        <v>1</v>
      </c>
      <c r="Y218" t="b">
        <f t="shared" si="50"/>
        <v>1</v>
      </c>
      <c r="Z218" s="106">
        <f t="shared" si="51"/>
        <v>0</v>
      </c>
      <c r="AA218" s="64" t="str">
        <f t="shared" si="52"/>
        <v>--</v>
      </c>
      <c r="AB218" s="64">
        <f t="shared" si="53"/>
        <v>0</v>
      </c>
      <c r="AC218" s="64" t="str">
        <f t="shared" si="54"/>
        <v>--</v>
      </c>
      <c r="AD218" s="64">
        <f t="shared" si="55"/>
        <v>0</v>
      </c>
      <c r="AE218" s="64" t="str">
        <f t="shared" si="56"/>
        <v>--</v>
      </c>
      <c r="AF218" s="107" t="str">
        <f t="shared" si="57"/>
        <v>--</v>
      </c>
      <c r="AG218" s="114"/>
      <c r="AH218" s="83"/>
      <c r="AI218" s="83"/>
      <c r="AJ218" s="5"/>
      <c r="AK218" s="98"/>
    </row>
    <row r="219" spans="1:37" x14ac:dyDescent="0.25">
      <c r="A219" s="5">
        <v>378</v>
      </c>
      <c r="B219" s="9">
        <v>182</v>
      </c>
      <c r="C219" s="9" t="s">
        <v>510</v>
      </c>
      <c r="D219" s="18" t="s">
        <v>511</v>
      </c>
      <c r="E219" s="97">
        <f>VLOOKUP($B219,'2018 RBCs'!$A$4:$L$609,6,FALSE)</f>
        <v>1.6000000000000001E-4</v>
      </c>
      <c r="F219" s="5" t="str">
        <f>VLOOKUP($B219,'2018 RBCs'!$A$4:$L$609,7,FALSE)</f>
        <v>--</v>
      </c>
      <c r="G219" s="5">
        <f>VLOOKUP($B219,'2018 RBCs'!$A$4:$L$609,8,FALSE)</f>
        <v>4.1000000000000003E-3</v>
      </c>
      <c r="H219" s="5" t="str">
        <f>VLOOKUP($B219,'2018 RBCs'!$A$4:$L$609,9,FALSE)</f>
        <v>--</v>
      </c>
      <c r="I219" s="5">
        <f>VLOOKUP($B219,'2018 RBCs'!$A$4:$L$609,10,FALSE)</f>
        <v>1.9E-3</v>
      </c>
      <c r="J219" s="5" t="str">
        <f>VLOOKUP($B219,'2018 RBCs'!$A$4:$L$609,11,FALSE)</f>
        <v>--</v>
      </c>
      <c r="K219" s="98" t="str">
        <f>VLOOKUP($B219,'2018 RBCs'!$A$4:$L$609,12,FALSE)</f>
        <v>--</v>
      </c>
      <c r="L219" s="90">
        <f>VLOOKUP($B219,'4. Proposed RBCs'!$B$3:$R$379,5,FALSE)</f>
        <v>1.6000000000000001E-4</v>
      </c>
      <c r="M219" s="13" t="str">
        <f>VLOOKUP($B219,'4. Proposed RBCs'!$B$3:$R$379,7,FALSE)</f>
        <v>--</v>
      </c>
      <c r="N219" s="13">
        <f>VLOOKUP($B219,'4. Proposed RBCs'!$B$3:$R$379,9,FALSE)</f>
        <v>4.1000000000000003E-3</v>
      </c>
      <c r="O219" s="13" t="str">
        <f>VLOOKUP($B219,'4. Proposed RBCs'!$B$3:$R$379,11,FALSE)</f>
        <v>--</v>
      </c>
      <c r="P219" s="13">
        <f>VLOOKUP($B219,'4. Proposed RBCs'!$B$3:$R$379,13,FALSE)</f>
        <v>1.9E-3</v>
      </c>
      <c r="Q219" s="5" t="str">
        <f>VLOOKUP($B219,'4. Proposed RBCs'!$B$3:$R$379,15,FALSE)</f>
        <v>--</v>
      </c>
      <c r="R219" s="89" t="str">
        <f>VLOOKUP($B219,'4. Proposed RBCs'!$B$3:$R$379,17,FALSE)</f>
        <v>--</v>
      </c>
      <c r="S219" t="b">
        <f t="shared" si="44"/>
        <v>1</v>
      </c>
      <c r="T219" t="b">
        <f t="shared" si="45"/>
        <v>1</v>
      </c>
      <c r="U219" t="b">
        <f t="shared" si="46"/>
        <v>1</v>
      </c>
      <c r="V219" t="b">
        <f t="shared" si="47"/>
        <v>1</v>
      </c>
      <c r="W219" t="b">
        <f t="shared" si="48"/>
        <v>1</v>
      </c>
      <c r="X219" t="b">
        <f t="shared" si="49"/>
        <v>1</v>
      </c>
      <c r="Y219" t="b">
        <f t="shared" si="50"/>
        <v>1</v>
      </c>
      <c r="Z219" s="106">
        <f t="shared" si="51"/>
        <v>0</v>
      </c>
      <c r="AA219" s="64" t="str">
        <f t="shared" si="52"/>
        <v>--</v>
      </c>
      <c r="AB219" s="64">
        <f t="shared" si="53"/>
        <v>0</v>
      </c>
      <c r="AC219" s="64" t="str">
        <f t="shared" si="54"/>
        <v>--</v>
      </c>
      <c r="AD219" s="64">
        <f t="shared" si="55"/>
        <v>0</v>
      </c>
      <c r="AE219" s="64" t="str">
        <f t="shared" si="56"/>
        <v>--</v>
      </c>
      <c r="AF219" s="107" t="str">
        <f t="shared" si="57"/>
        <v>--</v>
      </c>
      <c r="AG219" s="114"/>
      <c r="AH219" s="83"/>
      <c r="AI219" s="83"/>
      <c r="AJ219" s="5"/>
      <c r="AK219" s="98"/>
    </row>
    <row r="220" spans="1:37" x14ac:dyDescent="0.25">
      <c r="A220" s="5">
        <v>374</v>
      </c>
      <c r="B220" s="9">
        <v>390</v>
      </c>
      <c r="C220" s="9" t="s">
        <v>504</v>
      </c>
      <c r="D220" s="18" t="s">
        <v>505</v>
      </c>
      <c r="E220" s="97">
        <f>VLOOKUP($B220,'2018 RBCs'!$A$4:$L$609,6,FALSE)</f>
        <v>0.38</v>
      </c>
      <c r="F220" s="5" t="str">
        <f>VLOOKUP($B220,'2018 RBCs'!$A$4:$L$609,7,FALSE)</f>
        <v>--</v>
      </c>
      <c r="G220" s="5">
        <f>VLOOKUP($B220,'2018 RBCs'!$A$4:$L$609,8,FALSE)</f>
        <v>10</v>
      </c>
      <c r="H220" s="5" t="str">
        <f>VLOOKUP($B220,'2018 RBCs'!$A$4:$L$609,9,FALSE)</f>
        <v>--</v>
      </c>
      <c r="I220" s="5">
        <f>VLOOKUP($B220,'2018 RBCs'!$A$4:$L$609,10,FALSE)</f>
        <v>4.5999999999999996</v>
      </c>
      <c r="J220" s="5" t="str">
        <f>VLOOKUP($B220,'2018 RBCs'!$A$4:$L$609,11,FALSE)</f>
        <v>--</v>
      </c>
      <c r="K220" s="98" t="str">
        <f>VLOOKUP($B220,'2018 RBCs'!$A$4:$L$609,12,FALSE)</f>
        <v>--</v>
      </c>
      <c r="L220" s="90">
        <f>VLOOKUP($B220,'4. Proposed RBCs'!$B$3:$R$379,5,FALSE)</f>
        <v>0.38</v>
      </c>
      <c r="M220" s="13" t="str">
        <f>VLOOKUP($B220,'4. Proposed RBCs'!$B$3:$R$379,7,FALSE)</f>
        <v>--</v>
      </c>
      <c r="N220" s="13">
        <f>VLOOKUP($B220,'4. Proposed RBCs'!$B$3:$R$379,9,FALSE)</f>
        <v>10</v>
      </c>
      <c r="O220" s="13" t="str">
        <f>VLOOKUP($B220,'4. Proposed RBCs'!$B$3:$R$379,11,FALSE)</f>
        <v>--</v>
      </c>
      <c r="P220" s="13">
        <f>VLOOKUP($B220,'4. Proposed RBCs'!$B$3:$R$379,13,FALSE)</f>
        <v>4.5999999999999996</v>
      </c>
      <c r="Q220" s="5" t="str">
        <f>VLOOKUP($B220,'4. Proposed RBCs'!$B$3:$R$379,15,FALSE)</f>
        <v>--</v>
      </c>
      <c r="R220" s="89" t="str">
        <f>VLOOKUP($B220,'4. Proposed RBCs'!$B$3:$R$379,17,FALSE)</f>
        <v>--</v>
      </c>
      <c r="S220" t="b">
        <f t="shared" si="44"/>
        <v>1</v>
      </c>
      <c r="T220" t="b">
        <f t="shared" si="45"/>
        <v>1</v>
      </c>
      <c r="U220" t="b">
        <f t="shared" si="46"/>
        <v>1</v>
      </c>
      <c r="V220" t="b">
        <f t="shared" si="47"/>
        <v>1</v>
      </c>
      <c r="W220" t="b">
        <f t="shared" si="48"/>
        <v>1</v>
      </c>
      <c r="X220" t="b">
        <f t="shared" si="49"/>
        <v>1</v>
      </c>
      <c r="Y220" t="b">
        <f t="shared" si="50"/>
        <v>1</v>
      </c>
      <c r="Z220" s="106">
        <f t="shared" si="51"/>
        <v>0</v>
      </c>
      <c r="AA220" s="64" t="str">
        <f t="shared" si="52"/>
        <v>--</v>
      </c>
      <c r="AB220" s="64">
        <f t="shared" si="53"/>
        <v>0</v>
      </c>
      <c r="AC220" s="64" t="str">
        <f t="shared" si="54"/>
        <v>--</v>
      </c>
      <c r="AD220" s="64">
        <f t="shared" si="55"/>
        <v>0</v>
      </c>
      <c r="AE220" s="64" t="str">
        <f t="shared" si="56"/>
        <v>--</v>
      </c>
      <c r="AF220" s="107" t="str">
        <f t="shared" si="57"/>
        <v>--</v>
      </c>
      <c r="AG220" s="114"/>
      <c r="AH220" s="83"/>
      <c r="AI220" s="83"/>
      <c r="AJ220" s="5"/>
      <c r="AK220" s="98"/>
    </row>
    <row r="221" spans="1:37" x14ac:dyDescent="0.25">
      <c r="A221" s="5">
        <v>375</v>
      </c>
      <c r="B221" s="9">
        <v>391</v>
      </c>
      <c r="C221" s="9" t="s">
        <v>506</v>
      </c>
      <c r="D221" s="18" t="s">
        <v>507</v>
      </c>
      <c r="E221" s="97">
        <f>VLOOKUP($B221,'2018 RBCs'!$A$4:$L$609,6,FALSE)</f>
        <v>0.16</v>
      </c>
      <c r="F221" s="5" t="str">
        <f>VLOOKUP($B221,'2018 RBCs'!$A$4:$L$609,7,FALSE)</f>
        <v>--</v>
      </c>
      <c r="G221" s="5">
        <f>VLOOKUP($B221,'2018 RBCs'!$A$4:$L$609,8,FALSE)</f>
        <v>4.0999999999999996</v>
      </c>
      <c r="H221" s="5" t="str">
        <f>VLOOKUP($B221,'2018 RBCs'!$A$4:$L$609,9,FALSE)</f>
        <v>--</v>
      </c>
      <c r="I221" s="5">
        <f>VLOOKUP($B221,'2018 RBCs'!$A$4:$L$609,10,FALSE)</f>
        <v>1.9</v>
      </c>
      <c r="J221" s="5" t="str">
        <f>VLOOKUP($B221,'2018 RBCs'!$A$4:$L$609,11,FALSE)</f>
        <v>--</v>
      </c>
      <c r="K221" s="98" t="str">
        <f>VLOOKUP($B221,'2018 RBCs'!$A$4:$L$609,12,FALSE)</f>
        <v>--</v>
      </c>
      <c r="L221" s="90">
        <f>VLOOKUP($B221,'4. Proposed RBCs'!$B$3:$R$379,5,FALSE)</f>
        <v>0.16</v>
      </c>
      <c r="M221" s="13" t="str">
        <f>VLOOKUP($B221,'4. Proposed RBCs'!$B$3:$R$379,7,FALSE)</f>
        <v>--</v>
      </c>
      <c r="N221" s="13">
        <f>VLOOKUP($B221,'4. Proposed RBCs'!$B$3:$R$379,9,FALSE)</f>
        <v>4.0999999999999996</v>
      </c>
      <c r="O221" s="13" t="str">
        <f>VLOOKUP($B221,'4. Proposed RBCs'!$B$3:$R$379,11,FALSE)</f>
        <v>--</v>
      </c>
      <c r="P221" s="13">
        <f>VLOOKUP($B221,'4. Proposed RBCs'!$B$3:$R$379,13,FALSE)</f>
        <v>1.9</v>
      </c>
      <c r="Q221" s="5" t="str">
        <f>VLOOKUP($B221,'4. Proposed RBCs'!$B$3:$R$379,15,FALSE)</f>
        <v>--</v>
      </c>
      <c r="R221" s="89" t="str">
        <f>VLOOKUP($B221,'4. Proposed RBCs'!$B$3:$R$379,17,FALSE)</f>
        <v>--</v>
      </c>
      <c r="S221" t="b">
        <f t="shared" si="44"/>
        <v>1</v>
      </c>
      <c r="T221" t="b">
        <f t="shared" si="45"/>
        <v>1</v>
      </c>
      <c r="U221" t="b">
        <f t="shared" si="46"/>
        <v>1</v>
      </c>
      <c r="V221" t="b">
        <f t="shared" si="47"/>
        <v>1</v>
      </c>
      <c r="W221" t="b">
        <f t="shared" si="48"/>
        <v>1</v>
      </c>
      <c r="X221" t="b">
        <f t="shared" si="49"/>
        <v>1</v>
      </c>
      <c r="Y221" t="b">
        <f t="shared" si="50"/>
        <v>1</v>
      </c>
      <c r="Z221" s="106">
        <f t="shared" si="51"/>
        <v>0</v>
      </c>
      <c r="AA221" s="64" t="str">
        <f t="shared" si="52"/>
        <v>--</v>
      </c>
      <c r="AB221" s="64">
        <f t="shared" si="53"/>
        <v>0</v>
      </c>
      <c r="AC221" s="64" t="str">
        <f t="shared" si="54"/>
        <v>--</v>
      </c>
      <c r="AD221" s="64">
        <f t="shared" si="55"/>
        <v>0</v>
      </c>
      <c r="AE221" s="64" t="str">
        <f t="shared" si="56"/>
        <v>--</v>
      </c>
      <c r="AF221" s="107" t="str">
        <f t="shared" si="57"/>
        <v>--</v>
      </c>
      <c r="AG221" s="114"/>
      <c r="AH221" s="83"/>
      <c r="AI221" s="83"/>
      <c r="AJ221" s="5"/>
      <c r="AK221" s="98"/>
    </row>
    <row r="222" spans="1:37" x14ac:dyDescent="0.25">
      <c r="A222" s="5">
        <v>381</v>
      </c>
      <c r="B222" s="9">
        <v>395</v>
      </c>
      <c r="C222" s="9" t="s">
        <v>512</v>
      </c>
      <c r="D222" s="18" t="s">
        <v>513</v>
      </c>
      <c r="E222" s="97">
        <f>VLOOKUP($B222,'2018 RBCs'!$A$4:$L$609,6,FALSE)</f>
        <v>5.2999999999999998E-4</v>
      </c>
      <c r="F222" s="5" t="str">
        <f>VLOOKUP($B222,'2018 RBCs'!$A$4:$L$609,7,FALSE)</f>
        <v>--</v>
      </c>
      <c r="G222" s="5">
        <f>VLOOKUP($B222,'2018 RBCs'!$A$4:$L$609,8,FALSE)</f>
        <v>1.4E-2</v>
      </c>
      <c r="H222" s="5" t="str">
        <f>VLOOKUP($B222,'2018 RBCs'!$A$4:$L$609,9,FALSE)</f>
        <v>--</v>
      </c>
      <c r="I222" s="5">
        <f>VLOOKUP($B222,'2018 RBCs'!$A$4:$L$609,10,FALSE)</f>
        <v>6.3E-3</v>
      </c>
      <c r="J222" s="5" t="str">
        <f>VLOOKUP($B222,'2018 RBCs'!$A$4:$L$609,11,FALSE)</f>
        <v>--</v>
      </c>
      <c r="K222" s="98" t="str">
        <f>VLOOKUP($B222,'2018 RBCs'!$A$4:$L$609,12,FALSE)</f>
        <v>--</v>
      </c>
      <c r="L222" s="90">
        <f>VLOOKUP($B222,'4. Proposed RBCs'!$B$3:$R$379,5,FALSE)</f>
        <v>5.2999999999999998E-4</v>
      </c>
      <c r="M222" s="13" t="str">
        <f>VLOOKUP($B222,'4. Proposed RBCs'!$B$3:$R$379,7,FALSE)</f>
        <v>--</v>
      </c>
      <c r="N222" s="13">
        <f>VLOOKUP($B222,'4. Proposed RBCs'!$B$3:$R$379,9,FALSE)</f>
        <v>1.4E-2</v>
      </c>
      <c r="O222" s="13" t="str">
        <f>VLOOKUP($B222,'4. Proposed RBCs'!$B$3:$R$379,11,FALSE)</f>
        <v>--</v>
      </c>
      <c r="P222" s="13">
        <f>VLOOKUP($B222,'4. Proposed RBCs'!$B$3:$R$379,13,FALSE)</f>
        <v>6.3E-3</v>
      </c>
      <c r="Q222" s="5" t="str">
        <f>VLOOKUP($B222,'4. Proposed RBCs'!$B$3:$R$379,15,FALSE)</f>
        <v>--</v>
      </c>
      <c r="R222" s="89" t="str">
        <f>VLOOKUP($B222,'4. Proposed RBCs'!$B$3:$R$379,17,FALSE)</f>
        <v>--</v>
      </c>
      <c r="S222" t="b">
        <f t="shared" si="44"/>
        <v>1</v>
      </c>
      <c r="T222" t="b">
        <f t="shared" si="45"/>
        <v>1</v>
      </c>
      <c r="U222" t="b">
        <f t="shared" si="46"/>
        <v>1</v>
      </c>
      <c r="V222" t="b">
        <f t="shared" si="47"/>
        <v>1</v>
      </c>
      <c r="W222" t="b">
        <f t="shared" si="48"/>
        <v>1</v>
      </c>
      <c r="X222" t="b">
        <f t="shared" si="49"/>
        <v>1</v>
      </c>
      <c r="Y222" t="b">
        <f t="shared" si="50"/>
        <v>1</v>
      </c>
      <c r="Z222" s="106">
        <f t="shared" si="51"/>
        <v>0</v>
      </c>
      <c r="AA222" s="64" t="str">
        <f t="shared" si="52"/>
        <v>--</v>
      </c>
      <c r="AB222" s="64">
        <f t="shared" si="53"/>
        <v>0</v>
      </c>
      <c r="AC222" s="64" t="str">
        <f t="shared" si="54"/>
        <v>--</v>
      </c>
      <c r="AD222" s="64">
        <f t="shared" si="55"/>
        <v>0</v>
      </c>
      <c r="AE222" s="64" t="str">
        <f t="shared" si="56"/>
        <v>--</v>
      </c>
      <c r="AF222" s="107" t="str">
        <f t="shared" si="57"/>
        <v>--</v>
      </c>
      <c r="AG222" s="114"/>
      <c r="AH222" s="83"/>
      <c r="AI222" s="83"/>
      <c r="AJ222" s="5"/>
      <c r="AK222" s="98"/>
    </row>
    <row r="223" spans="1:37" x14ac:dyDescent="0.25">
      <c r="A223" s="5">
        <v>383</v>
      </c>
      <c r="B223" s="9">
        <v>397</v>
      </c>
      <c r="C223" s="9" t="s">
        <v>514</v>
      </c>
      <c r="D223" s="18" t="s">
        <v>515</v>
      </c>
      <c r="E223" s="97">
        <f>VLOOKUP($B223,'2018 RBCs'!$A$4:$L$609,6,FALSE)</f>
        <v>3.6999999999999999E-4</v>
      </c>
      <c r="F223" s="5" t="str">
        <f>VLOOKUP($B223,'2018 RBCs'!$A$4:$L$609,7,FALSE)</f>
        <v>--</v>
      </c>
      <c r="G223" s="5">
        <f>VLOOKUP($B223,'2018 RBCs'!$A$4:$L$609,8,FALSE)</f>
        <v>9.5999999999999992E-3</v>
      </c>
      <c r="H223" s="5" t="str">
        <f>VLOOKUP($B223,'2018 RBCs'!$A$4:$L$609,9,FALSE)</f>
        <v>--</v>
      </c>
      <c r="I223" s="5">
        <f>VLOOKUP($B223,'2018 RBCs'!$A$4:$L$609,10,FALSE)</f>
        <v>4.4000000000000003E-3</v>
      </c>
      <c r="J223" s="5" t="str">
        <f>VLOOKUP($B223,'2018 RBCs'!$A$4:$L$609,11,FALSE)</f>
        <v>--</v>
      </c>
      <c r="K223" s="98" t="str">
        <f>VLOOKUP($B223,'2018 RBCs'!$A$4:$L$609,12,FALSE)</f>
        <v>--</v>
      </c>
      <c r="L223" s="90">
        <f>VLOOKUP($B223,'4. Proposed RBCs'!$B$3:$R$379,5,FALSE)</f>
        <v>3.6999999999999999E-4</v>
      </c>
      <c r="M223" s="13" t="str">
        <f>VLOOKUP($B223,'4. Proposed RBCs'!$B$3:$R$379,7,FALSE)</f>
        <v>--</v>
      </c>
      <c r="N223" s="13">
        <f>VLOOKUP($B223,'4. Proposed RBCs'!$B$3:$R$379,9,FALSE)</f>
        <v>9.5999999999999992E-3</v>
      </c>
      <c r="O223" s="13" t="str">
        <f>VLOOKUP($B223,'4. Proposed RBCs'!$B$3:$R$379,11,FALSE)</f>
        <v>--</v>
      </c>
      <c r="P223" s="13">
        <f>VLOOKUP($B223,'4. Proposed RBCs'!$B$3:$R$379,13,FALSE)</f>
        <v>4.4000000000000003E-3</v>
      </c>
      <c r="Q223" s="5" t="str">
        <f>VLOOKUP($B223,'4. Proposed RBCs'!$B$3:$R$379,15,FALSE)</f>
        <v>--</v>
      </c>
      <c r="R223" s="89" t="str">
        <f>VLOOKUP($B223,'4. Proposed RBCs'!$B$3:$R$379,17,FALSE)</f>
        <v>--</v>
      </c>
      <c r="S223" t="b">
        <f t="shared" si="44"/>
        <v>1</v>
      </c>
      <c r="T223" t="b">
        <f t="shared" si="45"/>
        <v>1</v>
      </c>
      <c r="U223" t="b">
        <f t="shared" si="46"/>
        <v>1</v>
      </c>
      <c r="V223" t="b">
        <f t="shared" si="47"/>
        <v>1</v>
      </c>
      <c r="W223" t="b">
        <f t="shared" si="48"/>
        <v>1</v>
      </c>
      <c r="X223" t="b">
        <f t="shared" si="49"/>
        <v>1</v>
      </c>
      <c r="Y223" t="b">
        <f t="shared" si="50"/>
        <v>1</v>
      </c>
      <c r="Z223" s="106">
        <f t="shared" si="51"/>
        <v>0</v>
      </c>
      <c r="AA223" s="64" t="str">
        <f t="shared" si="52"/>
        <v>--</v>
      </c>
      <c r="AB223" s="64">
        <f t="shared" si="53"/>
        <v>0</v>
      </c>
      <c r="AC223" s="64" t="str">
        <f t="shared" si="54"/>
        <v>--</v>
      </c>
      <c r="AD223" s="64">
        <f t="shared" si="55"/>
        <v>0</v>
      </c>
      <c r="AE223" s="64" t="str">
        <f t="shared" si="56"/>
        <v>--</v>
      </c>
      <c r="AF223" s="107" t="str">
        <f t="shared" si="57"/>
        <v>--</v>
      </c>
      <c r="AG223" s="114"/>
      <c r="AH223" s="83"/>
      <c r="AI223" s="83"/>
      <c r="AJ223" s="5"/>
      <c r="AK223" s="98"/>
    </row>
    <row r="224" spans="1:37" x14ac:dyDescent="0.25">
      <c r="A224" s="5">
        <v>384</v>
      </c>
      <c r="B224" s="9">
        <v>398</v>
      </c>
      <c r="C224" s="9" t="s">
        <v>516</v>
      </c>
      <c r="D224" s="18" t="s">
        <v>517</v>
      </c>
      <c r="E224" s="97">
        <f>VLOOKUP($B224,'2018 RBCs'!$A$4:$L$609,6,FALSE)</f>
        <v>1.6999999999999999E-3</v>
      </c>
      <c r="F224" s="5" t="str">
        <f>VLOOKUP($B224,'2018 RBCs'!$A$4:$L$609,7,FALSE)</f>
        <v>--</v>
      </c>
      <c r="G224" s="5">
        <f>VLOOKUP($B224,'2018 RBCs'!$A$4:$L$609,8,FALSE)</f>
        <v>4.2999999999999997E-2</v>
      </c>
      <c r="H224" s="5" t="str">
        <f>VLOOKUP($B224,'2018 RBCs'!$A$4:$L$609,9,FALSE)</f>
        <v>--</v>
      </c>
      <c r="I224" s="5">
        <f>VLOOKUP($B224,'2018 RBCs'!$A$4:$L$609,10,FALSE)</f>
        <v>0.02</v>
      </c>
      <c r="J224" s="5" t="str">
        <f>VLOOKUP($B224,'2018 RBCs'!$A$4:$L$609,11,FALSE)</f>
        <v>--</v>
      </c>
      <c r="K224" s="98" t="str">
        <f>VLOOKUP($B224,'2018 RBCs'!$A$4:$L$609,12,FALSE)</f>
        <v>--</v>
      </c>
      <c r="L224" s="90">
        <f>VLOOKUP($B224,'4. Proposed RBCs'!$B$3:$R$379,5,FALSE)</f>
        <v>1.6999999999999999E-3</v>
      </c>
      <c r="M224" s="13" t="str">
        <f>VLOOKUP($B224,'4. Proposed RBCs'!$B$3:$R$379,7,FALSE)</f>
        <v>--</v>
      </c>
      <c r="N224" s="13">
        <f>VLOOKUP($B224,'4. Proposed RBCs'!$B$3:$R$379,9,FALSE)</f>
        <v>4.2999999999999997E-2</v>
      </c>
      <c r="O224" s="13" t="str">
        <f>VLOOKUP($B224,'4. Proposed RBCs'!$B$3:$R$379,11,FALSE)</f>
        <v>--</v>
      </c>
      <c r="P224" s="13">
        <f>VLOOKUP($B224,'4. Proposed RBCs'!$B$3:$R$379,13,FALSE)</f>
        <v>0.02</v>
      </c>
      <c r="Q224" s="5" t="str">
        <f>VLOOKUP($B224,'4. Proposed RBCs'!$B$3:$R$379,15,FALSE)</f>
        <v>--</v>
      </c>
      <c r="R224" s="89" t="str">
        <f>VLOOKUP($B224,'4. Proposed RBCs'!$B$3:$R$379,17,FALSE)</f>
        <v>--</v>
      </c>
      <c r="S224" t="b">
        <f t="shared" si="44"/>
        <v>1</v>
      </c>
      <c r="T224" t="b">
        <f t="shared" si="45"/>
        <v>1</v>
      </c>
      <c r="U224" t="b">
        <f t="shared" si="46"/>
        <v>1</v>
      </c>
      <c r="V224" t="b">
        <f t="shared" si="47"/>
        <v>1</v>
      </c>
      <c r="W224" t="b">
        <f t="shared" si="48"/>
        <v>1</v>
      </c>
      <c r="X224" t="b">
        <f t="shared" si="49"/>
        <v>1</v>
      </c>
      <c r="Y224" t="b">
        <f t="shared" si="50"/>
        <v>1</v>
      </c>
      <c r="Z224" s="106">
        <f t="shared" si="51"/>
        <v>0</v>
      </c>
      <c r="AA224" s="64" t="str">
        <f t="shared" si="52"/>
        <v>--</v>
      </c>
      <c r="AB224" s="64">
        <f t="shared" si="53"/>
        <v>0</v>
      </c>
      <c r="AC224" s="64" t="str">
        <f t="shared" si="54"/>
        <v>--</v>
      </c>
      <c r="AD224" s="64">
        <f t="shared" si="55"/>
        <v>0</v>
      </c>
      <c r="AE224" s="64" t="str">
        <f t="shared" si="56"/>
        <v>--</v>
      </c>
      <c r="AF224" s="107" t="str">
        <f t="shared" si="57"/>
        <v>--</v>
      </c>
      <c r="AG224" s="114"/>
      <c r="AH224" s="83"/>
      <c r="AI224" s="83"/>
      <c r="AJ224" s="5"/>
      <c r="AK224" s="98"/>
    </row>
    <row r="225" spans="1:37" x14ac:dyDescent="0.25">
      <c r="A225" s="5">
        <v>557</v>
      </c>
      <c r="B225" s="9">
        <v>401</v>
      </c>
      <c r="C225" s="17">
        <v>401</v>
      </c>
      <c r="D225" s="18" t="s">
        <v>813</v>
      </c>
      <c r="E225" s="97">
        <f>VLOOKUP($B225,'2018 RBCs'!$A$4:$L$609,6,FALSE)</f>
        <v>4.3000000000000002E-5</v>
      </c>
      <c r="F225" s="5" t="str">
        <f>VLOOKUP($B225,'2018 RBCs'!$A$4:$L$609,7,FALSE)</f>
        <v>--</v>
      </c>
      <c r="G225" s="5">
        <f>VLOOKUP($B225,'2018 RBCs'!$A$4:$L$609,8,FALSE)</f>
        <v>1.6000000000000001E-3</v>
      </c>
      <c r="H225" s="5" t="str">
        <f>VLOOKUP($B225,'2018 RBCs'!$A$4:$L$609,9,FALSE)</f>
        <v>--</v>
      </c>
      <c r="I225" s="5">
        <f>VLOOKUP($B225,'2018 RBCs'!$A$4:$L$609,10,FALSE)</f>
        <v>3.0000000000000001E-3</v>
      </c>
      <c r="J225" s="5" t="str">
        <f>VLOOKUP($B225,'2018 RBCs'!$A$4:$L$609,11,FALSE)</f>
        <v>--</v>
      </c>
      <c r="K225" s="98" t="str">
        <f>VLOOKUP($B225,'2018 RBCs'!$A$4:$L$609,12,FALSE)</f>
        <v>--</v>
      </c>
      <c r="L225" s="88">
        <f>VLOOKUP($B225,'4. Proposed RBCs'!$B$3:$R$379,5,FALSE)</f>
        <v>6.8999999999999997E-4</v>
      </c>
      <c r="M225" s="13" t="str">
        <f>VLOOKUP($B225,'4. Proposed RBCs'!$B$3:$R$379,7,FALSE)</f>
        <v>--</v>
      </c>
      <c r="N225" s="8">
        <f>VLOOKUP($B225,'4. Proposed RBCs'!$B$3:$R$379,9,FALSE)</f>
        <v>7.0000000000000001E-3</v>
      </c>
      <c r="O225" s="13" t="str">
        <f>VLOOKUP($B225,'4. Proposed RBCs'!$B$3:$R$379,11,FALSE)</f>
        <v>--</v>
      </c>
      <c r="P225" s="8">
        <f>VLOOKUP($B225,'4. Proposed RBCs'!$B$3:$R$379,13,FALSE)</f>
        <v>9.4999999999999998E-3</v>
      </c>
      <c r="Q225" s="5" t="str">
        <f>VLOOKUP($B225,'4. Proposed RBCs'!$B$3:$R$379,15,FALSE)</f>
        <v>--</v>
      </c>
      <c r="R225" s="89" t="str">
        <f>VLOOKUP($B225,'4. Proposed RBCs'!$B$3:$R$379,17,FALSE)</f>
        <v>--</v>
      </c>
      <c r="S225" t="b">
        <f t="shared" si="44"/>
        <v>0</v>
      </c>
      <c r="T225" t="b">
        <f t="shared" si="45"/>
        <v>1</v>
      </c>
      <c r="U225" t="b">
        <f t="shared" si="46"/>
        <v>0</v>
      </c>
      <c r="V225" t="b">
        <f t="shared" si="47"/>
        <v>1</v>
      </c>
      <c r="W225" t="b">
        <f t="shared" si="48"/>
        <v>0</v>
      </c>
      <c r="X225" t="b">
        <f t="shared" si="49"/>
        <v>1</v>
      </c>
      <c r="Y225" t="b">
        <f t="shared" si="50"/>
        <v>1</v>
      </c>
      <c r="Z225" s="106">
        <f t="shared" si="51"/>
        <v>15.046511627906977</v>
      </c>
      <c r="AA225" s="64" t="str">
        <f t="shared" si="52"/>
        <v>--</v>
      </c>
      <c r="AB225" s="64">
        <f t="shared" si="53"/>
        <v>3.375</v>
      </c>
      <c r="AC225" s="64" t="str">
        <f t="shared" si="54"/>
        <v>--</v>
      </c>
      <c r="AD225" s="64">
        <f t="shared" si="55"/>
        <v>2.1666666666666665</v>
      </c>
      <c r="AE225" s="64" t="str">
        <f t="shared" si="56"/>
        <v>--</v>
      </c>
      <c r="AF225" s="107" t="str">
        <f t="shared" si="57"/>
        <v>--</v>
      </c>
      <c r="AG225" s="114"/>
      <c r="AH225" s="83"/>
      <c r="AI225" s="83"/>
      <c r="AJ225" s="5" t="s">
        <v>1734</v>
      </c>
      <c r="AK225" s="98"/>
    </row>
    <row r="226" spans="1:37" x14ac:dyDescent="0.25">
      <c r="A226" s="5">
        <v>513</v>
      </c>
      <c r="B226" s="9">
        <v>635</v>
      </c>
      <c r="C226" s="9" t="s">
        <v>741</v>
      </c>
      <c r="D226" s="18" t="s">
        <v>742</v>
      </c>
      <c r="E226" s="97">
        <f>VLOOKUP($B226,'2018 RBCs'!$A$4:$L$609,6,FALSE)</f>
        <v>1.1E-4</v>
      </c>
      <c r="F226" s="5" t="str">
        <f>VLOOKUP($B226,'2018 RBCs'!$A$4:$L$609,7,FALSE)</f>
        <v>--</v>
      </c>
      <c r="G226" s="5">
        <f>VLOOKUP($B226,'2018 RBCs'!$A$4:$L$609,8,FALSE)</f>
        <v>3.8999999999999998E-3</v>
      </c>
      <c r="H226" s="5" t="str">
        <f>VLOOKUP($B226,'2018 RBCs'!$A$4:$L$609,9,FALSE)</f>
        <v>--</v>
      </c>
      <c r="I226" s="5">
        <f>VLOOKUP($B226,'2018 RBCs'!$A$4:$L$609,10,FALSE)</f>
        <v>7.6E-3</v>
      </c>
      <c r="J226" s="5" t="str">
        <f>VLOOKUP($B226,'2018 RBCs'!$A$4:$L$609,11,FALSE)</f>
        <v>--</v>
      </c>
      <c r="K226" s="98" t="str">
        <f>VLOOKUP($B226,'2018 RBCs'!$A$4:$L$609,12,FALSE)</f>
        <v>--</v>
      </c>
      <c r="L226" s="88">
        <f>VLOOKUP($B226,'4. Proposed RBCs'!$B$3:$R$379,5,FALSE)</f>
        <v>1.6999999999999999E-3</v>
      </c>
      <c r="M226" s="13" t="str">
        <f>VLOOKUP($B226,'4. Proposed RBCs'!$B$3:$R$379,7,FALSE)</f>
        <v>--</v>
      </c>
      <c r="N226" s="8">
        <f>VLOOKUP($B226,'4. Proposed RBCs'!$B$3:$R$379,9,FALSE)</f>
        <v>1.7000000000000001E-2</v>
      </c>
      <c r="O226" s="13" t="str">
        <f>VLOOKUP($B226,'4. Proposed RBCs'!$B$3:$R$379,11,FALSE)</f>
        <v>--</v>
      </c>
      <c r="P226" s="8">
        <f>VLOOKUP($B226,'4. Proposed RBCs'!$B$3:$R$379,13,FALSE)</f>
        <v>2.4E-2</v>
      </c>
      <c r="Q226" s="5" t="str">
        <f>VLOOKUP($B226,'4. Proposed RBCs'!$B$3:$R$379,15,FALSE)</f>
        <v>--</v>
      </c>
      <c r="R226" s="89" t="str">
        <f>VLOOKUP($B226,'4. Proposed RBCs'!$B$3:$R$379,17,FALSE)</f>
        <v>--</v>
      </c>
      <c r="S226" t="b">
        <f t="shared" si="44"/>
        <v>0</v>
      </c>
      <c r="T226" t="b">
        <f t="shared" si="45"/>
        <v>1</v>
      </c>
      <c r="U226" t="b">
        <f t="shared" si="46"/>
        <v>0</v>
      </c>
      <c r="V226" t="b">
        <f t="shared" si="47"/>
        <v>1</v>
      </c>
      <c r="W226" t="b">
        <f t="shared" si="48"/>
        <v>0</v>
      </c>
      <c r="X226" t="b">
        <f t="shared" si="49"/>
        <v>1</v>
      </c>
      <c r="Y226" t="b">
        <f t="shared" si="50"/>
        <v>1</v>
      </c>
      <c r="Z226" s="106">
        <f t="shared" si="51"/>
        <v>14.454545454545453</v>
      </c>
      <c r="AA226" s="64" t="str">
        <f t="shared" si="52"/>
        <v>--</v>
      </c>
      <c r="AB226" s="64">
        <f t="shared" si="53"/>
        <v>3.3589743589743595</v>
      </c>
      <c r="AC226" s="64" t="str">
        <f t="shared" si="54"/>
        <v>--</v>
      </c>
      <c r="AD226" s="64">
        <f t="shared" si="55"/>
        <v>2.1578947368421053</v>
      </c>
      <c r="AE226" s="64" t="str">
        <f t="shared" si="56"/>
        <v>--</v>
      </c>
      <c r="AF226" s="107" t="str">
        <f t="shared" si="57"/>
        <v>--</v>
      </c>
      <c r="AG226" s="114"/>
      <c r="AH226" s="83"/>
      <c r="AI226" s="83"/>
      <c r="AJ226" s="5" t="s">
        <v>1734</v>
      </c>
      <c r="AK226" s="98"/>
    </row>
    <row r="227" spans="1:37" x14ac:dyDescent="0.25">
      <c r="A227" s="5">
        <v>514</v>
      </c>
      <c r="B227" s="9">
        <v>405</v>
      </c>
      <c r="C227" s="9" t="s">
        <v>744</v>
      </c>
      <c r="D227" s="18" t="s">
        <v>745</v>
      </c>
      <c r="E227" s="97">
        <f>VLOOKUP($B227,'2018 RBCs'!$A$4:$L$609,6,FALSE)</f>
        <v>2.1000000000000001E-4</v>
      </c>
      <c r="F227" s="5" t="str">
        <f>VLOOKUP($B227,'2018 RBCs'!$A$4:$L$609,7,FALSE)</f>
        <v>--</v>
      </c>
      <c r="G227" s="5">
        <f>VLOOKUP($B227,'2018 RBCs'!$A$4:$L$609,8,FALSE)</f>
        <v>7.7999999999999996E-3</v>
      </c>
      <c r="H227" s="5" t="str">
        <f>VLOOKUP($B227,'2018 RBCs'!$A$4:$L$609,9,FALSE)</f>
        <v>--</v>
      </c>
      <c r="I227" s="5">
        <f>VLOOKUP($B227,'2018 RBCs'!$A$4:$L$609,10,FALSE)</f>
        <v>1.4999999999999999E-2</v>
      </c>
      <c r="J227" s="5" t="str">
        <f>VLOOKUP($B227,'2018 RBCs'!$A$4:$L$609,11,FALSE)</f>
        <v>--</v>
      </c>
      <c r="K227" s="98" t="str">
        <f>VLOOKUP($B227,'2018 RBCs'!$A$4:$L$609,12,FALSE)</f>
        <v>--</v>
      </c>
      <c r="L227" s="88">
        <f>VLOOKUP($B227,'4. Proposed RBCs'!$B$3:$R$379,5,FALSE)</f>
        <v>4.8999999999999998E-3</v>
      </c>
      <c r="M227" s="13" t="str">
        <f>VLOOKUP($B227,'4. Proposed RBCs'!$B$3:$R$379,7,FALSE)</f>
        <v>--</v>
      </c>
      <c r="N227" s="8">
        <f>VLOOKUP($B227,'4. Proposed RBCs'!$B$3:$R$379,9,FALSE)</f>
        <v>6.2E-2</v>
      </c>
      <c r="O227" s="13" t="str">
        <f>VLOOKUP($B227,'4. Proposed RBCs'!$B$3:$R$379,11,FALSE)</f>
        <v>--</v>
      </c>
      <c r="P227" s="8">
        <f>VLOOKUP($B227,'4. Proposed RBCs'!$B$3:$R$379,13,FALSE)</f>
        <v>6.7000000000000004E-2</v>
      </c>
      <c r="Q227" s="5" t="str">
        <f>VLOOKUP($B227,'4. Proposed RBCs'!$B$3:$R$379,15,FALSE)</f>
        <v>--</v>
      </c>
      <c r="R227" s="89" t="str">
        <f>VLOOKUP($B227,'4. Proposed RBCs'!$B$3:$R$379,17,FALSE)</f>
        <v>--</v>
      </c>
      <c r="S227" t="b">
        <f t="shared" si="44"/>
        <v>0</v>
      </c>
      <c r="T227" t="b">
        <f t="shared" si="45"/>
        <v>1</v>
      </c>
      <c r="U227" t="b">
        <f t="shared" si="46"/>
        <v>0</v>
      </c>
      <c r="V227" t="b">
        <f t="shared" si="47"/>
        <v>1</v>
      </c>
      <c r="W227" t="b">
        <f t="shared" si="48"/>
        <v>0</v>
      </c>
      <c r="X227" t="b">
        <f t="shared" si="49"/>
        <v>1</v>
      </c>
      <c r="Y227" t="b">
        <f t="shared" si="50"/>
        <v>1</v>
      </c>
      <c r="Z227" s="106">
        <f t="shared" si="51"/>
        <v>22.333333333333332</v>
      </c>
      <c r="AA227" s="64" t="str">
        <f t="shared" si="52"/>
        <v>--</v>
      </c>
      <c r="AB227" s="64">
        <f t="shared" si="53"/>
        <v>6.9487179487179489</v>
      </c>
      <c r="AC227" s="64" t="str">
        <f t="shared" si="54"/>
        <v>--</v>
      </c>
      <c r="AD227" s="64">
        <f t="shared" si="55"/>
        <v>3.4666666666666672</v>
      </c>
      <c r="AE227" s="64" t="str">
        <f t="shared" si="56"/>
        <v>--</v>
      </c>
      <c r="AF227" s="107" t="str">
        <f t="shared" si="57"/>
        <v>--</v>
      </c>
      <c r="AG227" s="114"/>
      <c r="AH227" s="83"/>
      <c r="AI227" s="83"/>
      <c r="AJ227" s="5" t="s">
        <v>1734</v>
      </c>
      <c r="AK227" s="98"/>
    </row>
    <row r="228" spans="1:37" x14ac:dyDescent="0.25">
      <c r="A228" s="5">
        <v>520</v>
      </c>
      <c r="B228" s="9">
        <v>411</v>
      </c>
      <c r="C228" s="9" t="s">
        <v>756</v>
      </c>
      <c r="D228" s="18" t="s">
        <v>757</v>
      </c>
      <c r="E228" s="97">
        <f>VLOOKUP($B228,'2018 RBCs'!$A$4:$L$609,6,FALSE)</f>
        <v>1.3999999999999999E-4</v>
      </c>
      <c r="F228" s="5" t="str">
        <f>VLOOKUP($B228,'2018 RBCs'!$A$4:$L$609,7,FALSE)</f>
        <v>--</v>
      </c>
      <c r="G228" s="5">
        <f>VLOOKUP($B228,'2018 RBCs'!$A$4:$L$609,8,FALSE)</f>
        <v>5.1999999999999998E-3</v>
      </c>
      <c r="H228" s="5" t="str">
        <f>VLOOKUP($B228,'2018 RBCs'!$A$4:$L$609,9,FALSE)</f>
        <v>--</v>
      </c>
      <c r="I228" s="5">
        <f>VLOOKUP($B228,'2018 RBCs'!$A$4:$L$609,10,FALSE)</f>
        <v>0.01</v>
      </c>
      <c r="J228" s="5" t="str">
        <f>VLOOKUP($B228,'2018 RBCs'!$A$4:$L$609,11,FALSE)</f>
        <v>--</v>
      </c>
      <c r="K228" s="98" t="str">
        <f>VLOOKUP($B228,'2018 RBCs'!$A$4:$L$609,12,FALSE)</f>
        <v>--</v>
      </c>
      <c r="L228" s="88">
        <f>VLOOKUP($B228,'4. Proposed RBCs'!$B$3:$R$379,5,FALSE)</f>
        <v>8.4999999999999995E-4</v>
      </c>
      <c r="M228" s="13" t="str">
        <f>VLOOKUP($B228,'4. Proposed RBCs'!$B$3:$R$379,7,FALSE)</f>
        <v>--</v>
      </c>
      <c r="N228" s="8">
        <f>VLOOKUP($B228,'4. Proposed RBCs'!$B$3:$R$379,9,FALSE)</f>
        <v>6.6E-3</v>
      </c>
      <c r="O228" s="13" t="str">
        <f>VLOOKUP($B228,'4. Proposed RBCs'!$B$3:$R$379,11,FALSE)</f>
        <v>--</v>
      </c>
      <c r="P228" s="8">
        <f>VLOOKUP($B228,'4. Proposed RBCs'!$B$3:$R$379,13,FALSE)</f>
        <v>1.2999999999999999E-2</v>
      </c>
      <c r="Q228" s="5" t="str">
        <f>VLOOKUP($B228,'4. Proposed RBCs'!$B$3:$R$379,15,FALSE)</f>
        <v>--</v>
      </c>
      <c r="R228" s="89" t="str">
        <f>VLOOKUP($B228,'4. Proposed RBCs'!$B$3:$R$379,17,FALSE)</f>
        <v>--</v>
      </c>
      <c r="S228" t="b">
        <f t="shared" si="44"/>
        <v>0</v>
      </c>
      <c r="T228" t="b">
        <f t="shared" si="45"/>
        <v>1</v>
      </c>
      <c r="U228" t="b">
        <f t="shared" si="46"/>
        <v>0</v>
      </c>
      <c r="V228" t="b">
        <f t="shared" si="47"/>
        <v>1</v>
      </c>
      <c r="W228" t="b">
        <f t="shared" si="48"/>
        <v>0</v>
      </c>
      <c r="X228" t="b">
        <f t="shared" si="49"/>
        <v>1</v>
      </c>
      <c r="Y228" t="b">
        <f t="shared" si="50"/>
        <v>1</v>
      </c>
      <c r="Z228" s="106">
        <f t="shared" si="51"/>
        <v>5.0714285714285712</v>
      </c>
      <c r="AA228" s="64" t="str">
        <f t="shared" si="52"/>
        <v>--</v>
      </c>
      <c r="AB228" s="64">
        <f t="shared" si="53"/>
        <v>0.26923076923076927</v>
      </c>
      <c r="AC228" s="64" t="str">
        <f t="shared" si="54"/>
        <v>--</v>
      </c>
      <c r="AD228" s="64">
        <f t="shared" si="55"/>
        <v>0.29999999999999993</v>
      </c>
      <c r="AE228" s="64" t="str">
        <f t="shared" si="56"/>
        <v>--</v>
      </c>
      <c r="AF228" s="107" t="str">
        <f t="shared" si="57"/>
        <v>--</v>
      </c>
      <c r="AG228" s="114"/>
      <c r="AH228" s="83"/>
      <c r="AI228" s="83"/>
      <c r="AJ228" s="5" t="s">
        <v>1734</v>
      </c>
      <c r="AK228" s="98"/>
    </row>
    <row r="229" spans="1:37" x14ac:dyDescent="0.25">
      <c r="A229" s="5">
        <v>521</v>
      </c>
      <c r="B229" s="9">
        <v>412</v>
      </c>
      <c r="C229" s="9" t="s">
        <v>758</v>
      </c>
      <c r="D229" s="18" t="s">
        <v>759</v>
      </c>
      <c r="E229" s="97">
        <f>VLOOKUP($B229,'2018 RBCs'!$A$4:$L$609,6,FALSE)</f>
        <v>1.4E-3</v>
      </c>
      <c r="F229" s="5" t="str">
        <f>VLOOKUP($B229,'2018 RBCs'!$A$4:$L$609,7,FALSE)</f>
        <v>--</v>
      </c>
      <c r="G229" s="5">
        <f>VLOOKUP($B229,'2018 RBCs'!$A$4:$L$609,8,FALSE)</f>
        <v>5.1999999999999998E-2</v>
      </c>
      <c r="H229" s="5" t="str">
        <f>VLOOKUP($B229,'2018 RBCs'!$A$4:$L$609,9,FALSE)</f>
        <v>--</v>
      </c>
      <c r="I229" s="5">
        <f>VLOOKUP($B229,'2018 RBCs'!$A$4:$L$609,10,FALSE)</f>
        <v>0.1</v>
      </c>
      <c r="J229" s="5" t="str">
        <f>VLOOKUP($B229,'2018 RBCs'!$A$4:$L$609,11,FALSE)</f>
        <v>--</v>
      </c>
      <c r="K229" s="98" t="str">
        <f>VLOOKUP($B229,'2018 RBCs'!$A$4:$L$609,12,FALSE)</f>
        <v>--</v>
      </c>
      <c r="L229" s="88">
        <f>VLOOKUP($B229,'4. Proposed RBCs'!$B$3:$R$379,5,FALSE)</f>
        <v>3.6999999999999998E-2</v>
      </c>
      <c r="M229" s="13" t="str">
        <f>VLOOKUP($B229,'4. Proposed RBCs'!$B$3:$R$379,7,FALSE)</f>
        <v>--</v>
      </c>
      <c r="N229" s="8">
        <f>VLOOKUP($B229,'4. Proposed RBCs'!$B$3:$R$379,9,FALSE)</f>
        <v>0.53</v>
      </c>
      <c r="O229" s="13" t="str">
        <f>VLOOKUP($B229,'4. Proposed RBCs'!$B$3:$R$379,11,FALSE)</f>
        <v>--</v>
      </c>
      <c r="P229" s="8">
        <f>VLOOKUP($B229,'4. Proposed RBCs'!$B$3:$R$379,13,FALSE)</f>
        <v>0.48</v>
      </c>
      <c r="Q229" s="5" t="str">
        <f>VLOOKUP($B229,'4. Proposed RBCs'!$B$3:$R$379,15,FALSE)</f>
        <v>--</v>
      </c>
      <c r="R229" s="89" t="str">
        <f>VLOOKUP($B229,'4. Proposed RBCs'!$B$3:$R$379,17,FALSE)</f>
        <v>--</v>
      </c>
      <c r="S229" t="b">
        <f t="shared" si="44"/>
        <v>0</v>
      </c>
      <c r="T229" t="b">
        <f t="shared" si="45"/>
        <v>1</v>
      </c>
      <c r="U229" t="b">
        <f t="shared" si="46"/>
        <v>0</v>
      </c>
      <c r="V229" t="b">
        <f t="shared" si="47"/>
        <v>1</v>
      </c>
      <c r="W229" t="b">
        <f t="shared" si="48"/>
        <v>0</v>
      </c>
      <c r="X229" t="b">
        <f t="shared" si="49"/>
        <v>1</v>
      </c>
      <c r="Y229" t="b">
        <f t="shared" si="50"/>
        <v>1</v>
      </c>
      <c r="Z229" s="106">
        <f t="shared" si="51"/>
        <v>25.428571428571427</v>
      </c>
      <c r="AA229" s="64" t="str">
        <f t="shared" si="52"/>
        <v>--</v>
      </c>
      <c r="AB229" s="64">
        <f t="shared" si="53"/>
        <v>9.1923076923076934</v>
      </c>
      <c r="AC229" s="64" t="str">
        <f t="shared" si="54"/>
        <v>--</v>
      </c>
      <c r="AD229" s="64">
        <f t="shared" si="55"/>
        <v>3.8</v>
      </c>
      <c r="AE229" s="64" t="str">
        <f t="shared" si="56"/>
        <v>--</v>
      </c>
      <c r="AF229" s="107" t="str">
        <f t="shared" si="57"/>
        <v>--</v>
      </c>
      <c r="AG229" s="114"/>
      <c r="AH229" s="83"/>
      <c r="AI229" s="83"/>
      <c r="AJ229" s="5" t="s">
        <v>1734</v>
      </c>
      <c r="AK229" s="98"/>
    </row>
    <row r="230" spans="1:37" x14ac:dyDescent="0.25">
      <c r="A230" s="5">
        <v>515</v>
      </c>
      <c r="B230" s="9">
        <v>406</v>
      </c>
      <c r="C230" s="9" t="s">
        <v>746</v>
      </c>
      <c r="D230" s="18" t="s">
        <v>747</v>
      </c>
      <c r="E230" s="97">
        <f>VLOOKUP($B230,'2018 RBCs'!$A$4:$L$609,6,FALSE)</f>
        <v>4.3000000000000002E-5</v>
      </c>
      <c r="F230" s="5">
        <f>VLOOKUP($B230,'2018 RBCs'!$A$4:$L$609,7,FALSE)</f>
        <v>2E-3</v>
      </c>
      <c r="G230" s="5">
        <f>VLOOKUP($B230,'2018 RBCs'!$A$4:$L$609,8,FALSE)</f>
        <v>1.6000000000000001E-3</v>
      </c>
      <c r="H230" s="5">
        <f>VLOOKUP($B230,'2018 RBCs'!$A$4:$L$609,9,FALSE)</f>
        <v>8.8000000000000005E-3</v>
      </c>
      <c r="I230" s="5">
        <f>VLOOKUP($B230,'2018 RBCs'!$A$4:$L$609,10,FALSE)</f>
        <v>3.0000000000000001E-3</v>
      </c>
      <c r="J230" s="5">
        <f>VLOOKUP($B230,'2018 RBCs'!$A$4:$L$609,11,FALSE)</f>
        <v>8.8000000000000005E-3</v>
      </c>
      <c r="K230" s="98">
        <f>VLOOKUP($B230,'2018 RBCs'!$A$4:$L$609,12,FALSE)</f>
        <v>2E-3</v>
      </c>
      <c r="L230" s="88">
        <f>VLOOKUP($B230,'4. Proposed RBCs'!$B$3:$R$379,5,FALSE)</f>
        <v>6.8999999999999997E-4</v>
      </c>
      <c r="M230" s="13">
        <f>VLOOKUP($B230,'4. Proposed RBCs'!$B$3:$R$379,7,FALSE)</f>
        <v>2E-3</v>
      </c>
      <c r="N230" s="8">
        <f>VLOOKUP($B230,'4. Proposed RBCs'!$B$3:$R$379,9,FALSE)</f>
        <v>7.0000000000000001E-3</v>
      </c>
      <c r="O230" s="13">
        <f>VLOOKUP($B230,'4. Proposed RBCs'!$B$3:$R$379,11,FALSE)</f>
        <v>8.8000000000000005E-3</v>
      </c>
      <c r="P230" s="8">
        <f>VLOOKUP($B230,'4. Proposed RBCs'!$B$3:$R$379,13,FALSE)</f>
        <v>9.4999999999999998E-3</v>
      </c>
      <c r="Q230" s="5">
        <f>VLOOKUP($B230,'4. Proposed RBCs'!$B$3:$R$379,15,FALSE)</f>
        <v>8.8000000000000005E-3</v>
      </c>
      <c r="R230" s="89">
        <f>VLOOKUP($B230,'4. Proposed RBCs'!$B$3:$R$379,17,FALSE)</f>
        <v>2E-3</v>
      </c>
      <c r="S230" t="b">
        <f t="shared" si="44"/>
        <v>0</v>
      </c>
      <c r="T230" t="b">
        <f t="shared" si="45"/>
        <v>1</v>
      </c>
      <c r="U230" t="b">
        <f t="shared" si="46"/>
        <v>0</v>
      </c>
      <c r="V230" t="b">
        <f t="shared" si="47"/>
        <v>1</v>
      </c>
      <c r="W230" t="b">
        <f t="shared" si="48"/>
        <v>0</v>
      </c>
      <c r="X230" t="b">
        <f t="shared" si="49"/>
        <v>1</v>
      </c>
      <c r="Y230" t="b">
        <f t="shared" si="50"/>
        <v>1</v>
      </c>
      <c r="Z230" s="106">
        <f t="shared" si="51"/>
        <v>15.046511627906977</v>
      </c>
      <c r="AA230" s="64">
        <f t="shared" si="52"/>
        <v>0</v>
      </c>
      <c r="AB230" s="64">
        <f t="shared" si="53"/>
        <v>3.375</v>
      </c>
      <c r="AC230" s="64">
        <f t="shared" si="54"/>
        <v>0</v>
      </c>
      <c r="AD230" s="64">
        <f t="shared" si="55"/>
        <v>2.1666666666666665</v>
      </c>
      <c r="AE230" s="64">
        <f t="shared" si="56"/>
        <v>0</v>
      </c>
      <c r="AF230" s="107">
        <f t="shared" si="57"/>
        <v>0</v>
      </c>
      <c r="AG230" s="114"/>
      <c r="AH230" s="83"/>
      <c r="AI230" s="83"/>
      <c r="AJ230" s="5" t="s">
        <v>1734</v>
      </c>
      <c r="AK230" s="98"/>
    </row>
    <row r="231" spans="1:37" x14ac:dyDescent="0.25">
      <c r="A231" s="5">
        <v>524</v>
      </c>
      <c r="B231" s="9">
        <v>414</v>
      </c>
      <c r="C231" s="9" t="s">
        <v>760</v>
      </c>
      <c r="D231" s="18" t="s">
        <v>761</v>
      </c>
      <c r="E231" s="97">
        <f>VLOOKUP($B231,'2018 RBCs'!$A$4:$L$609,6,FALSE)</f>
        <v>4.2999999999999999E-4</v>
      </c>
      <c r="F231" s="5" t="str">
        <f>VLOOKUP($B231,'2018 RBCs'!$A$4:$L$609,7,FALSE)</f>
        <v>--</v>
      </c>
      <c r="G231" s="5">
        <f>VLOOKUP($B231,'2018 RBCs'!$A$4:$L$609,8,FALSE)</f>
        <v>1.6E-2</v>
      </c>
      <c r="H231" s="5" t="str">
        <f>VLOOKUP($B231,'2018 RBCs'!$A$4:$L$609,9,FALSE)</f>
        <v>--</v>
      </c>
      <c r="I231" s="5">
        <f>VLOOKUP($B231,'2018 RBCs'!$A$4:$L$609,10,FALSE)</f>
        <v>0.03</v>
      </c>
      <c r="J231" s="5" t="str">
        <f>VLOOKUP($B231,'2018 RBCs'!$A$4:$L$609,11,FALSE)</f>
        <v>--</v>
      </c>
      <c r="K231" s="98" t="str">
        <f>VLOOKUP($B231,'2018 RBCs'!$A$4:$L$609,12,FALSE)</f>
        <v>--</v>
      </c>
      <c r="L231" s="88">
        <f>VLOOKUP($B231,'4. Proposed RBCs'!$B$3:$R$379,5,FALSE)</f>
        <v>1.7000000000000001E-2</v>
      </c>
      <c r="M231" s="13" t="str">
        <f>VLOOKUP($B231,'4. Proposed RBCs'!$B$3:$R$379,7,FALSE)</f>
        <v>--</v>
      </c>
      <c r="N231" s="8">
        <f>VLOOKUP($B231,'4. Proposed RBCs'!$B$3:$R$379,9,FALSE)</f>
        <v>0.39</v>
      </c>
      <c r="O231" s="13" t="str">
        <f>VLOOKUP($B231,'4. Proposed RBCs'!$B$3:$R$379,11,FALSE)</f>
        <v>--</v>
      </c>
      <c r="P231" s="8">
        <f>VLOOKUP($B231,'4. Proposed RBCs'!$B$3:$R$379,13,FALSE)</f>
        <v>0.2</v>
      </c>
      <c r="Q231" s="5" t="str">
        <f>VLOOKUP($B231,'4. Proposed RBCs'!$B$3:$R$379,15,FALSE)</f>
        <v>--</v>
      </c>
      <c r="R231" s="89" t="str">
        <f>VLOOKUP($B231,'4. Proposed RBCs'!$B$3:$R$379,17,FALSE)</f>
        <v>--</v>
      </c>
      <c r="S231" t="b">
        <f t="shared" si="44"/>
        <v>0</v>
      </c>
      <c r="T231" t="b">
        <f t="shared" si="45"/>
        <v>1</v>
      </c>
      <c r="U231" t="b">
        <f t="shared" si="46"/>
        <v>0</v>
      </c>
      <c r="V231" t="b">
        <f t="shared" si="47"/>
        <v>1</v>
      </c>
      <c r="W231" t="b">
        <f t="shared" si="48"/>
        <v>0</v>
      </c>
      <c r="X231" t="b">
        <f t="shared" si="49"/>
        <v>1</v>
      </c>
      <c r="Y231" t="b">
        <f t="shared" si="50"/>
        <v>1</v>
      </c>
      <c r="Z231" s="106">
        <f t="shared" si="51"/>
        <v>38.534883720930239</v>
      </c>
      <c r="AA231" s="64" t="str">
        <f t="shared" si="52"/>
        <v>--</v>
      </c>
      <c r="AB231" s="64">
        <f t="shared" si="53"/>
        <v>23.375</v>
      </c>
      <c r="AC231" s="64" t="str">
        <f t="shared" si="54"/>
        <v>--</v>
      </c>
      <c r="AD231" s="64">
        <f t="shared" si="55"/>
        <v>5.666666666666667</v>
      </c>
      <c r="AE231" s="64" t="str">
        <f t="shared" si="56"/>
        <v>--</v>
      </c>
      <c r="AF231" s="107" t="str">
        <f t="shared" si="57"/>
        <v>--</v>
      </c>
      <c r="AG231" s="114"/>
      <c r="AH231" s="83"/>
      <c r="AI231" s="83"/>
      <c r="AJ231" s="5"/>
      <c r="AK231" s="98"/>
    </row>
    <row r="232" spans="1:37" x14ac:dyDescent="0.25">
      <c r="A232" s="5">
        <v>525</v>
      </c>
      <c r="B232" s="9">
        <v>415</v>
      </c>
      <c r="C232" s="9" t="s">
        <v>762</v>
      </c>
      <c r="D232" s="18" t="s">
        <v>763</v>
      </c>
      <c r="E232" s="97">
        <f>VLOOKUP($B232,'2018 RBCs'!$A$4:$L$609,6,FALSE)</f>
        <v>1.1E-4</v>
      </c>
      <c r="F232" s="5" t="str">
        <f>VLOOKUP($B232,'2018 RBCs'!$A$4:$L$609,7,FALSE)</f>
        <v>--</v>
      </c>
      <c r="G232" s="5">
        <f>VLOOKUP($B232,'2018 RBCs'!$A$4:$L$609,8,FALSE)</f>
        <v>3.8999999999999998E-3</v>
      </c>
      <c r="H232" s="5" t="str">
        <f>VLOOKUP($B232,'2018 RBCs'!$A$4:$L$609,9,FALSE)</f>
        <v>--</v>
      </c>
      <c r="I232" s="5">
        <f>VLOOKUP($B232,'2018 RBCs'!$A$4:$L$609,10,FALSE)</f>
        <v>7.6E-3</v>
      </c>
      <c r="J232" s="5" t="str">
        <f>VLOOKUP($B232,'2018 RBCs'!$A$4:$L$609,11,FALSE)</f>
        <v>--</v>
      </c>
      <c r="K232" s="98" t="str">
        <f>VLOOKUP($B232,'2018 RBCs'!$A$4:$L$609,12,FALSE)</f>
        <v>--</v>
      </c>
      <c r="L232" s="88">
        <f>VLOOKUP($B232,'4. Proposed RBCs'!$B$3:$R$379,5,FALSE)</f>
        <v>1.6999999999999999E-3</v>
      </c>
      <c r="M232" s="13" t="str">
        <f>VLOOKUP($B232,'4. Proposed RBCs'!$B$3:$R$379,7,FALSE)</f>
        <v>--</v>
      </c>
      <c r="N232" s="8">
        <f>VLOOKUP($B232,'4. Proposed RBCs'!$B$3:$R$379,9,FALSE)</f>
        <v>1.7000000000000001E-2</v>
      </c>
      <c r="O232" s="13" t="str">
        <f>VLOOKUP($B232,'4. Proposed RBCs'!$B$3:$R$379,11,FALSE)</f>
        <v>--</v>
      </c>
      <c r="P232" s="8">
        <f>VLOOKUP($B232,'4. Proposed RBCs'!$B$3:$R$379,13,FALSE)</f>
        <v>2.4E-2</v>
      </c>
      <c r="Q232" s="5" t="str">
        <f>VLOOKUP($B232,'4. Proposed RBCs'!$B$3:$R$379,15,FALSE)</f>
        <v>--</v>
      </c>
      <c r="R232" s="89" t="str">
        <f>VLOOKUP($B232,'4. Proposed RBCs'!$B$3:$R$379,17,FALSE)</f>
        <v>--</v>
      </c>
      <c r="S232" t="b">
        <f t="shared" si="44"/>
        <v>0</v>
      </c>
      <c r="T232" t="b">
        <f t="shared" si="45"/>
        <v>1</v>
      </c>
      <c r="U232" t="b">
        <f t="shared" si="46"/>
        <v>0</v>
      </c>
      <c r="V232" t="b">
        <f t="shared" si="47"/>
        <v>1</v>
      </c>
      <c r="W232" t="b">
        <f t="shared" si="48"/>
        <v>0</v>
      </c>
      <c r="X232" t="b">
        <f t="shared" si="49"/>
        <v>1</v>
      </c>
      <c r="Y232" t="b">
        <f t="shared" si="50"/>
        <v>1</v>
      </c>
      <c r="Z232" s="106">
        <f t="shared" si="51"/>
        <v>14.454545454545453</v>
      </c>
      <c r="AA232" s="64" t="str">
        <f t="shared" si="52"/>
        <v>--</v>
      </c>
      <c r="AB232" s="64">
        <f t="shared" si="53"/>
        <v>3.3589743589743595</v>
      </c>
      <c r="AC232" s="64" t="str">
        <f t="shared" si="54"/>
        <v>--</v>
      </c>
      <c r="AD232" s="64">
        <f t="shared" si="55"/>
        <v>2.1578947368421053</v>
      </c>
      <c r="AE232" s="64" t="str">
        <f t="shared" si="56"/>
        <v>--</v>
      </c>
      <c r="AF232" s="107" t="str">
        <f t="shared" si="57"/>
        <v>--</v>
      </c>
      <c r="AG232" s="114"/>
      <c r="AH232" s="83"/>
      <c r="AI232" s="83"/>
      <c r="AJ232" s="5" t="s">
        <v>1734</v>
      </c>
      <c r="AK232" s="98"/>
    </row>
    <row r="233" spans="1:37" x14ac:dyDescent="0.25">
      <c r="A233" s="5">
        <v>531</v>
      </c>
      <c r="B233" s="9">
        <v>420</v>
      </c>
      <c r="C233" s="9" t="s">
        <v>772</v>
      </c>
      <c r="D233" s="18" t="s">
        <v>773</v>
      </c>
      <c r="E233" s="97">
        <f>VLOOKUP($B233,'2018 RBCs'!$A$4:$L$609,6,FALSE)</f>
        <v>1.1E-4</v>
      </c>
      <c r="F233" s="5" t="str">
        <f>VLOOKUP($B233,'2018 RBCs'!$A$4:$L$609,7,FALSE)</f>
        <v>--</v>
      </c>
      <c r="G233" s="5">
        <f>VLOOKUP($B233,'2018 RBCs'!$A$4:$L$609,8,FALSE)</f>
        <v>3.8999999999999998E-3</v>
      </c>
      <c r="H233" s="5" t="str">
        <f>VLOOKUP($B233,'2018 RBCs'!$A$4:$L$609,9,FALSE)</f>
        <v>--</v>
      </c>
      <c r="I233" s="5">
        <f>VLOOKUP($B233,'2018 RBCs'!$A$4:$L$609,10,FALSE)</f>
        <v>7.6E-3</v>
      </c>
      <c r="J233" s="5" t="str">
        <f>VLOOKUP($B233,'2018 RBCs'!$A$4:$L$609,11,FALSE)</f>
        <v>--</v>
      </c>
      <c r="K233" s="98" t="str">
        <f>VLOOKUP($B233,'2018 RBCs'!$A$4:$L$609,12,FALSE)</f>
        <v>--</v>
      </c>
      <c r="L233" s="88">
        <f>VLOOKUP($B233,'4. Proposed RBCs'!$B$3:$R$379,5,FALSE)</f>
        <v>9.8999999999999994E-5</v>
      </c>
      <c r="M233" s="13" t="str">
        <f>VLOOKUP($B233,'4. Proposed RBCs'!$B$3:$R$379,7,FALSE)</f>
        <v>--</v>
      </c>
      <c r="N233" s="8">
        <f>VLOOKUP($B233,'4. Proposed RBCs'!$B$3:$R$379,9,FALSE)</f>
        <v>6.8000000000000005E-4</v>
      </c>
      <c r="O233" s="13" t="str">
        <f>VLOOKUP($B233,'4. Proposed RBCs'!$B$3:$R$379,11,FALSE)</f>
        <v>--</v>
      </c>
      <c r="P233" s="8">
        <f>VLOOKUP($B233,'4. Proposed RBCs'!$B$3:$R$379,13,FALSE)</f>
        <v>1.5E-3</v>
      </c>
      <c r="Q233" s="5" t="str">
        <f>VLOOKUP($B233,'4. Proposed RBCs'!$B$3:$R$379,15,FALSE)</f>
        <v>--</v>
      </c>
      <c r="R233" s="89" t="str">
        <f>VLOOKUP($B233,'4. Proposed RBCs'!$B$3:$R$379,17,FALSE)</f>
        <v>--</v>
      </c>
      <c r="S233" t="b">
        <f t="shared" si="44"/>
        <v>0</v>
      </c>
      <c r="T233" t="b">
        <f t="shared" si="45"/>
        <v>1</v>
      </c>
      <c r="U233" t="b">
        <f t="shared" si="46"/>
        <v>0</v>
      </c>
      <c r="V233" t="b">
        <f t="shared" si="47"/>
        <v>1</v>
      </c>
      <c r="W233" t="b">
        <f t="shared" si="48"/>
        <v>0</v>
      </c>
      <c r="X233" t="b">
        <f t="shared" si="49"/>
        <v>1</v>
      </c>
      <c r="Y233" t="b">
        <f t="shared" si="50"/>
        <v>1</v>
      </c>
      <c r="Z233" s="106">
        <f t="shared" si="51"/>
        <v>-0.10000000000000009</v>
      </c>
      <c r="AA233" s="64" t="str">
        <f t="shared" si="52"/>
        <v>--</v>
      </c>
      <c r="AB233" s="64">
        <f t="shared" si="53"/>
        <v>-0.82564102564102559</v>
      </c>
      <c r="AC233" s="64" t="str">
        <f t="shared" si="54"/>
        <v>--</v>
      </c>
      <c r="AD233" s="64">
        <f t="shared" si="55"/>
        <v>-0.80263157894736836</v>
      </c>
      <c r="AE233" s="64" t="str">
        <f t="shared" si="56"/>
        <v>--</v>
      </c>
      <c r="AF233" s="107" t="str">
        <f t="shared" si="57"/>
        <v>--</v>
      </c>
      <c r="AG233" s="114"/>
      <c r="AH233" s="83"/>
      <c r="AI233" s="83"/>
      <c r="AJ233" s="5" t="s">
        <v>1734</v>
      </c>
      <c r="AK233" s="98"/>
    </row>
    <row r="234" spans="1:37" x14ac:dyDescent="0.25">
      <c r="A234" s="5">
        <v>532</v>
      </c>
      <c r="B234" s="9">
        <v>421</v>
      </c>
      <c r="C234" s="9" t="s">
        <v>774</v>
      </c>
      <c r="D234" s="18" t="s">
        <v>775</v>
      </c>
      <c r="E234" s="97">
        <f>VLOOKUP($B234,'2018 RBCs'!$A$4:$L$609,6,FALSE)</f>
        <v>4.6999999999999997E-5</v>
      </c>
      <c r="F234" s="5" t="str">
        <f>VLOOKUP($B234,'2018 RBCs'!$A$4:$L$609,7,FALSE)</f>
        <v>--</v>
      </c>
      <c r="G234" s="5">
        <f>VLOOKUP($B234,'2018 RBCs'!$A$4:$L$609,8,FALSE)</f>
        <v>1.6999999999999999E-3</v>
      </c>
      <c r="H234" s="5" t="str">
        <f>VLOOKUP($B234,'2018 RBCs'!$A$4:$L$609,9,FALSE)</f>
        <v>--</v>
      </c>
      <c r="I234" s="5">
        <f>VLOOKUP($B234,'2018 RBCs'!$A$4:$L$609,10,FALSE)</f>
        <v>3.3999999999999998E-3</v>
      </c>
      <c r="J234" s="5" t="str">
        <f>VLOOKUP($B234,'2018 RBCs'!$A$4:$L$609,11,FALSE)</f>
        <v>--</v>
      </c>
      <c r="K234" s="98" t="str">
        <f>VLOOKUP($B234,'2018 RBCs'!$A$4:$L$609,12,FALSE)</f>
        <v>--</v>
      </c>
      <c r="L234" s="88">
        <f>VLOOKUP($B234,'4. Proposed RBCs'!$B$3:$R$379,5,FALSE)</f>
        <v>7.6999999999999996E-4</v>
      </c>
      <c r="M234" s="13" t="str">
        <f>VLOOKUP($B234,'4. Proposed RBCs'!$B$3:$R$379,7,FALSE)</f>
        <v>--</v>
      </c>
      <c r="N234" s="8">
        <f>VLOOKUP($B234,'4. Proposed RBCs'!$B$3:$R$379,9,FALSE)</f>
        <v>7.7999999999999996E-3</v>
      </c>
      <c r="O234" s="13" t="str">
        <f>VLOOKUP($B234,'4. Proposed RBCs'!$B$3:$R$379,11,FALSE)</f>
        <v>--</v>
      </c>
      <c r="P234" s="8">
        <f>VLOOKUP($B234,'4. Proposed RBCs'!$B$3:$R$379,13,FALSE)</f>
        <v>1.0999999999999999E-2</v>
      </c>
      <c r="Q234" s="5" t="str">
        <f>VLOOKUP($B234,'4. Proposed RBCs'!$B$3:$R$379,15,FALSE)</f>
        <v>--</v>
      </c>
      <c r="R234" s="89" t="str">
        <f>VLOOKUP($B234,'4. Proposed RBCs'!$B$3:$R$379,17,FALSE)</f>
        <v>--</v>
      </c>
      <c r="S234" t="b">
        <f t="shared" si="44"/>
        <v>0</v>
      </c>
      <c r="T234" t="b">
        <f t="shared" si="45"/>
        <v>1</v>
      </c>
      <c r="U234" t="b">
        <f t="shared" si="46"/>
        <v>0</v>
      </c>
      <c r="V234" t="b">
        <f t="shared" si="47"/>
        <v>1</v>
      </c>
      <c r="W234" t="b">
        <f t="shared" si="48"/>
        <v>0</v>
      </c>
      <c r="X234" t="b">
        <f t="shared" si="49"/>
        <v>1</v>
      </c>
      <c r="Y234" t="b">
        <f t="shared" si="50"/>
        <v>1</v>
      </c>
      <c r="Z234" s="106">
        <f t="shared" si="51"/>
        <v>15.382978723404257</v>
      </c>
      <c r="AA234" s="64" t="str">
        <f t="shared" si="52"/>
        <v>--</v>
      </c>
      <c r="AB234" s="64">
        <f t="shared" si="53"/>
        <v>3.5882352941176472</v>
      </c>
      <c r="AC234" s="64" t="str">
        <f t="shared" si="54"/>
        <v>--</v>
      </c>
      <c r="AD234" s="64">
        <f t="shared" si="55"/>
        <v>2.2352941176470589</v>
      </c>
      <c r="AE234" s="64" t="str">
        <f t="shared" si="56"/>
        <v>--</v>
      </c>
      <c r="AF234" s="107" t="str">
        <f t="shared" si="57"/>
        <v>--</v>
      </c>
      <c r="AG234" s="114"/>
      <c r="AH234" s="83"/>
      <c r="AI234" s="83"/>
      <c r="AJ234" s="5" t="s">
        <v>1734</v>
      </c>
      <c r="AK234" s="98"/>
    </row>
    <row r="235" spans="1:37" x14ac:dyDescent="0.25">
      <c r="A235" s="5">
        <v>533</v>
      </c>
      <c r="B235" s="9">
        <v>422</v>
      </c>
      <c r="C235" s="9" t="s">
        <v>776</v>
      </c>
      <c r="D235" s="18" t="s">
        <v>777</v>
      </c>
      <c r="E235" s="97">
        <f>VLOOKUP($B235,'2018 RBCs'!$A$4:$L$609,6,FALSE)</f>
        <v>7.1000000000000005E-5</v>
      </c>
      <c r="F235" s="5" t="str">
        <f>VLOOKUP($B235,'2018 RBCs'!$A$4:$L$609,7,FALSE)</f>
        <v>--</v>
      </c>
      <c r="G235" s="5">
        <f>VLOOKUP($B235,'2018 RBCs'!$A$4:$L$609,8,FALSE)</f>
        <v>2.5999999999999999E-3</v>
      </c>
      <c r="H235" s="5" t="str">
        <f>VLOOKUP($B235,'2018 RBCs'!$A$4:$L$609,9,FALSE)</f>
        <v>--</v>
      </c>
      <c r="I235" s="5">
        <f>VLOOKUP($B235,'2018 RBCs'!$A$4:$L$609,10,FALSE)</f>
        <v>5.1000000000000004E-3</v>
      </c>
      <c r="J235" s="5" t="str">
        <f>VLOOKUP($B235,'2018 RBCs'!$A$4:$L$609,11,FALSE)</f>
        <v>--</v>
      </c>
      <c r="K235" s="98" t="str">
        <f>VLOOKUP($B235,'2018 RBCs'!$A$4:$L$609,12,FALSE)</f>
        <v>--</v>
      </c>
      <c r="L235" s="88">
        <f>VLOOKUP($B235,'4. Proposed RBCs'!$B$3:$R$379,5,FALSE)</f>
        <v>1.1999999999999999E-3</v>
      </c>
      <c r="M235" s="13" t="str">
        <f>VLOOKUP($B235,'4. Proposed RBCs'!$B$3:$R$379,7,FALSE)</f>
        <v>--</v>
      </c>
      <c r="N235" s="8">
        <f>VLOOKUP($B235,'4. Proposed RBCs'!$B$3:$R$379,9,FALSE)</f>
        <v>1.2E-2</v>
      </c>
      <c r="O235" s="13" t="str">
        <f>VLOOKUP($B235,'4. Proposed RBCs'!$B$3:$R$379,11,FALSE)</f>
        <v>--</v>
      </c>
      <c r="P235" s="8">
        <f>VLOOKUP($B235,'4. Proposed RBCs'!$B$3:$R$379,13,FALSE)</f>
        <v>1.6E-2</v>
      </c>
      <c r="Q235" s="5" t="str">
        <f>VLOOKUP($B235,'4. Proposed RBCs'!$B$3:$R$379,15,FALSE)</f>
        <v>--</v>
      </c>
      <c r="R235" s="89" t="str">
        <f>VLOOKUP($B235,'4. Proposed RBCs'!$B$3:$R$379,17,FALSE)</f>
        <v>--</v>
      </c>
      <c r="S235" t="b">
        <f t="shared" si="44"/>
        <v>0</v>
      </c>
      <c r="T235" t="b">
        <f t="shared" si="45"/>
        <v>1</v>
      </c>
      <c r="U235" t="b">
        <f t="shared" si="46"/>
        <v>0</v>
      </c>
      <c r="V235" t="b">
        <f t="shared" si="47"/>
        <v>1</v>
      </c>
      <c r="W235" t="b">
        <f t="shared" si="48"/>
        <v>0</v>
      </c>
      <c r="X235" t="b">
        <f t="shared" si="49"/>
        <v>1</v>
      </c>
      <c r="Y235" t="b">
        <f t="shared" si="50"/>
        <v>1</v>
      </c>
      <c r="Z235" s="106">
        <f t="shared" si="51"/>
        <v>15.901408450704221</v>
      </c>
      <c r="AA235" s="64" t="str">
        <f t="shared" si="52"/>
        <v>--</v>
      </c>
      <c r="AB235" s="64">
        <f t="shared" si="53"/>
        <v>3.6153846153846159</v>
      </c>
      <c r="AC235" s="64" t="str">
        <f t="shared" si="54"/>
        <v>--</v>
      </c>
      <c r="AD235" s="64">
        <f t="shared" si="55"/>
        <v>2.1372549019607843</v>
      </c>
      <c r="AE235" s="64" t="str">
        <f t="shared" si="56"/>
        <v>--</v>
      </c>
      <c r="AF235" s="107" t="str">
        <f t="shared" si="57"/>
        <v>--</v>
      </c>
      <c r="AG235" s="114"/>
      <c r="AH235" s="83"/>
      <c r="AI235" s="83"/>
      <c r="AJ235" s="5" t="s">
        <v>1734</v>
      </c>
      <c r="AK235" s="98"/>
    </row>
    <row r="236" spans="1:37" x14ac:dyDescent="0.25">
      <c r="A236" s="5">
        <v>534</v>
      </c>
      <c r="B236" s="9">
        <v>423</v>
      </c>
      <c r="C236" s="9" t="s">
        <v>778</v>
      </c>
      <c r="D236" s="18" t="s">
        <v>779</v>
      </c>
      <c r="E236" s="97">
        <f>VLOOKUP($B236,'2018 RBCs'!$A$4:$L$609,6,FALSE)</f>
        <v>1.3999999999999999E-6</v>
      </c>
      <c r="F236" s="5" t="str">
        <f>VLOOKUP($B236,'2018 RBCs'!$A$4:$L$609,7,FALSE)</f>
        <v>--</v>
      </c>
      <c r="G236" s="5">
        <f>VLOOKUP($B236,'2018 RBCs'!$A$4:$L$609,8,FALSE)</f>
        <v>5.1999999999999997E-5</v>
      </c>
      <c r="H236" s="5" t="str">
        <f>VLOOKUP($B236,'2018 RBCs'!$A$4:$L$609,9,FALSE)</f>
        <v>--</v>
      </c>
      <c r="I236" s="5">
        <f>VLOOKUP($B236,'2018 RBCs'!$A$4:$L$609,10,FALSE)</f>
        <v>1E-4</v>
      </c>
      <c r="J236" s="5" t="str">
        <f>VLOOKUP($B236,'2018 RBCs'!$A$4:$L$609,11,FALSE)</f>
        <v>--</v>
      </c>
      <c r="K236" s="98" t="str">
        <f>VLOOKUP($B236,'2018 RBCs'!$A$4:$L$609,12,FALSE)</f>
        <v>--</v>
      </c>
      <c r="L236" s="88">
        <f>VLOOKUP($B236,'4. Proposed RBCs'!$B$3:$R$379,5,FALSE)</f>
        <v>2.3E-5</v>
      </c>
      <c r="M236" s="13" t="str">
        <f>VLOOKUP($B236,'4. Proposed RBCs'!$B$3:$R$379,7,FALSE)</f>
        <v>--</v>
      </c>
      <c r="N236" s="8">
        <f>VLOOKUP($B236,'4. Proposed RBCs'!$B$3:$R$379,9,FALSE)</f>
        <v>2.3000000000000001E-4</v>
      </c>
      <c r="O236" s="13" t="str">
        <f>VLOOKUP($B236,'4. Proposed RBCs'!$B$3:$R$379,11,FALSE)</f>
        <v>--</v>
      </c>
      <c r="P236" s="8">
        <f>VLOOKUP($B236,'4. Proposed RBCs'!$B$3:$R$379,13,FALSE)</f>
        <v>3.2000000000000003E-4</v>
      </c>
      <c r="Q236" s="5" t="str">
        <f>VLOOKUP($B236,'4. Proposed RBCs'!$B$3:$R$379,15,FALSE)</f>
        <v>--</v>
      </c>
      <c r="R236" s="89" t="str">
        <f>VLOOKUP($B236,'4. Proposed RBCs'!$B$3:$R$379,17,FALSE)</f>
        <v>--</v>
      </c>
      <c r="S236" t="b">
        <f t="shared" si="44"/>
        <v>0</v>
      </c>
      <c r="T236" t="b">
        <f t="shared" si="45"/>
        <v>1</v>
      </c>
      <c r="U236" t="b">
        <f t="shared" si="46"/>
        <v>0</v>
      </c>
      <c r="V236" t="b">
        <f t="shared" si="47"/>
        <v>1</v>
      </c>
      <c r="W236" t="b">
        <f t="shared" si="48"/>
        <v>0</v>
      </c>
      <c r="X236" t="b">
        <f t="shared" si="49"/>
        <v>1</v>
      </c>
      <c r="Y236" t="b">
        <f t="shared" si="50"/>
        <v>1</v>
      </c>
      <c r="Z236" s="106">
        <f t="shared" si="51"/>
        <v>15.428571428571429</v>
      </c>
      <c r="AA236" s="64" t="str">
        <f t="shared" si="52"/>
        <v>--</v>
      </c>
      <c r="AB236" s="64">
        <f t="shared" si="53"/>
        <v>3.4230769230769238</v>
      </c>
      <c r="AC236" s="64" t="str">
        <f t="shared" si="54"/>
        <v>--</v>
      </c>
      <c r="AD236" s="64">
        <f t="shared" si="55"/>
        <v>2.2000000000000002</v>
      </c>
      <c r="AE236" s="64" t="str">
        <f t="shared" si="56"/>
        <v>--</v>
      </c>
      <c r="AF236" s="107" t="str">
        <f t="shared" si="57"/>
        <v>--</v>
      </c>
      <c r="AG236" s="114"/>
      <c r="AH236" s="83"/>
      <c r="AI236" s="83"/>
      <c r="AJ236" s="5" t="s">
        <v>1734</v>
      </c>
      <c r="AK236" s="98"/>
    </row>
    <row r="237" spans="1:37" x14ac:dyDescent="0.25">
      <c r="A237" s="5">
        <v>540</v>
      </c>
      <c r="B237" s="9">
        <v>426</v>
      </c>
      <c r="C237" s="9" t="s">
        <v>788</v>
      </c>
      <c r="D237" s="18" t="s">
        <v>789</v>
      </c>
      <c r="E237" s="97">
        <f>VLOOKUP($B237,'2018 RBCs'!$A$4:$L$609,6,FALSE)</f>
        <v>6.0999999999999997E-4</v>
      </c>
      <c r="F237" s="5" t="str">
        <f>VLOOKUP($B237,'2018 RBCs'!$A$4:$L$609,7,FALSE)</f>
        <v>--</v>
      </c>
      <c r="G237" s="5">
        <f>VLOOKUP($B237,'2018 RBCs'!$A$4:$L$609,8,FALSE)</f>
        <v>2.1999999999999999E-2</v>
      </c>
      <c r="H237" s="5" t="str">
        <f>VLOOKUP($B237,'2018 RBCs'!$A$4:$L$609,9,FALSE)</f>
        <v>--</v>
      </c>
      <c r="I237" s="5">
        <f>VLOOKUP($B237,'2018 RBCs'!$A$4:$L$609,10,FALSE)</f>
        <v>4.2999999999999997E-2</v>
      </c>
      <c r="J237" s="5" t="str">
        <f>VLOOKUP($B237,'2018 RBCs'!$A$4:$L$609,11,FALSE)</f>
        <v>--</v>
      </c>
      <c r="K237" s="98" t="str">
        <f>VLOOKUP($B237,'2018 RBCs'!$A$4:$L$609,12,FALSE)</f>
        <v>--</v>
      </c>
      <c r="L237" s="88">
        <f>VLOOKUP($B237,'4. Proposed RBCs'!$B$3:$R$379,5,FALSE)</f>
        <v>7.9000000000000008E-3</v>
      </c>
      <c r="M237" s="13" t="str">
        <f>VLOOKUP($B237,'4. Proposed RBCs'!$B$3:$R$379,7,FALSE)</f>
        <v>--</v>
      </c>
      <c r="N237" s="8">
        <f>VLOOKUP($B237,'4. Proposed RBCs'!$B$3:$R$379,9,FALSE)</f>
        <v>7.3999999999999996E-2</v>
      </c>
      <c r="O237" s="13" t="str">
        <f>VLOOKUP($B237,'4. Proposed RBCs'!$B$3:$R$379,11,FALSE)</f>
        <v>--</v>
      </c>
      <c r="P237" s="8">
        <f>VLOOKUP($B237,'4. Proposed RBCs'!$B$3:$R$379,13,FALSE)</f>
        <v>0.11</v>
      </c>
      <c r="Q237" s="5" t="str">
        <f>VLOOKUP($B237,'4. Proposed RBCs'!$B$3:$R$379,15,FALSE)</f>
        <v>--</v>
      </c>
      <c r="R237" s="89" t="str">
        <f>VLOOKUP($B237,'4. Proposed RBCs'!$B$3:$R$379,17,FALSE)</f>
        <v>--</v>
      </c>
      <c r="S237" t="b">
        <f t="shared" si="44"/>
        <v>0</v>
      </c>
      <c r="T237" t="b">
        <f t="shared" si="45"/>
        <v>1</v>
      </c>
      <c r="U237" t="b">
        <f t="shared" si="46"/>
        <v>0</v>
      </c>
      <c r="V237" t="b">
        <f t="shared" si="47"/>
        <v>1</v>
      </c>
      <c r="W237" t="b">
        <f t="shared" si="48"/>
        <v>0</v>
      </c>
      <c r="X237" t="b">
        <f t="shared" si="49"/>
        <v>1</v>
      </c>
      <c r="Y237" t="b">
        <f t="shared" si="50"/>
        <v>1</v>
      </c>
      <c r="Z237" s="106">
        <f t="shared" si="51"/>
        <v>11.950819672131148</v>
      </c>
      <c r="AA237" s="64" t="str">
        <f t="shared" si="52"/>
        <v>--</v>
      </c>
      <c r="AB237" s="64">
        <f t="shared" si="53"/>
        <v>2.3636363636363638</v>
      </c>
      <c r="AC237" s="64" t="str">
        <f t="shared" si="54"/>
        <v>--</v>
      </c>
      <c r="AD237" s="64">
        <f t="shared" si="55"/>
        <v>1.5581395348837213</v>
      </c>
      <c r="AE237" s="64" t="str">
        <f t="shared" si="56"/>
        <v>--</v>
      </c>
      <c r="AF237" s="107" t="str">
        <f t="shared" si="57"/>
        <v>--</v>
      </c>
      <c r="AG237" s="114"/>
      <c r="AH237" s="83"/>
      <c r="AI237" s="83"/>
      <c r="AJ237" s="5" t="s">
        <v>1734</v>
      </c>
      <c r="AK237" s="98"/>
    </row>
    <row r="238" spans="1:37" x14ac:dyDescent="0.25">
      <c r="A238" s="5">
        <v>547</v>
      </c>
      <c r="B238" s="9">
        <v>428</v>
      </c>
      <c r="C238" s="9" t="s">
        <v>799</v>
      </c>
      <c r="D238" s="18" t="s">
        <v>800</v>
      </c>
      <c r="E238" s="97">
        <f>VLOOKUP($B238,'2018 RBCs'!$A$4:$L$609,6,FALSE)</f>
        <v>2.9000000000000001E-2</v>
      </c>
      <c r="F238" s="5">
        <f>VLOOKUP($B238,'2018 RBCs'!$A$4:$L$609,7,FALSE)</f>
        <v>3.7</v>
      </c>
      <c r="G238" s="5">
        <f>VLOOKUP($B238,'2018 RBCs'!$A$4:$L$609,8,FALSE)</f>
        <v>0.76</v>
      </c>
      <c r="H238" s="5">
        <f>VLOOKUP($B238,'2018 RBCs'!$A$4:$L$609,9,FALSE)</f>
        <v>16</v>
      </c>
      <c r="I238" s="5">
        <f>VLOOKUP($B238,'2018 RBCs'!$A$4:$L$609,10,FALSE)</f>
        <v>0.35</v>
      </c>
      <c r="J238" s="5">
        <f>VLOOKUP($B238,'2018 RBCs'!$A$4:$L$609,11,FALSE)</f>
        <v>16</v>
      </c>
      <c r="K238" s="98">
        <f>VLOOKUP($B238,'2018 RBCs'!$A$4:$L$609,12,FALSE)</f>
        <v>200</v>
      </c>
      <c r="L238" s="88">
        <f>VLOOKUP($B238,'4. Proposed RBCs'!$B$3:$R$379,5,FALSE)</f>
        <v>1.2999999999999999E-2</v>
      </c>
      <c r="M238" s="8" t="str">
        <f>VLOOKUP($B238,'4. Proposed RBCs'!$B$3:$R$379,7,FALSE)</f>
        <v>--</v>
      </c>
      <c r="N238" s="8">
        <f>VLOOKUP($B238,'4. Proposed RBCs'!$B$3:$R$379,9,FALSE)</f>
        <v>7.5999999999999998E-2</v>
      </c>
      <c r="O238" s="8" t="str">
        <f>VLOOKUP($B238,'4. Proposed RBCs'!$B$3:$R$379,11,FALSE)</f>
        <v>--</v>
      </c>
      <c r="P238" s="8">
        <f>VLOOKUP($B238,'4. Proposed RBCs'!$B$3:$R$379,13,FALSE)</f>
        <v>0.11</v>
      </c>
      <c r="Q238" s="8" t="str">
        <f>VLOOKUP($B238,'4. Proposed RBCs'!$B$3:$R$379,15,FALSE)</f>
        <v>--</v>
      </c>
      <c r="R238" s="91">
        <f>VLOOKUP($B238,'4. Proposed RBCs'!$B$3:$R$379,17,FALSE)</f>
        <v>0.3</v>
      </c>
      <c r="S238" t="b">
        <f t="shared" si="44"/>
        <v>0</v>
      </c>
      <c r="T238" t="b">
        <f t="shared" si="45"/>
        <v>0</v>
      </c>
      <c r="U238" t="b">
        <f t="shared" si="46"/>
        <v>0</v>
      </c>
      <c r="V238" t="b">
        <f t="shared" si="47"/>
        <v>0</v>
      </c>
      <c r="W238" t="b">
        <f t="shared" si="48"/>
        <v>0</v>
      </c>
      <c r="X238" t="b">
        <f t="shared" si="49"/>
        <v>0</v>
      </c>
      <c r="Y238" t="b">
        <f t="shared" si="50"/>
        <v>0</v>
      </c>
      <c r="Z238" s="106">
        <f t="shared" si="51"/>
        <v>-0.55172413793103448</v>
      </c>
      <c r="AA238" s="64" t="str">
        <f t="shared" si="52"/>
        <v>--</v>
      </c>
      <c r="AB238" s="64">
        <f t="shared" si="53"/>
        <v>-0.9</v>
      </c>
      <c r="AC238" s="64" t="str">
        <f t="shared" si="54"/>
        <v>--</v>
      </c>
      <c r="AD238" s="64">
        <f t="shared" si="55"/>
        <v>-0.68571428571428572</v>
      </c>
      <c r="AE238" s="64" t="str">
        <f t="shared" si="56"/>
        <v>--</v>
      </c>
      <c r="AF238" s="107">
        <f t="shared" si="57"/>
        <v>-0.99849999999999994</v>
      </c>
      <c r="AG238" s="114"/>
      <c r="AH238" s="83"/>
      <c r="AI238" s="83" t="s">
        <v>1764</v>
      </c>
      <c r="AJ238" s="5" t="s">
        <v>54</v>
      </c>
      <c r="AK238" s="98"/>
    </row>
    <row r="239" spans="1:37" x14ac:dyDescent="0.25">
      <c r="A239" s="5">
        <v>516</v>
      </c>
      <c r="B239" s="9">
        <v>407</v>
      </c>
      <c r="C239" s="9" t="s">
        <v>748</v>
      </c>
      <c r="D239" s="18" t="s">
        <v>749</v>
      </c>
      <c r="E239" s="97">
        <f>VLOOKUP($B239,'2018 RBCs'!$A$4:$L$609,6,FALSE)</f>
        <v>5.3000000000000001E-5</v>
      </c>
      <c r="F239" s="5" t="str">
        <f>VLOOKUP($B239,'2018 RBCs'!$A$4:$L$609,7,FALSE)</f>
        <v>--</v>
      </c>
      <c r="G239" s="5">
        <f>VLOOKUP($B239,'2018 RBCs'!$A$4:$L$609,8,FALSE)</f>
        <v>2E-3</v>
      </c>
      <c r="H239" s="5" t="str">
        <f>VLOOKUP($B239,'2018 RBCs'!$A$4:$L$609,9,FALSE)</f>
        <v>--</v>
      </c>
      <c r="I239" s="5">
        <f>VLOOKUP($B239,'2018 RBCs'!$A$4:$L$609,10,FALSE)</f>
        <v>3.8E-3</v>
      </c>
      <c r="J239" s="5" t="str">
        <f>VLOOKUP($B239,'2018 RBCs'!$A$4:$L$609,11,FALSE)</f>
        <v>--</v>
      </c>
      <c r="K239" s="98" t="str">
        <f>VLOOKUP($B239,'2018 RBCs'!$A$4:$L$609,12,FALSE)</f>
        <v>--</v>
      </c>
      <c r="L239" s="88">
        <f>VLOOKUP($B239,'4. Proposed RBCs'!$B$3:$R$379,5,FALSE)</f>
        <v>1.6999999999999999E-3</v>
      </c>
      <c r="M239" s="13" t="str">
        <f>VLOOKUP($B239,'4. Proposed RBCs'!$B$3:$R$379,7,FALSE)</f>
        <v>--</v>
      </c>
      <c r="N239" s="8">
        <f>VLOOKUP($B239,'4. Proposed RBCs'!$B$3:$R$379,9,FALSE)</f>
        <v>3.4000000000000002E-2</v>
      </c>
      <c r="O239" s="13" t="str">
        <f>VLOOKUP($B239,'4. Proposed RBCs'!$B$3:$R$379,11,FALSE)</f>
        <v>--</v>
      </c>
      <c r="P239" s="8">
        <f>VLOOKUP($B239,'4. Proposed RBCs'!$B$3:$R$379,13,FALSE)</f>
        <v>2.3E-2</v>
      </c>
      <c r="Q239" s="5" t="str">
        <f>VLOOKUP($B239,'4. Proposed RBCs'!$B$3:$R$379,15,FALSE)</f>
        <v>--</v>
      </c>
      <c r="R239" s="89" t="str">
        <f>VLOOKUP($B239,'4. Proposed RBCs'!$B$3:$R$379,17,FALSE)</f>
        <v>--</v>
      </c>
      <c r="S239" t="b">
        <f t="shared" si="44"/>
        <v>0</v>
      </c>
      <c r="T239" t="b">
        <f t="shared" si="45"/>
        <v>1</v>
      </c>
      <c r="U239" t="b">
        <f t="shared" si="46"/>
        <v>0</v>
      </c>
      <c r="V239" t="b">
        <f t="shared" si="47"/>
        <v>1</v>
      </c>
      <c r="W239" t="b">
        <f t="shared" si="48"/>
        <v>0</v>
      </c>
      <c r="X239" t="b">
        <f t="shared" si="49"/>
        <v>1</v>
      </c>
      <c r="Y239" t="b">
        <f t="shared" si="50"/>
        <v>1</v>
      </c>
      <c r="Z239" s="106">
        <f t="shared" si="51"/>
        <v>31.075471698113205</v>
      </c>
      <c r="AA239" s="64" t="str">
        <f t="shared" si="52"/>
        <v>--</v>
      </c>
      <c r="AB239" s="64">
        <f t="shared" si="53"/>
        <v>16</v>
      </c>
      <c r="AC239" s="64" t="str">
        <f t="shared" si="54"/>
        <v>--</v>
      </c>
      <c r="AD239" s="64">
        <f t="shared" si="55"/>
        <v>5.0526315789473681</v>
      </c>
      <c r="AE239" s="64" t="str">
        <f t="shared" si="56"/>
        <v>--</v>
      </c>
      <c r="AF239" s="107" t="str">
        <f t="shared" si="57"/>
        <v>--</v>
      </c>
      <c r="AG239" s="114"/>
      <c r="AH239" s="83"/>
      <c r="AI239" s="83"/>
      <c r="AJ239" s="5" t="s">
        <v>1734</v>
      </c>
      <c r="AK239" s="98"/>
    </row>
    <row r="240" spans="1:37" x14ac:dyDescent="0.25">
      <c r="A240" s="5">
        <v>517</v>
      </c>
      <c r="B240" s="9">
        <v>408</v>
      </c>
      <c r="C240" s="9" t="s">
        <v>750</v>
      </c>
      <c r="D240" s="18" t="s">
        <v>751</v>
      </c>
      <c r="E240" s="97">
        <f>VLOOKUP($B240,'2018 RBCs'!$A$4:$L$609,6,FALSE)</f>
        <v>2.0999999999999998E-6</v>
      </c>
      <c r="F240" s="5" t="str">
        <f>VLOOKUP($B240,'2018 RBCs'!$A$4:$L$609,7,FALSE)</f>
        <v>--</v>
      </c>
      <c r="G240" s="5">
        <f>VLOOKUP($B240,'2018 RBCs'!$A$4:$L$609,8,FALSE)</f>
        <v>7.7999999999999999E-5</v>
      </c>
      <c r="H240" s="5" t="str">
        <f>VLOOKUP($B240,'2018 RBCs'!$A$4:$L$609,9,FALSE)</f>
        <v>--</v>
      </c>
      <c r="I240" s="5">
        <f>VLOOKUP($B240,'2018 RBCs'!$A$4:$L$609,10,FALSE)</f>
        <v>1.4999999999999999E-4</v>
      </c>
      <c r="J240" s="5" t="str">
        <f>VLOOKUP($B240,'2018 RBCs'!$A$4:$L$609,11,FALSE)</f>
        <v>--</v>
      </c>
      <c r="K240" s="98" t="str">
        <f>VLOOKUP($B240,'2018 RBCs'!$A$4:$L$609,12,FALSE)</f>
        <v>--</v>
      </c>
      <c r="L240" s="88">
        <f>VLOOKUP($B240,'4. Proposed RBCs'!$B$3:$R$379,5,FALSE)</f>
        <v>3.4999999999999997E-5</v>
      </c>
      <c r="M240" s="13" t="str">
        <f>VLOOKUP($B240,'4. Proposed RBCs'!$B$3:$R$379,7,FALSE)</f>
        <v>--</v>
      </c>
      <c r="N240" s="8">
        <f>VLOOKUP($B240,'4. Proposed RBCs'!$B$3:$R$379,9,FALSE)</f>
        <v>3.6000000000000002E-4</v>
      </c>
      <c r="O240" s="13" t="str">
        <f>VLOOKUP($B240,'4. Proposed RBCs'!$B$3:$R$379,11,FALSE)</f>
        <v>--</v>
      </c>
      <c r="P240" s="8">
        <f>VLOOKUP($B240,'4. Proposed RBCs'!$B$3:$R$379,13,FALSE)</f>
        <v>4.8000000000000001E-4</v>
      </c>
      <c r="Q240" s="5" t="str">
        <f>VLOOKUP($B240,'4. Proposed RBCs'!$B$3:$R$379,15,FALSE)</f>
        <v>--</v>
      </c>
      <c r="R240" s="89" t="str">
        <f>VLOOKUP($B240,'4. Proposed RBCs'!$B$3:$R$379,17,FALSE)</f>
        <v>--</v>
      </c>
      <c r="S240" t="b">
        <f t="shared" si="44"/>
        <v>0</v>
      </c>
      <c r="T240" t="b">
        <f t="shared" si="45"/>
        <v>1</v>
      </c>
      <c r="U240" t="b">
        <f t="shared" si="46"/>
        <v>0</v>
      </c>
      <c r="V240" t="b">
        <f t="shared" si="47"/>
        <v>1</v>
      </c>
      <c r="W240" t="b">
        <f t="shared" si="48"/>
        <v>0</v>
      </c>
      <c r="X240" t="b">
        <f t="shared" si="49"/>
        <v>1</v>
      </c>
      <c r="Y240" t="b">
        <f t="shared" si="50"/>
        <v>1</v>
      </c>
      <c r="Z240" s="106">
        <f t="shared" si="51"/>
        <v>15.666666666666668</v>
      </c>
      <c r="AA240" s="64" t="str">
        <f t="shared" si="52"/>
        <v>--</v>
      </c>
      <c r="AB240" s="64">
        <f t="shared" si="53"/>
        <v>3.6153846153846159</v>
      </c>
      <c r="AC240" s="64" t="str">
        <f t="shared" si="54"/>
        <v>--</v>
      </c>
      <c r="AD240" s="64">
        <f t="shared" si="55"/>
        <v>2.2000000000000002</v>
      </c>
      <c r="AE240" s="64" t="str">
        <f t="shared" si="56"/>
        <v>--</v>
      </c>
      <c r="AF240" s="107" t="str">
        <f t="shared" si="57"/>
        <v>--</v>
      </c>
      <c r="AG240" s="114"/>
      <c r="AH240" s="83"/>
      <c r="AI240" s="83"/>
      <c r="AJ240" s="5" t="s">
        <v>1734</v>
      </c>
      <c r="AK240" s="98"/>
    </row>
    <row r="241" spans="1:37" x14ac:dyDescent="0.25">
      <c r="A241" s="5">
        <v>519</v>
      </c>
      <c r="B241" s="9">
        <v>410</v>
      </c>
      <c r="C241" s="9" t="s">
        <v>754</v>
      </c>
      <c r="D241" s="18" t="s">
        <v>755</v>
      </c>
      <c r="E241" s="97">
        <f>VLOOKUP($B241,'2018 RBCs'!$A$4:$L$609,6,FALSE)</f>
        <v>4.7000000000000002E-3</v>
      </c>
      <c r="F241" s="5" t="str">
        <f>VLOOKUP($B241,'2018 RBCs'!$A$4:$L$609,7,FALSE)</f>
        <v>--</v>
      </c>
      <c r="G241" s="5">
        <f>VLOOKUP($B241,'2018 RBCs'!$A$4:$L$609,8,FALSE)</f>
        <v>0.17</v>
      </c>
      <c r="H241" s="5" t="str">
        <f>VLOOKUP($B241,'2018 RBCs'!$A$4:$L$609,9,FALSE)</f>
        <v>--</v>
      </c>
      <c r="I241" s="5">
        <f>VLOOKUP($B241,'2018 RBCs'!$A$4:$L$609,10,FALSE)</f>
        <v>0.34</v>
      </c>
      <c r="J241" s="5" t="str">
        <f>VLOOKUP($B241,'2018 RBCs'!$A$4:$L$609,11,FALSE)</f>
        <v>--</v>
      </c>
      <c r="K241" s="98" t="str">
        <f>VLOOKUP($B241,'2018 RBCs'!$A$4:$L$609,12,FALSE)</f>
        <v>--</v>
      </c>
      <c r="L241" s="88">
        <f>VLOOKUP($B241,'4. Proposed RBCs'!$B$3:$R$379,5,FALSE)</f>
        <v>7.6999999999999999E-2</v>
      </c>
      <c r="M241" s="13" t="str">
        <f>VLOOKUP($B241,'4. Proposed RBCs'!$B$3:$R$379,7,FALSE)</f>
        <v>--</v>
      </c>
      <c r="N241" s="8">
        <f>VLOOKUP($B241,'4. Proposed RBCs'!$B$3:$R$379,9,FALSE)</f>
        <v>0.78</v>
      </c>
      <c r="O241" s="13" t="str">
        <f>VLOOKUP($B241,'4. Proposed RBCs'!$B$3:$R$379,11,FALSE)</f>
        <v>--</v>
      </c>
      <c r="P241" s="8">
        <f>VLOOKUP($B241,'4. Proposed RBCs'!$B$3:$R$379,13,FALSE)</f>
        <v>1.1000000000000001</v>
      </c>
      <c r="Q241" s="5" t="str">
        <f>VLOOKUP($B241,'4. Proposed RBCs'!$B$3:$R$379,15,FALSE)</f>
        <v>--</v>
      </c>
      <c r="R241" s="89" t="str">
        <f>VLOOKUP($B241,'4. Proposed RBCs'!$B$3:$R$379,17,FALSE)</f>
        <v>--</v>
      </c>
      <c r="S241" t="b">
        <f t="shared" si="44"/>
        <v>0</v>
      </c>
      <c r="T241" t="b">
        <f t="shared" si="45"/>
        <v>1</v>
      </c>
      <c r="U241" t="b">
        <f t="shared" si="46"/>
        <v>0</v>
      </c>
      <c r="V241" t="b">
        <f t="shared" si="47"/>
        <v>1</v>
      </c>
      <c r="W241" t="b">
        <f t="shared" si="48"/>
        <v>0</v>
      </c>
      <c r="X241" t="b">
        <f t="shared" si="49"/>
        <v>1</v>
      </c>
      <c r="Y241" t="b">
        <f t="shared" si="50"/>
        <v>1</v>
      </c>
      <c r="Z241" s="106">
        <f t="shared" si="51"/>
        <v>15.382978723404255</v>
      </c>
      <c r="AA241" s="64" t="str">
        <f t="shared" si="52"/>
        <v>--</v>
      </c>
      <c r="AB241" s="64">
        <f t="shared" si="53"/>
        <v>3.5882352941176467</v>
      </c>
      <c r="AC241" s="64" t="str">
        <f t="shared" si="54"/>
        <v>--</v>
      </c>
      <c r="AD241" s="64">
        <f t="shared" si="55"/>
        <v>2.2352941176470589</v>
      </c>
      <c r="AE241" s="64" t="str">
        <f t="shared" si="56"/>
        <v>--</v>
      </c>
      <c r="AF241" s="107" t="str">
        <f t="shared" si="57"/>
        <v>--</v>
      </c>
      <c r="AG241" s="114"/>
      <c r="AH241" s="83"/>
      <c r="AI241" s="83"/>
      <c r="AJ241" s="5" t="s">
        <v>1734</v>
      </c>
      <c r="AK241" s="98"/>
    </row>
    <row r="242" spans="1:37" x14ac:dyDescent="0.25">
      <c r="A242" s="5">
        <v>518</v>
      </c>
      <c r="B242" s="5">
        <v>409</v>
      </c>
      <c r="C242" s="5" t="s">
        <v>752</v>
      </c>
      <c r="D242" s="7" t="s">
        <v>753</v>
      </c>
      <c r="E242" s="97" t="str">
        <f>VLOOKUP($B242,'2018 RBCs'!$A$4:$L$609,6,FALSE)</f>
        <v>--</v>
      </c>
      <c r="F242" s="5" t="str">
        <f>VLOOKUP($B242,'2018 RBCs'!$A$4:$L$609,7,FALSE)</f>
        <v>--</v>
      </c>
      <c r="G242" s="5" t="str">
        <f>VLOOKUP($B242,'2018 RBCs'!$A$4:$L$609,8,FALSE)</f>
        <v>--</v>
      </c>
      <c r="H242" s="5" t="str">
        <f>VLOOKUP($B242,'2018 RBCs'!$A$4:$L$609,9,FALSE)</f>
        <v>--</v>
      </c>
      <c r="I242" s="5" t="str">
        <f>VLOOKUP($B242,'2018 RBCs'!$A$4:$L$609,10,FALSE)</f>
        <v>--</v>
      </c>
      <c r="J242" s="5" t="str">
        <f>VLOOKUP($B242,'2018 RBCs'!$A$4:$L$609,11,FALSE)</f>
        <v>--</v>
      </c>
      <c r="K242" s="98" t="str">
        <f>VLOOKUP($B242,'2018 RBCs'!$A$4:$L$609,12,FALSE)</f>
        <v>--</v>
      </c>
      <c r="L242" s="90" t="str">
        <f>VLOOKUP($B242,'4. Proposed RBCs'!$B$3:$R$379,5,FALSE)</f>
        <v>--</v>
      </c>
      <c r="M242" s="8">
        <f>VLOOKUP($B242,'4. Proposed RBCs'!$B$3:$R$379,7,FALSE)</f>
        <v>2E-3</v>
      </c>
      <c r="N242" s="13" t="str">
        <f>VLOOKUP($B242,'4. Proposed RBCs'!$B$3:$R$379,9,FALSE)</f>
        <v>--</v>
      </c>
      <c r="O242" s="8">
        <f>VLOOKUP($B242,'4. Proposed RBCs'!$B$3:$R$379,11,FALSE)</f>
        <v>8.8000000000000005E-3</v>
      </c>
      <c r="P242" s="13" t="str">
        <f>VLOOKUP($B242,'4. Proposed RBCs'!$B$3:$R$379,13,FALSE)</f>
        <v>--</v>
      </c>
      <c r="Q242" s="8">
        <f>VLOOKUP($B242,'4. Proposed RBCs'!$B$3:$R$379,15,FALSE)</f>
        <v>8.8000000000000005E-3</v>
      </c>
      <c r="R242" s="89" t="str">
        <f>VLOOKUP($B242,'4. Proposed RBCs'!$B$3:$R$379,17,FALSE)</f>
        <v>--</v>
      </c>
      <c r="S242" t="b">
        <f t="shared" si="44"/>
        <v>1</v>
      </c>
      <c r="T242" t="b">
        <f t="shared" si="45"/>
        <v>0</v>
      </c>
      <c r="U242" t="b">
        <f t="shared" si="46"/>
        <v>1</v>
      </c>
      <c r="V242" t="b">
        <f t="shared" si="47"/>
        <v>0</v>
      </c>
      <c r="W242" t="b">
        <f t="shared" si="48"/>
        <v>1</v>
      </c>
      <c r="X242" t="b">
        <f t="shared" si="49"/>
        <v>0</v>
      </c>
      <c r="Y242" t="b">
        <f t="shared" si="50"/>
        <v>1</v>
      </c>
      <c r="Z242" s="106" t="str">
        <f t="shared" si="51"/>
        <v>--</v>
      </c>
      <c r="AA242" s="64" t="str">
        <f t="shared" si="52"/>
        <v>--</v>
      </c>
      <c r="AB242" s="64" t="str">
        <f t="shared" si="53"/>
        <v>--</v>
      </c>
      <c r="AC242" s="64" t="str">
        <f t="shared" si="54"/>
        <v>--</v>
      </c>
      <c r="AD242" s="64" t="str">
        <f t="shared" si="55"/>
        <v>--</v>
      </c>
      <c r="AE242" s="64" t="str">
        <f t="shared" si="56"/>
        <v>--</v>
      </c>
      <c r="AF242" s="107" t="str">
        <f t="shared" si="57"/>
        <v>--</v>
      </c>
      <c r="AG242" s="114"/>
      <c r="AH242" s="83"/>
      <c r="AI242" s="83"/>
      <c r="AJ242" s="5"/>
      <c r="AK242" s="98"/>
    </row>
    <row r="243" spans="1:37" x14ac:dyDescent="0.25">
      <c r="A243" s="5">
        <v>529</v>
      </c>
      <c r="B243" s="9">
        <v>419</v>
      </c>
      <c r="C243" s="9" t="s">
        <v>770</v>
      </c>
      <c r="D243" s="18" t="s">
        <v>771</v>
      </c>
      <c r="E243" s="97">
        <f>VLOOKUP($B243,'2018 RBCs'!$A$4:$L$609,6,FALSE)</f>
        <v>4.3000000000000003E-6</v>
      </c>
      <c r="F243" s="5" t="str">
        <f>VLOOKUP($B243,'2018 RBCs'!$A$4:$L$609,7,FALSE)</f>
        <v>--</v>
      </c>
      <c r="G243" s="5">
        <f>VLOOKUP($B243,'2018 RBCs'!$A$4:$L$609,8,FALSE)</f>
        <v>1.6000000000000001E-4</v>
      </c>
      <c r="H243" s="5" t="str">
        <f>VLOOKUP($B243,'2018 RBCs'!$A$4:$L$609,9,FALSE)</f>
        <v>--</v>
      </c>
      <c r="I243" s="5">
        <f>VLOOKUP($B243,'2018 RBCs'!$A$4:$L$609,10,FALSE)</f>
        <v>2.9999999999999997E-4</v>
      </c>
      <c r="J243" s="5" t="str">
        <f>VLOOKUP($B243,'2018 RBCs'!$A$4:$L$609,11,FALSE)</f>
        <v>--</v>
      </c>
      <c r="K243" s="98" t="str">
        <f>VLOOKUP($B243,'2018 RBCs'!$A$4:$L$609,12,FALSE)</f>
        <v>--</v>
      </c>
      <c r="L243" s="88">
        <f>VLOOKUP($B243,'4. Proposed RBCs'!$B$3:$R$379,5,FALSE)</f>
        <v>1.4999999999999999E-4</v>
      </c>
      <c r="M243" s="13" t="str">
        <f>VLOOKUP($B243,'4. Proposed RBCs'!$B$3:$R$379,7,FALSE)</f>
        <v>--</v>
      </c>
      <c r="N243" s="8">
        <f>VLOOKUP($B243,'4. Proposed RBCs'!$B$3:$R$379,9,FALSE)</f>
        <v>2.8999999999999998E-3</v>
      </c>
      <c r="O243" s="13" t="str">
        <f>VLOOKUP($B243,'4. Proposed RBCs'!$B$3:$R$379,11,FALSE)</f>
        <v>--</v>
      </c>
      <c r="P243" s="8">
        <f>VLOOKUP($B243,'4. Proposed RBCs'!$B$3:$R$379,13,FALSE)</f>
        <v>1.8E-3</v>
      </c>
      <c r="Q243" s="5" t="str">
        <f>VLOOKUP($B243,'4. Proposed RBCs'!$B$3:$R$379,15,FALSE)</f>
        <v>--</v>
      </c>
      <c r="R243" s="89" t="str">
        <f>VLOOKUP($B243,'4. Proposed RBCs'!$B$3:$R$379,17,FALSE)</f>
        <v>--</v>
      </c>
      <c r="S243" t="b">
        <f t="shared" si="44"/>
        <v>0</v>
      </c>
      <c r="T243" t="b">
        <f t="shared" si="45"/>
        <v>1</v>
      </c>
      <c r="U243" t="b">
        <f t="shared" si="46"/>
        <v>0</v>
      </c>
      <c r="V243" t="b">
        <f t="shared" si="47"/>
        <v>1</v>
      </c>
      <c r="W243" t="b">
        <f t="shared" si="48"/>
        <v>0</v>
      </c>
      <c r="X243" t="b">
        <f t="shared" si="49"/>
        <v>1</v>
      </c>
      <c r="Y243" t="b">
        <f t="shared" si="50"/>
        <v>1</v>
      </c>
      <c r="Z243" s="106">
        <f t="shared" si="51"/>
        <v>33.883720930232556</v>
      </c>
      <c r="AA243" s="64" t="str">
        <f t="shared" si="52"/>
        <v>--</v>
      </c>
      <c r="AB243" s="64">
        <f t="shared" si="53"/>
        <v>17.124999999999996</v>
      </c>
      <c r="AC243" s="64" t="str">
        <f t="shared" si="54"/>
        <v>--</v>
      </c>
      <c r="AD243" s="64">
        <f t="shared" si="55"/>
        <v>5.0000000000000009</v>
      </c>
      <c r="AE243" s="64" t="str">
        <f t="shared" si="56"/>
        <v>--</v>
      </c>
      <c r="AF243" s="107" t="str">
        <f t="shared" si="57"/>
        <v>--</v>
      </c>
      <c r="AG243" s="114"/>
      <c r="AH243" s="83"/>
      <c r="AI243" s="83"/>
      <c r="AJ243" s="5" t="s">
        <v>1734</v>
      </c>
      <c r="AK243" s="98"/>
    </row>
    <row r="244" spans="1:37" x14ac:dyDescent="0.25">
      <c r="A244" s="5">
        <v>538</v>
      </c>
      <c r="B244" s="9">
        <v>424</v>
      </c>
      <c r="C244" s="9" t="s">
        <v>786</v>
      </c>
      <c r="D244" s="18" t="s">
        <v>787</v>
      </c>
      <c r="E244" s="97">
        <f>VLOOKUP($B244,'2018 RBCs'!$A$4:$L$609,6,FALSE)</f>
        <v>5.2999999999999998E-4</v>
      </c>
      <c r="F244" s="5" t="str">
        <f>VLOOKUP($B244,'2018 RBCs'!$A$4:$L$609,7,FALSE)</f>
        <v>--</v>
      </c>
      <c r="G244" s="5">
        <f>VLOOKUP($B244,'2018 RBCs'!$A$4:$L$609,8,FALSE)</f>
        <v>0.02</v>
      </c>
      <c r="H244" s="5" t="str">
        <f>VLOOKUP($B244,'2018 RBCs'!$A$4:$L$609,9,FALSE)</f>
        <v>--</v>
      </c>
      <c r="I244" s="5">
        <f>VLOOKUP($B244,'2018 RBCs'!$A$4:$L$609,10,FALSE)</f>
        <v>3.7999999999999999E-2</v>
      </c>
      <c r="J244" s="5" t="str">
        <f>VLOOKUP($B244,'2018 RBCs'!$A$4:$L$609,11,FALSE)</f>
        <v>--</v>
      </c>
      <c r="K244" s="98" t="str">
        <f>VLOOKUP($B244,'2018 RBCs'!$A$4:$L$609,12,FALSE)</f>
        <v>--</v>
      </c>
      <c r="L244" s="88">
        <f>VLOOKUP($B244,'4. Proposed RBCs'!$B$3:$R$379,5,FALSE)</f>
        <v>2.1000000000000001E-2</v>
      </c>
      <c r="M244" s="13" t="str">
        <f>VLOOKUP($B244,'4. Proposed RBCs'!$B$3:$R$379,7,FALSE)</f>
        <v>--</v>
      </c>
      <c r="N244" s="8">
        <f>VLOOKUP($B244,'4. Proposed RBCs'!$B$3:$R$379,9,FALSE)</f>
        <v>0.54</v>
      </c>
      <c r="O244" s="13" t="str">
        <f>VLOOKUP($B244,'4. Proposed RBCs'!$B$3:$R$379,11,FALSE)</f>
        <v>--</v>
      </c>
      <c r="P244" s="8">
        <f>VLOOKUP($B244,'4. Proposed RBCs'!$B$3:$R$379,13,FALSE)</f>
        <v>0.25</v>
      </c>
      <c r="Q244" s="5" t="str">
        <f>VLOOKUP($B244,'4. Proposed RBCs'!$B$3:$R$379,15,FALSE)</f>
        <v>--</v>
      </c>
      <c r="R244" s="89" t="str">
        <f>VLOOKUP($B244,'4. Proposed RBCs'!$B$3:$R$379,17,FALSE)</f>
        <v>--</v>
      </c>
      <c r="S244" t="b">
        <f t="shared" si="44"/>
        <v>0</v>
      </c>
      <c r="T244" t="b">
        <f t="shared" si="45"/>
        <v>1</v>
      </c>
      <c r="U244" t="b">
        <f t="shared" si="46"/>
        <v>0</v>
      </c>
      <c r="V244" t="b">
        <f t="shared" si="47"/>
        <v>1</v>
      </c>
      <c r="W244" t="b">
        <f t="shared" si="48"/>
        <v>0</v>
      </c>
      <c r="X244" t="b">
        <f t="shared" si="49"/>
        <v>1</v>
      </c>
      <c r="Y244" t="b">
        <f t="shared" si="50"/>
        <v>1</v>
      </c>
      <c r="Z244" s="106">
        <f t="shared" si="51"/>
        <v>38.622641509433969</v>
      </c>
      <c r="AA244" s="64" t="str">
        <f t="shared" si="52"/>
        <v>--</v>
      </c>
      <c r="AB244" s="64">
        <f t="shared" si="53"/>
        <v>26</v>
      </c>
      <c r="AC244" s="64" t="str">
        <f t="shared" si="54"/>
        <v>--</v>
      </c>
      <c r="AD244" s="64">
        <f t="shared" si="55"/>
        <v>5.5789473684210522</v>
      </c>
      <c r="AE244" s="64" t="str">
        <f t="shared" si="56"/>
        <v>--</v>
      </c>
      <c r="AF244" s="107" t="str">
        <f t="shared" si="57"/>
        <v>--</v>
      </c>
      <c r="AG244" s="114"/>
      <c r="AH244" s="83"/>
      <c r="AI244" s="83"/>
      <c r="AJ244" s="5"/>
      <c r="AK244" s="98"/>
    </row>
    <row r="245" spans="1:37" x14ac:dyDescent="0.25">
      <c r="A245" s="5">
        <v>554</v>
      </c>
      <c r="B245" s="5">
        <v>429</v>
      </c>
      <c r="C245" s="5" t="s">
        <v>811</v>
      </c>
      <c r="D245" s="7" t="s">
        <v>812</v>
      </c>
      <c r="E245" s="97" t="str">
        <f>VLOOKUP($B245,'2018 RBCs'!$A$4:$L$609,6,FALSE)</f>
        <v>--</v>
      </c>
      <c r="F245" s="5" t="str">
        <f>VLOOKUP($B245,'2018 RBCs'!$A$4:$L$609,7,FALSE)</f>
        <v>--</v>
      </c>
      <c r="G245" s="5" t="str">
        <f>VLOOKUP($B245,'2018 RBCs'!$A$4:$L$609,8,FALSE)</f>
        <v>--</v>
      </c>
      <c r="H245" s="5" t="str">
        <f>VLOOKUP($B245,'2018 RBCs'!$A$4:$L$609,9,FALSE)</f>
        <v>--</v>
      </c>
      <c r="I245" s="5" t="str">
        <f>VLOOKUP($B245,'2018 RBCs'!$A$4:$L$609,10,FALSE)</f>
        <v>--</v>
      </c>
      <c r="J245" s="5" t="str">
        <f>VLOOKUP($B245,'2018 RBCs'!$A$4:$L$609,11,FALSE)</f>
        <v>--</v>
      </c>
      <c r="K245" s="98" t="str">
        <f>VLOOKUP($B245,'2018 RBCs'!$A$4:$L$609,12,FALSE)</f>
        <v>--</v>
      </c>
      <c r="L245" s="90" t="str">
        <f>VLOOKUP($B245,'4. Proposed RBCs'!$B$3:$R$379,5,FALSE)</f>
        <v>--</v>
      </c>
      <c r="M245" s="8">
        <f>VLOOKUP($B245,'4. Proposed RBCs'!$B$3:$R$379,7,FALSE)</f>
        <v>2E-3</v>
      </c>
      <c r="N245" s="13" t="str">
        <f>VLOOKUP($B245,'4. Proposed RBCs'!$B$3:$R$379,9,FALSE)</f>
        <v>--</v>
      </c>
      <c r="O245" s="8">
        <f>VLOOKUP($B245,'4. Proposed RBCs'!$B$3:$R$379,11,FALSE)</f>
        <v>8.8000000000000005E-3</v>
      </c>
      <c r="P245" s="13" t="str">
        <f>VLOOKUP($B245,'4. Proposed RBCs'!$B$3:$R$379,13,FALSE)</f>
        <v>--</v>
      </c>
      <c r="Q245" s="8">
        <f>VLOOKUP($B245,'4. Proposed RBCs'!$B$3:$R$379,15,FALSE)</f>
        <v>8.8000000000000005E-3</v>
      </c>
      <c r="R245" s="89" t="str">
        <f>VLOOKUP($B245,'4. Proposed RBCs'!$B$3:$R$379,17,FALSE)</f>
        <v>--</v>
      </c>
      <c r="S245" t="b">
        <f t="shared" si="44"/>
        <v>1</v>
      </c>
      <c r="T245" t="b">
        <f t="shared" si="45"/>
        <v>0</v>
      </c>
      <c r="U245" t="b">
        <f t="shared" si="46"/>
        <v>1</v>
      </c>
      <c r="V245" t="b">
        <f t="shared" si="47"/>
        <v>0</v>
      </c>
      <c r="W245" t="b">
        <f t="shared" si="48"/>
        <v>1</v>
      </c>
      <c r="X245" t="b">
        <f t="shared" si="49"/>
        <v>0</v>
      </c>
      <c r="Y245" t="b">
        <f t="shared" si="50"/>
        <v>1</v>
      </c>
      <c r="Z245" s="106" t="str">
        <f t="shared" si="51"/>
        <v>--</v>
      </c>
      <c r="AA245" s="64" t="str">
        <f t="shared" si="52"/>
        <v>--</v>
      </c>
      <c r="AB245" s="64" t="str">
        <f t="shared" si="53"/>
        <v>--</v>
      </c>
      <c r="AC245" s="64" t="str">
        <f t="shared" si="54"/>
        <v>--</v>
      </c>
      <c r="AD245" s="64" t="str">
        <f t="shared" si="55"/>
        <v>--</v>
      </c>
      <c r="AE245" s="64" t="str">
        <f t="shared" si="56"/>
        <v>--</v>
      </c>
      <c r="AF245" s="107" t="str">
        <f t="shared" si="57"/>
        <v>--</v>
      </c>
      <c r="AG245" s="114"/>
      <c r="AH245" s="83"/>
      <c r="AI245" s="83"/>
      <c r="AJ245" s="5"/>
      <c r="AK245" s="98"/>
    </row>
    <row r="246" spans="1:37" x14ac:dyDescent="0.25">
      <c r="A246" s="5">
        <v>462</v>
      </c>
      <c r="B246" s="9">
        <v>447</v>
      </c>
      <c r="C246" s="9">
        <v>447</v>
      </c>
      <c r="D246" s="18" t="s">
        <v>671</v>
      </c>
      <c r="E246" s="97" t="str">
        <f>VLOOKUP($B246,'2018 RBCs'!$A$4:$L$609,6,FALSE)</f>
        <v>--</v>
      </c>
      <c r="F246" s="5" t="str">
        <f>VLOOKUP($B246,'2018 RBCs'!$A$4:$L$609,7,FALSE)</f>
        <v>--</v>
      </c>
      <c r="G246" s="5" t="str">
        <f>VLOOKUP($B246,'2018 RBCs'!$A$4:$L$609,8,FALSE)</f>
        <v>--</v>
      </c>
      <c r="H246" s="5" t="str">
        <f>VLOOKUP($B246,'2018 RBCs'!$A$4:$L$609,9,FALSE)</f>
        <v>--</v>
      </c>
      <c r="I246" s="5" t="str">
        <f>VLOOKUP($B246,'2018 RBCs'!$A$4:$L$609,10,FALSE)</f>
        <v>--</v>
      </c>
      <c r="J246" s="5" t="str">
        <f>VLOOKUP($B246,'2018 RBCs'!$A$4:$L$609,11,FALSE)</f>
        <v>--</v>
      </c>
      <c r="K246" s="98">
        <f>VLOOKUP($B246,'2018 RBCs'!$A$4:$L$609,12,FALSE)</f>
        <v>6</v>
      </c>
      <c r="L246" s="90" t="str">
        <f>VLOOKUP($B246,'4. Proposed RBCs'!$B$3:$R$379,5,FALSE)</f>
        <v>--</v>
      </c>
      <c r="M246" s="13" t="str">
        <f>VLOOKUP($B246,'4. Proposed RBCs'!$B$3:$R$379,7,FALSE)</f>
        <v>--</v>
      </c>
      <c r="N246" s="13" t="str">
        <f>VLOOKUP($B246,'4. Proposed RBCs'!$B$3:$R$379,9,FALSE)</f>
        <v>--</v>
      </c>
      <c r="O246" s="13" t="str">
        <f>VLOOKUP($B246,'4. Proposed RBCs'!$B$3:$R$379,11,FALSE)</f>
        <v>--</v>
      </c>
      <c r="P246" s="13" t="str">
        <f>VLOOKUP($B246,'4. Proposed RBCs'!$B$3:$R$379,13,FALSE)</f>
        <v>--</v>
      </c>
      <c r="Q246" s="5" t="str">
        <f>VLOOKUP($B246,'4. Proposed RBCs'!$B$3:$R$379,15,FALSE)</f>
        <v>--</v>
      </c>
      <c r="R246" s="91">
        <f>VLOOKUP($B246,'4. Proposed RBCs'!$B$3:$R$379,17,FALSE)</f>
        <v>8.1999999999999993</v>
      </c>
      <c r="S246" t="b">
        <f t="shared" si="44"/>
        <v>1</v>
      </c>
      <c r="T246" t="b">
        <f t="shared" si="45"/>
        <v>1</v>
      </c>
      <c r="U246" t="b">
        <f t="shared" si="46"/>
        <v>1</v>
      </c>
      <c r="V246" t="b">
        <f t="shared" si="47"/>
        <v>1</v>
      </c>
      <c r="W246" t="b">
        <f t="shared" si="48"/>
        <v>1</v>
      </c>
      <c r="X246" t="b">
        <f t="shared" si="49"/>
        <v>1</v>
      </c>
      <c r="Y246" t="b">
        <f t="shared" si="50"/>
        <v>0</v>
      </c>
      <c r="Z246" s="106" t="str">
        <f t="shared" si="51"/>
        <v>--</v>
      </c>
      <c r="AA246" s="64" t="str">
        <f t="shared" si="52"/>
        <v>--</v>
      </c>
      <c r="AB246" s="64" t="str">
        <f t="shared" si="53"/>
        <v>--</v>
      </c>
      <c r="AC246" s="64" t="str">
        <f t="shared" si="54"/>
        <v>--</v>
      </c>
      <c r="AD246" s="64" t="str">
        <f t="shared" si="55"/>
        <v>--</v>
      </c>
      <c r="AE246" s="64" t="str">
        <f t="shared" si="56"/>
        <v>--</v>
      </c>
      <c r="AF246" s="107">
        <f t="shared" si="57"/>
        <v>0.36666666666666653</v>
      </c>
      <c r="AG246" s="114"/>
      <c r="AH246" s="83"/>
      <c r="AI246" s="83" t="s">
        <v>1765</v>
      </c>
      <c r="AJ246" s="5"/>
      <c r="AK246" s="98"/>
    </row>
    <row r="247" spans="1:37" x14ac:dyDescent="0.25">
      <c r="A247" s="5">
        <v>440</v>
      </c>
      <c r="B247" s="5" t="s">
        <v>611</v>
      </c>
      <c r="C247" s="10" t="s">
        <v>611</v>
      </c>
      <c r="D247" s="7" t="s">
        <v>612</v>
      </c>
      <c r="E247" s="97" t="e">
        <f>VLOOKUP($B247,'2018 RBCs'!$A$4:$L$609,6,FALSE)</f>
        <v>#N/A</v>
      </c>
      <c r="F247" s="5" t="e">
        <f>VLOOKUP($B247,'2018 RBCs'!$A$4:$L$609,7,FALSE)</f>
        <v>#N/A</v>
      </c>
      <c r="G247" s="5" t="e">
        <f>VLOOKUP($B247,'2018 RBCs'!$A$4:$L$609,8,FALSE)</f>
        <v>#N/A</v>
      </c>
      <c r="H247" s="5" t="e">
        <f>VLOOKUP($B247,'2018 RBCs'!$A$4:$L$609,9,FALSE)</f>
        <v>#N/A</v>
      </c>
      <c r="I247" s="5" t="e">
        <f>VLOOKUP($B247,'2018 RBCs'!$A$4:$L$609,10,FALSE)</f>
        <v>#N/A</v>
      </c>
      <c r="J247" s="5" t="e">
        <f>VLOOKUP($B247,'2018 RBCs'!$A$4:$L$609,11,FALSE)</f>
        <v>#N/A</v>
      </c>
      <c r="K247" s="98" t="e">
        <f>VLOOKUP($B247,'2018 RBCs'!$A$4:$L$609,12,FALSE)</f>
        <v>#N/A</v>
      </c>
      <c r="L247" s="92">
        <f>VLOOKUP($B247,'4. Proposed RBCs'!$B$3:$R$379,5,FALSE)</f>
        <v>1.1000000000000001E-3</v>
      </c>
      <c r="M247" s="11" t="str">
        <f>VLOOKUP($B247,'4. Proposed RBCs'!$B$3:$R$379,7,FALSE)</f>
        <v>--</v>
      </c>
      <c r="N247" s="11">
        <f>VLOOKUP($B247,'4. Proposed RBCs'!$B$3:$R$379,9,FALSE)</f>
        <v>3.8E-3</v>
      </c>
      <c r="O247" s="11" t="str">
        <f>VLOOKUP($B247,'4. Proposed RBCs'!$B$3:$R$379,11,FALSE)</f>
        <v>--</v>
      </c>
      <c r="P247" s="11">
        <f>VLOOKUP($B247,'4. Proposed RBCs'!$B$3:$R$379,13,FALSE)</f>
        <v>6.7999999999999996E-3</v>
      </c>
      <c r="Q247" s="11" t="str">
        <f>VLOOKUP($B247,'4. Proposed RBCs'!$B$3:$R$379,15,FALSE)</f>
        <v>--</v>
      </c>
      <c r="R247" s="93" t="str">
        <f>VLOOKUP($B247,'4. Proposed RBCs'!$B$3:$R$379,17,FALSE)</f>
        <v>--</v>
      </c>
      <c r="S247" t="e">
        <f t="shared" si="44"/>
        <v>#N/A</v>
      </c>
      <c r="T247" t="e">
        <f t="shared" si="45"/>
        <v>#N/A</v>
      </c>
      <c r="U247" t="e">
        <f t="shared" si="46"/>
        <v>#N/A</v>
      </c>
      <c r="V247" t="e">
        <f t="shared" si="47"/>
        <v>#N/A</v>
      </c>
      <c r="W247" t="e">
        <f t="shared" si="48"/>
        <v>#N/A</v>
      </c>
      <c r="X247" t="e">
        <f t="shared" si="49"/>
        <v>#N/A</v>
      </c>
      <c r="Y247" t="e">
        <f t="shared" si="50"/>
        <v>#N/A</v>
      </c>
      <c r="Z247" s="106" t="s">
        <v>1712</v>
      </c>
      <c r="AA247" s="64" t="s">
        <v>1712</v>
      </c>
      <c r="AB247" s="64" t="s">
        <v>1712</v>
      </c>
      <c r="AC247" s="64" t="s">
        <v>1712</v>
      </c>
      <c r="AD247" s="64" t="s">
        <v>1712</v>
      </c>
      <c r="AE247" s="64" t="s">
        <v>1712</v>
      </c>
      <c r="AF247" s="107" t="s">
        <v>1712</v>
      </c>
      <c r="AG247" s="114"/>
      <c r="AH247" s="83"/>
      <c r="AI247" s="83"/>
      <c r="AJ247" s="5" t="s">
        <v>54</v>
      </c>
      <c r="AK247" s="98"/>
    </row>
    <row r="248" spans="1:37" x14ac:dyDescent="0.25">
      <c r="A248" s="5">
        <v>441</v>
      </c>
      <c r="B248" s="5" t="s">
        <v>613</v>
      </c>
      <c r="C248" s="10" t="s">
        <v>613</v>
      </c>
      <c r="D248" s="7" t="s">
        <v>614</v>
      </c>
      <c r="E248" s="97" t="e">
        <f>VLOOKUP($B248,'2018 RBCs'!$A$4:$L$609,6,FALSE)</f>
        <v>#N/A</v>
      </c>
      <c r="F248" s="5" t="e">
        <f>VLOOKUP($B248,'2018 RBCs'!$A$4:$L$609,7,FALSE)</f>
        <v>#N/A</v>
      </c>
      <c r="G248" s="5" t="e">
        <f>VLOOKUP($B248,'2018 RBCs'!$A$4:$L$609,8,FALSE)</f>
        <v>#N/A</v>
      </c>
      <c r="H248" s="5" t="e">
        <f>VLOOKUP($B248,'2018 RBCs'!$A$4:$L$609,9,FALSE)</f>
        <v>#N/A</v>
      </c>
      <c r="I248" s="5" t="e">
        <f>VLOOKUP($B248,'2018 RBCs'!$A$4:$L$609,10,FALSE)</f>
        <v>#N/A</v>
      </c>
      <c r="J248" s="5" t="e">
        <f>VLOOKUP($B248,'2018 RBCs'!$A$4:$L$609,11,FALSE)</f>
        <v>#N/A</v>
      </c>
      <c r="K248" s="98" t="e">
        <f>VLOOKUP($B248,'2018 RBCs'!$A$4:$L$609,12,FALSE)</f>
        <v>#N/A</v>
      </c>
      <c r="L248" s="92">
        <f>VLOOKUP($B248,'4. Proposed RBCs'!$B$3:$R$379,5,FALSE)</f>
        <v>2.1000000000000001E-4</v>
      </c>
      <c r="M248" s="11" t="str">
        <f>VLOOKUP($B248,'4. Proposed RBCs'!$B$3:$R$379,7,FALSE)</f>
        <v>--</v>
      </c>
      <c r="N248" s="11">
        <f>VLOOKUP($B248,'4. Proposed RBCs'!$B$3:$R$379,9,FALSE)</f>
        <v>7.2000000000000005E-4</v>
      </c>
      <c r="O248" s="11" t="str">
        <f>VLOOKUP($B248,'4. Proposed RBCs'!$B$3:$R$379,11,FALSE)</f>
        <v>--</v>
      </c>
      <c r="P248" s="11">
        <f>VLOOKUP($B248,'4. Proposed RBCs'!$B$3:$R$379,13,FALSE)</f>
        <v>1.2999999999999999E-3</v>
      </c>
      <c r="Q248" s="11" t="str">
        <f>VLOOKUP($B248,'4. Proposed RBCs'!$B$3:$R$379,15,FALSE)</f>
        <v>--</v>
      </c>
      <c r="R248" s="93" t="str">
        <f>VLOOKUP($B248,'4. Proposed RBCs'!$B$3:$R$379,17,FALSE)</f>
        <v>--</v>
      </c>
      <c r="S248" t="e">
        <f t="shared" si="44"/>
        <v>#N/A</v>
      </c>
      <c r="T248" t="e">
        <f t="shared" si="45"/>
        <v>#N/A</v>
      </c>
      <c r="U248" t="e">
        <f t="shared" si="46"/>
        <v>#N/A</v>
      </c>
      <c r="V248" t="e">
        <f t="shared" si="47"/>
        <v>#N/A</v>
      </c>
      <c r="W248" t="e">
        <f t="shared" si="48"/>
        <v>#N/A</v>
      </c>
      <c r="X248" t="e">
        <f t="shared" si="49"/>
        <v>#N/A</v>
      </c>
      <c r="Y248" t="e">
        <f t="shared" si="50"/>
        <v>#N/A</v>
      </c>
      <c r="Z248" s="106" t="s">
        <v>1712</v>
      </c>
      <c r="AA248" s="64" t="s">
        <v>1712</v>
      </c>
      <c r="AB248" s="64" t="s">
        <v>1712</v>
      </c>
      <c r="AC248" s="64" t="s">
        <v>1712</v>
      </c>
      <c r="AD248" s="64" t="s">
        <v>1712</v>
      </c>
      <c r="AE248" s="64" t="s">
        <v>1712</v>
      </c>
      <c r="AF248" s="107" t="s">
        <v>1712</v>
      </c>
      <c r="AG248" s="114"/>
      <c r="AH248" s="83"/>
      <c r="AI248" s="83"/>
      <c r="AJ248" s="5" t="s">
        <v>54</v>
      </c>
      <c r="AK248" s="98"/>
    </row>
    <row r="249" spans="1:37" x14ac:dyDescent="0.25">
      <c r="A249" s="5">
        <v>428</v>
      </c>
      <c r="B249" s="5" t="s">
        <v>574</v>
      </c>
      <c r="C249" s="5" t="s">
        <v>575</v>
      </c>
      <c r="D249" s="7" t="s">
        <v>576</v>
      </c>
      <c r="E249" s="97" t="e">
        <f>VLOOKUP($B249,'2018 RBCs'!$A$4:$L$609,6,FALSE)</f>
        <v>#N/A</v>
      </c>
      <c r="F249" s="5" t="e">
        <f>VLOOKUP($B249,'2018 RBCs'!$A$4:$L$609,7,FALSE)</f>
        <v>#N/A</v>
      </c>
      <c r="G249" s="5" t="e">
        <f>VLOOKUP($B249,'2018 RBCs'!$A$4:$L$609,8,FALSE)</f>
        <v>#N/A</v>
      </c>
      <c r="H249" s="5" t="e">
        <f>VLOOKUP($B249,'2018 RBCs'!$A$4:$L$609,9,FALSE)</f>
        <v>#N/A</v>
      </c>
      <c r="I249" s="5" t="e">
        <f>VLOOKUP($B249,'2018 RBCs'!$A$4:$L$609,10,FALSE)</f>
        <v>#N/A</v>
      </c>
      <c r="J249" s="5" t="e">
        <f>VLOOKUP($B249,'2018 RBCs'!$A$4:$L$609,11,FALSE)</f>
        <v>#N/A</v>
      </c>
      <c r="K249" s="98" t="e">
        <f>VLOOKUP($B249,'2018 RBCs'!$A$4:$L$609,12,FALSE)</f>
        <v>#N/A</v>
      </c>
      <c r="L249" s="92">
        <f>VLOOKUP($B249,'4. Proposed RBCs'!$B$3:$R$379,5,FALSE)</f>
        <v>1.1E-5</v>
      </c>
      <c r="M249" s="11">
        <f>VLOOKUP($B249,'4. Proposed RBCs'!$B$3:$R$379,7,FALSE)</f>
        <v>1.2999999999999999E-4</v>
      </c>
      <c r="N249" s="11">
        <f>VLOOKUP($B249,'4. Proposed RBCs'!$B$3:$R$379,9,FALSE)</f>
        <v>3.8999999999999999E-5</v>
      </c>
      <c r="O249" s="11">
        <f>VLOOKUP($B249,'4. Proposed RBCs'!$B$3:$R$379,11,FALSE)</f>
        <v>2.7999999999999998E-4</v>
      </c>
      <c r="P249" s="11">
        <f>VLOOKUP($B249,'4. Proposed RBCs'!$B$3:$R$379,13,FALSE)</f>
        <v>6.9999999999999994E-5</v>
      </c>
      <c r="Q249" s="11">
        <f>VLOOKUP($B249,'4. Proposed RBCs'!$B$3:$R$379,15,FALSE)</f>
        <v>2E-3</v>
      </c>
      <c r="R249" s="93" t="str">
        <f>VLOOKUP($B249,'4. Proposed RBCs'!$B$3:$R$379,17,FALSE)</f>
        <v>--</v>
      </c>
      <c r="S249" t="e">
        <f t="shared" si="44"/>
        <v>#N/A</v>
      </c>
      <c r="T249" t="e">
        <f t="shared" si="45"/>
        <v>#N/A</v>
      </c>
      <c r="U249" t="e">
        <f t="shared" si="46"/>
        <v>#N/A</v>
      </c>
      <c r="V249" t="e">
        <f t="shared" si="47"/>
        <v>#N/A</v>
      </c>
      <c r="W249" t="e">
        <f t="shared" si="48"/>
        <v>#N/A</v>
      </c>
      <c r="X249" t="e">
        <f t="shared" si="49"/>
        <v>#N/A</v>
      </c>
      <c r="Y249" t="e">
        <f t="shared" si="50"/>
        <v>#N/A</v>
      </c>
      <c r="Z249" s="106" t="s">
        <v>1712</v>
      </c>
      <c r="AA249" s="64" t="s">
        <v>1712</v>
      </c>
      <c r="AB249" s="64" t="s">
        <v>1712</v>
      </c>
      <c r="AC249" s="64" t="s">
        <v>1712</v>
      </c>
      <c r="AD249" s="64" t="s">
        <v>1712</v>
      </c>
      <c r="AE249" s="64" t="s">
        <v>1712</v>
      </c>
      <c r="AF249" s="107" t="s">
        <v>1712</v>
      </c>
      <c r="AG249" s="114"/>
      <c r="AH249" s="83"/>
      <c r="AI249" s="83"/>
      <c r="AJ249" s="5" t="s">
        <v>54</v>
      </c>
      <c r="AK249" s="98" t="s">
        <v>54</v>
      </c>
    </row>
    <row r="250" spans="1:37" x14ac:dyDescent="0.25">
      <c r="A250" s="5">
        <v>429</v>
      </c>
      <c r="B250" s="5" t="s">
        <v>578</v>
      </c>
      <c r="C250" s="5" t="s">
        <v>579</v>
      </c>
      <c r="D250" s="7" t="s">
        <v>580</v>
      </c>
      <c r="E250" s="97" t="e">
        <f>VLOOKUP($B250,'2018 RBCs'!$A$4:$L$609,6,FALSE)</f>
        <v>#N/A</v>
      </c>
      <c r="F250" s="5" t="e">
        <f>VLOOKUP($B250,'2018 RBCs'!$A$4:$L$609,7,FALSE)</f>
        <v>#N/A</v>
      </c>
      <c r="G250" s="5" t="e">
        <f>VLOOKUP($B250,'2018 RBCs'!$A$4:$L$609,8,FALSE)</f>
        <v>#N/A</v>
      </c>
      <c r="H250" s="5" t="e">
        <f>VLOOKUP($B250,'2018 RBCs'!$A$4:$L$609,9,FALSE)</f>
        <v>#N/A</v>
      </c>
      <c r="I250" s="5" t="e">
        <f>VLOOKUP($B250,'2018 RBCs'!$A$4:$L$609,10,FALSE)</f>
        <v>#N/A</v>
      </c>
      <c r="J250" s="5" t="e">
        <f>VLOOKUP($B250,'2018 RBCs'!$A$4:$L$609,11,FALSE)</f>
        <v>#N/A</v>
      </c>
      <c r="K250" s="98" t="e">
        <f>VLOOKUP($B250,'2018 RBCs'!$A$4:$L$609,12,FALSE)</f>
        <v>#N/A</v>
      </c>
      <c r="L250" s="92">
        <f>VLOOKUP($B250,'4. Proposed RBCs'!$B$3:$R$379,5,FALSE)</f>
        <v>5.6000000000000004E-7</v>
      </c>
      <c r="M250" s="11">
        <f>VLOOKUP($B250,'4. Proposed RBCs'!$B$3:$R$379,7,FALSE)</f>
        <v>6.7000000000000002E-6</v>
      </c>
      <c r="N250" s="11">
        <f>VLOOKUP($B250,'4. Proposed RBCs'!$B$3:$R$379,9,FALSE)</f>
        <v>1.9E-6</v>
      </c>
      <c r="O250" s="11">
        <f>VLOOKUP($B250,'4. Proposed RBCs'!$B$3:$R$379,11,FALSE)</f>
        <v>1.4E-5</v>
      </c>
      <c r="P250" s="11">
        <f>VLOOKUP($B250,'4. Proposed RBCs'!$B$3:$R$379,13,FALSE)</f>
        <v>3.4999999999999999E-6</v>
      </c>
      <c r="Q250" s="11">
        <f>VLOOKUP($B250,'4. Proposed RBCs'!$B$3:$R$379,15,FALSE)</f>
        <v>9.7999999999999997E-5</v>
      </c>
      <c r="R250" s="93" t="str">
        <f>VLOOKUP($B250,'4. Proposed RBCs'!$B$3:$R$379,17,FALSE)</f>
        <v>--</v>
      </c>
      <c r="S250" t="e">
        <f t="shared" si="44"/>
        <v>#N/A</v>
      </c>
      <c r="T250" t="e">
        <f t="shared" si="45"/>
        <v>#N/A</v>
      </c>
      <c r="U250" t="e">
        <f t="shared" si="46"/>
        <v>#N/A</v>
      </c>
      <c r="V250" t="e">
        <f t="shared" si="47"/>
        <v>#N/A</v>
      </c>
      <c r="W250" t="e">
        <f t="shared" si="48"/>
        <v>#N/A</v>
      </c>
      <c r="X250" t="e">
        <f t="shared" si="49"/>
        <v>#N/A</v>
      </c>
      <c r="Y250" t="e">
        <f t="shared" si="50"/>
        <v>#N/A</v>
      </c>
      <c r="Z250" s="106" t="s">
        <v>1712</v>
      </c>
      <c r="AA250" s="64" t="s">
        <v>1712</v>
      </c>
      <c r="AB250" s="64" t="s">
        <v>1712</v>
      </c>
      <c r="AC250" s="64" t="s">
        <v>1712</v>
      </c>
      <c r="AD250" s="64" t="s">
        <v>1712</v>
      </c>
      <c r="AE250" s="64" t="s">
        <v>1712</v>
      </c>
      <c r="AF250" s="107" t="s">
        <v>1712</v>
      </c>
      <c r="AG250" s="114"/>
      <c r="AH250" s="83"/>
      <c r="AI250" s="83"/>
      <c r="AJ250" s="5" t="s">
        <v>54</v>
      </c>
      <c r="AK250" s="98" t="s">
        <v>54</v>
      </c>
    </row>
    <row r="251" spans="1:37" x14ac:dyDescent="0.25">
      <c r="A251" s="5">
        <v>430</v>
      </c>
      <c r="B251" s="5" t="s">
        <v>581</v>
      </c>
      <c r="C251" s="5" t="s">
        <v>582</v>
      </c>
      <c r="D251" s="7" t="s">
        <v>583</v>
      </c>
      <c r="E251" s="97" t="e">
        <f>VLOOKUP($B251,'2018 RBCs'!$A$4:$L$609,6,FALSE)</f>
        <v>#N/A</v>
      </c>
      <c r="F251" s="5" t="e">
        <f>VLOOKUP($B251,'2018 RBCs'!$A$4:$L$609,7,FALSE)</f>
        <v>#N/A</v>
      </c>
      <c r="G251" s="5" t="e">
        <f>VLOOKUP($B251,'2018 RBCs'!$A$4:$L$609,8,FALSE)</f>
        <v>#N/A</v>
      </c>
      <c r="H251" s="5" t="e">
        <f>VLOOKUP($B251,'2018 RBCs'!$A$4:$L$609,9,FALSE)</f>
        <v>#N/A</v>
      </c>
      <c r="I251" s="5" t="e">
        <f>VLOOKUP($B251,'2018 RBCs'!$A$4:$L$609,10,FALSE)</f>
        <v>#N/A</v>
      </c>
      <c r="J251" s="5" t="e">
        <f>VLOOKUP($B251,'2018 RBCs'!$A$4:$L$609,11,FALSE)</f>
        <v>#N/A</v>
      </c>
      <c r="K251" s="98" t="e">
        <f>VLOOKUP($B251,'2018 RBCs'!$A$4:$L$609,12,FALSE)</f>
        <v>#N/A</v>
      </c>
      <c r="L251" s="92">
        <f>VLOOKUP($B251,'4. Proposed RBCs'!$B$3:$R$379,5,FALSE)</f>
        <v>1.1E-4</v>
      </c>
      <c r="M251" s="11">
        <f>VLOOKUP($B251,'4. Proposed RBCs'!$B$3:$R$379,7,FALSE)</f>
        <v>1.2999999999999999E-3</v>
      </c>
      <c r="N251" s="11">
        <f>VLOOKUP($B251,'4. Proposed RBCs'!$B$3:$R$379,9,FALSE)</f>
        <v>3.8999999999999999E-4</v>
      </c>
      <c r="O251" s="11">
        <f>VLOOKUP($B251,'4. Proposed RBCs'!$B$3:$R$379,11,FALSE)</f>
        <v>2.8E-3</v>
      </c>
      <c r="P251" s="11">
        <f>VLOOKUP($B251,'4. Proposed RBCs'!$B$3:$R$379,13,FALSE)</f>
        <v>6.9999999999999999E-4</v>
      </c>
      <c r="Q251" s="11">
        <f>VLOOKUP($B251,'4. Proposed RBCs'!$B$3:$R$379,15,FALSE)</f>
        <v>0.02</v>
      </c>
      <c r="R251" s="93" t="str">
        <f>VLOOKUP($B251,'4. Proposed RBCs'!$B$3:$R$379,17,FALSE)</f>
        <v>--</v>
      </c>
      <c r="S251" t="e">
        <f t="shared" si="44"/>
        <v>#N/A</v>
      </c>
      <c r="T251" t="e">
        <f t="shared" si="45"/>
        <v>#N/A</v>
      </c>
      <c r="U251" t="e">
        <f t="shared" si="46"/>
        <v>#N/A</v>
      </c>
      <c r="V251" t="e">
        <f t="shared" si="47"/>
        <v>#N/A</v>
      </c>
      <c r="W251" t="e">
        <f t="shared" si="48"/>
        <v>#N/A</v>
      </c>
      <c r="X251" t="e">
        <f t="shared" si="49"/>
        <v>#N/A</v>
      </c>
      <c r="Y251" t="e">
        <f t="shared" si="50"/>
        <v>#N/A</v>
      </c>
      <c r="Z251" s="106" t="s">
        <v>1712</v>
      </c>
      <c r="AA251" s="64" t="s">
        <v>1712</v>
      </c>
      <c r="AB251" s="64" t="s">
        <v>1712</v>
      </c>
      <c r="AC251" s="64" t="s">
        <v>1712</v>
      </c>
      <c r="AD251" s="64" t="s">
        <v>1712</v>
      </c>
      <c r="AE251" s="64" t="s">
        <v>1712</v>
      </c>
      <c r="AF251" s="107" t="s">
        <v>1712</v>
      </c>
      <c r="AG251" s="114"/>
      <c r="AH251" s="83"/>
      <c r="AI251" s="83"/>
      <c r="AJ251" s="5" t="s">
        <v>54</v>
      </c>
      <c r="AK251" s="98" t="s">
        <v>54</v>
      </c>
    </row>
    <row r="252" spans="1:37" x14ac:dyDescent="0.25">
      <c r="A252" s="5">
        <v>431</v>
      </c>
      <c r="B252" s="5" t="s">
        <v>584</v>
      </c>
      <c r="C252" s="5" t="s">
        <v>585</v>
      </c>
      <c r="D252" s="7" t="s">
        <v>586</v>
      </c>
      <c r="E252" s="97" t="e">
        <f>VLOOKUP($B252,'2018 RBCs'!$A$4:$L$609,6,FALSE)</f>
        <v>#N/A</v>
      </c>
      <c r="F252" s="5" t="e">
        <f>VLOOKUP($B252,'2018 RBCs'!$A$4:$L$609,7,FALSE)</f>
        <v>#N/A</v>
      </c>
      <c r="G252" s="5" t="e">
        <f>VLOOKUP($B252,'2018 RBCs'!$A$4:$L$609,8,FALSE)</f>
        <v>#N/A</v>
      </c>
      <c r="H252" s="5" t="e">
        <f>VLOOKUP($B252,'2018 RBCs'!$A$4:$L$609,9,FALSE)</f>
        <v>#N/A</v>
      </c>
      <c r="I252" s="5" t="e">
        <f>VLOOKUP($B252,'2018 RBCs'!$A$4:$L$609,10,FALSE)</f>
        <v>#N/A</v>
      </c>
      <c r="J252" s="5" t="e">
        <f>VLOOKUP($B252,'2018 RBCs'!$A$4:$L$609,11,FALSE)</f>
        <v>#N/A</v>
      </c>
      <c r="K252" s="98" t="e">
        <f>VLOOKUP($B252,'2018 RBCs'!$A$4:$L$609,12,FALSE)</f>
        <v>#N/A</v>
      </c>
      <c r="L252" s="92">
        <f>VLOOKUP($B252,'4. Proposed RBCs'!$B$3:$R$379,5,FALSE)</f>
        <v>1.1E-4</v>
      </c>
      <c r="M252" s="11">
        <f>VLOOKUP($B252,'4. Proposed RBCs'!$B$3:$R$379,7,FALSE)</f>
        <v>1.2999999999999999E-3</v>
      </c>
      <c r="N252" s="11">
        <f>VLOOKUP($B252,'4. Proposed RBCs'!$B$3:$R$379,9,FALSE)</f>
        <v>3.8999999999999999E-4</v>
      </c>
      <c r="O252" s="11">
        <f>VLOOKUP($B252,'4. Proposed RBCs'!$B$3:$R$379,11,FALSE)</f>
        <v>2.8E-3</v>
      </c>
      <c r="P252" s="11">
        <f>VLOOKUP($B252,'4. Proposed RBCs'!$B$3:$R$379,13,FALSE)</f>
        <v>6.9999999999999999E-4</v>
      </c>
      <c r="Q252" s="11">
        <f>VLOOKUP($B252,'4. Proposed RBCs'!$B$3:$R$379,15,FALSE)</f>
        <v>0.02</v>
      </c>
      <c r="R252" s="93" t="str">
        <f>VLOOKUP($B252,'4. Proposed RBCs'!$B$3:$R$379,17,FALSE)</f>
        <v>--</v>
      </c>
      <c r="S252" t="e">
        <f t="shared" si="44"/>
        <v>#N/A</v>
      </c>
      <c r="T252" t="e">
        <f t="shared" si="45"/>
        <v>#N/A</v>
      </c>
      <c r="U252" t="e">
        <f t="shared" si="46"/>
        <v>#N/A</v>
      </c>
      <c r="V252" t="e">
        <f t="shared" si="47"/>
        <v>#N/A</v>
      </c>
      <c r="W252" t="e">
        <f t="shared" si="48"/>
        <v>#N/A</v>
      </c>
      <c r="X252" t="e">
        <f t="shared" si="49"/>
        <v>#N/A</v>
      </c>
      <c r="Y252" t="e">
        <f t="shared" si="50"/>
        <v>#N/A</v>
      </c>
      <c r="Z252" s="106" t="s">
        <v>1712</v>
      </c>
      <c r="AA252" s="64" t="s">
        <v>1712</v>
      </c>
      <c r="AB252" s="64" t="s">
        <v>1712</v>
      </c>
      <c r="AC252" s="64" t="s">
        <v>1712</v>
      </c>
      <c r="AD252" s="64" t="s">
        <v>1712</v>
      </c>
      <c r="AE252" s="64" t="s">
        <v>1712</v>
      </c>
      <c r="AF252" s="107" t="s">
        <v>1712</v>
      </c>
      <c r="AG252" s="114"/>
      <c r="AH252" s="83"/>
      <c r="AI252" s="83"/>
      <c r="AJ252" s="5" t="s">
        <v>54</v>
      </c>
      <c r="AK252" s="98" t="s">
        <v>54</v>
      </c>
    </row>
    <row r="253" spans="1:37" x14ac:dyDescent="0.25">
      <c r="A253" s="5">
        <v>432</v>
      </c>
      <c r="B253" s="5" t="s">
        <v>587</v>
      </c>
      <c r="C253" s="5" t="s">
        <v>588</v>
      </c>
      <c r="D253" s="7" t="s">
        <v>589</v>
      </c>
      <c r="E253" s="97" t="e">
        <f>VLOOKUP($B253,'2018 RBCs'!$A$4:$L$609,6,FALSE)</f>
        <v>#N/A</v>
      </c>
      <c r="F253" s="5" t="e">
        <f>VLOOKUP($B253,'2018 RBCs'!$A$4:$L$609,7,FALSE)</f>
        <v>#N/A</v>
      </c>
      <c r="G253" s="5" t="e">
        <f>VLOOKUP($B253,'2018 RBCs'!$A$4:$L$609,8,FALSE)</f>
        <v>#N/A</v>
      </c>
      <c r="H253" s="5" t="e">
        <f>VLOOKUP($B253,'2018 RBCs'!$A$4:$L$609,9,FALSE)</f>
        <v>#N/A</v>
      </c>
      <c r="I253" s="5" t="e">
        <f>VLOOKUP($B253,'2018 RBCs'!$A$4:$L$609,10,FALSE)</f>
        <v>#N/A</v>
      </c>
      <c r="J253" s="5" t="e">
        <f>VLOOKUP($B253,'2018 RBCs'!$A$4:$L$609,11,FALSE)</f>
        <v>#N/A</v>
      </c>
      <c r="K253" s="98" t="e">
        <f>VLOOKUP($B253,'2018 RBCs'!$A$4:$L$609,12,FALSE)</f>
        <v>#N/A</v>
      </c>
      <c r="L253" s="92">
        <f>VLOOKUP($B253,'4. Proposed RBCs'!$B$3:$R$379,5,FALSE)</f>
        <v>1.1E-4</v>
      </c>
      <c r="M253" s="11">
        <f>VLOOKUP($B253,'4. Proposed RBCs'!$B$3:$R$379,7,FALSE)</f>
        <v>1.2999999999999999E-3</v>
      </c>
      <c r="N253" s="11">
        <f>VLOOKUP($B253,'4. Proposed RBCs'!$B$3:$R$379,9,FALSE)</f>
        <v>3.8999999999999999E-4</v>
      </c>
      <c r="O253" s="11">
        <f>VLOOKUP($B253,'4. Proposed RBCs'!$B$3:$R$379,11,FALSE)</f>
        <v>2.8E-3</v>
      </c>
      <c r="P253" s="11">
        <f>VLOOKUP($B253,'4. Proposed RBCs'!$B$3:$R$379,13,FALSE)</f>
        <v>6.9999999999999999E-4</v>
      </c>
      <c r="Q253" s="11">
        <f>VLOOKUP($B253,'4. Proposed RBCs'!$B$3:$R$379,15,FALSE)</f>
        <v>0.02</v>
      </c>
      <c r="R253" s="93" t="str">
        <f>VLOOKUP($B253,'4. Proposed RBCs'!$B$3:$R$379,17,FALSE)</f>
        <v>--</v>
      </c>
      <c r="S253" t="e">
        <f t="shared" si="44"/>
        <v>#N/A</v>
      </c>
      <c r="T253" t="e">
        <f t="shared" si="45"/>
        <v>#N/A</v>
      </c>
      <c r="U253" t="e">
        <f t="shared" si="46"/>
        <v>#N/A</v>
      </c>
      <c r="V253" t="e">
        <f t="shared" si="47"/>
        <v>#N/A</v>
      </c>
      <c r="W253" t="e">
        <f t="shared" si="48"/>
        <v>#N/A</v>
      </c>
      <c r="X253" t="e">
        <f t="shared" si="49"/>
        <v>#N/A</v>
      </c>
      <c r="Y253" t="e">
        <f t="shared" si="50"/>
        <v>#N/A</v>
      </c>
      <c r="Z253" s="106" t="s">
        <v>1712</v>
      </c>
      <c r="AA253" s="64" t="s">
        <v>1712</v>
      </c>
      <c r="AB253" s="64" t="s">
        <v>1712</v>
      </c>
      <c r="AC253" s="64" t="s">
        <v>1712</v>
      </c>
      <c r="AD253" s="64" t="s">
        <v>1712</v>
      </c>
      <c r="AE253" s="64" t="s">
        <v>1712</v>
      </c>
      <c r="AF253" s="107" t="s">
        <v>1712</v>
      </c>
      <c r="AG253" s="114"/>
      <c r="AH253" s="83"/>
      <c r="AI253" s="83"/>
      <c r="AJ253" s="5" t="s">
        <v>54</v>
      </c>
      <c r="AK253" s="98" t="s">
        <v>54</v>
      </c>
    </row>
    <row r="254" spans="1:37" x14ac:dyDescent="0.25">
      <c r="A254" s="5">
        <v>433</v>
      </c>
      <c r="B254" s="5" t="s">
        <v>590</v>
      </c>
      <c r="C254" s="5" t="s">
        <v>591</v>
      </c>
      <c r="D254" s="7" t="s">
        <v>592</v>
      </c>
      <c r="E254" s="97" t="e">
        <f>VLOOKUP($B254,'2018 RBCs'!$A$4:$L$609,6,FALSE)</f>
        <v>#N/A</v>
      </c>
      <c r="F254" s="5" t="e">
        <f>VLOOKUP($B254,'2018 RBCs'!$A$4:$L$609,7,FALSE)</f>
        <v>#N/A</v>
      </c>
      <c r="G254" s="5" t="e">
        <f>VLOOKUP($B254,'2018 RBCs'!$A$4:$L$609,8,FALSE)</f>
        <v>#N/A</v>
      </c>
      <c r="H254" s="5" t="e">
        <f>VLOOKUP($B254,'2018 RBCs'!$A$4:$L$609,9,FALSE)</f>
        <v>#N/A</v>
      </c>
      <c r="I254" s="5" t="e">
        <f>VLOOKUP($B254,'2018 RBCs'!$A$4:$L$609,10,FALSE)</f>
        <v>#N/A</v>
      </c>
      <c r="J254" s="5" t="e">
        <f>VLOOKUP($B254,'2018 RBCs'!$A$4:$L$609,11,FALSE)</f>
        <v>#N/A</v>
      </c>
      <c r="K254" s="98" t="e">
        <f>VLOOKUP($B254,'2018 RBCs'!$A$4:$L$609,12,FALSE)</f>
        <v>#N/A</v>
      </c>
      <c r="L254" s="92">
        <f>VLOOKUP($B254,'4. Proposed RBCs'!$B$3:$R$379,5,FALSE)</f>
        <v>1.1E-4</v>
      </c>
      <c r="M254" s="11">
        <f>VLOOKUP($B254,'4. Proposed RBCs'!$B$3:$R$379,7,FALSE)</f>
        <v>1.2999999999999999E-3</v>
      </c>
      <c r="N254" s="11">
        <f>VLOOKUP($B254,'4. Proposed RBCs'!$B$3:$R$379,9,FALSE)</f>
        <v>3.8999999999999999E-4</v>
      </c>
      <c r="O254" s="11">
        <f>VLOOKUP($B254,'4. Proposed RBCs'!$B$3:$R$379,11,FALSE)</f>
        <v>2.8E-3</v>
      </c>
      <c r="P254" s="11">
        <f>VLOOKUP($B254,'4. Proposed RBCs'!$B$3:$R$379,13,FALSE)</f>
        <v>6.9999999999999999E-4</v>
      </c>
      <c r="Q254" s="11">
        <f>VLOOKUP($B254,'4. Proposed RBCs'!$B$3:$R$379,15,FALSE)</f>
        <v>0.02</v>
      </c>
      <c r="R254" s="93" t="str">
        <f>VLOOKUP($B254,'4. Proposed RBCs'!$B$3:$R$379,17,FALSE)</f>
        <v>--</v>
      </c>
      <c r="S254" t="e">
        <f t="shared" si="44"/>
        <v>#N/A</v>
      </c>
      <c r="T254" t="e">
        <f t="shared" si="45"/>
        <v>#N/A</v>
      </c>
      <c r="U254" t="e">
        <f t="shared" si="46"/>
        <v>#N/A</v>
      </c>
      <c r="V254" t="e">
        <f t="shared" si="47"/>
        <v>#N/A</v>
      </c>
      <c r="W254" t="e">
        <f t="shared" si="48"/>
        <v>#N/A</v>
      </c>
      <c r="X254" t="e">
        <f t="shared" si="49"/>
        <v>#N/A</v>
      </c>
      <c r="Y254" t="e">
        <f t="shared" si="50"/>
        <v>#N/A</v>
      </c>
      <c r="Z254" s="106" t="s">
        <v>1712</v>
      </c>
      <c r="AA254" s="64" t="s">
        <v>1712</v>
      </c>
      <c r="AB254" s="64" t="s">
        <v>1712</v>
      </c>
      <c r="AC254" s="64" t="s">
        <v>1712</v>
      </c>
      <c r="AD254" s="64" t="s">
        <v>1712</v>
      </c>
      <c r="AE254" s="64" t="s">
        <v>1712</v>
      </c>
      <c r="AF254" s="107" t="s">
        <v>1712</v>
      </c>
      <c r="AG254" s="114"/>
      <c r="AH254" s="83"/>
      <c r="AI254" s="83"/>
      <c r="AJ254" s="5" t="s">
        <v>54</v>
      </c>
      <c r="AK254" s="98" t="s">
        <v>54</v>
      </c>
    </row>
    <row r="255" spans="1:37" x14ac:dyDescent="0.25">
      <c r="A255" s="5">
        <v>434</v>
      </c>
      <c r="B255" s="5" t="s">
        <v>593</v>
      </c>
      <c r="C255" s="5" t="s">
        <v>594</v>
      </c>
      <c r="D255" s="7" t="s">
        <v>595</v>
      </c>
      <c r="E255" s="97" t="e">
        <f>VLOOKUP($B255,'2018 RBCs'!$A$4:$L$609,6,FALSE)</f>
        <v>#N/A</v>
      </c>
      <c r="F255" s="5" t="e">
        <f>VLOOKUP($B255,'2018 RBCs'!$A$4:$L$609,7,FALSE)</f>
        <v>#N/A</v>
      </c>
      <c r="G255" s="5" t="e">
        <f>VLOOKUP($B255,'2018 RBCs'!$A$4:$L$609,8,FALSE)</f>
        <v>#N/A</v>
      </c>
      <c r="H255" s="5" t="e">
        <f>VLOOKUP($B255,'2018 RBCs'!$A$4:$L$609,9,FALSE)</f>
        <v>#N/A</v>
      </c>
      <c r="I255" s="5" t="e">
        <f>VLOOKUP($B255,'2018 RBCs'!$A$4:$L$609,10,FALSE)</f>
        <v>#N/A</v>
      </c>
      <c r="J255" s="5" t="e">
        <f>VLOOKUP($B255,'2018 RBCs'!$A$4:$L$609,11,FALSE)</f>
        <v>#N/A</v>
      </c>
      <c r="K255" s="98" t="e">
        <f>VLOOKUP($B255,'2018 RBCs'!$A$4:$L$609,12,FALSE)</f>
        <v>#N/A</v>
      </c>
      <c r="L255" s="92">
        <f>VLOOKUP($B255,'4. Proposed RBCs'!$B$3:$R$379,5,FALSE)</f>
        <v>6.7000000000000004E-8</v>
      </c>
      <c r="M255" s="11">
        <f>VLOOKUP($B255,'4. Proposed RBCs'!$B$3:$R$379,7,FALSE)</f>
        <v>7.9999999999999996E-7</v>
      </c>
      <c r="N255" s="11">
        <f>VLOOKUP($B255,'4. Proposed RBCs'!$B$3:$R$379,9,FALSE)</f>
        <v>2.2999999999999999E-7</v>
      </c>
      <c r="O255" s="11">
        <f>VLOOKUP($B255,'4. Proposed RBCs'!$B$3:$R$379,11,FALSE)</f>
        <v>1.7E-6</v>
      </c>
      <c r="P255" s="11">
        <f>VLOOKUP($B255,'4. Proposed RBCs'!$B$3:$R$379,13,FALSE)</f>
        <v>4.2E-7</v>
      </c>
      <c r="Q255" s="11">
        <f>VLOOKUP($B255,'4. Proposed RBCs'!$B$3:$R$379,15,FALSE)</f>
        <v>1.2E-5</v>
      </c>
      <c r="R255" s="93" t="str">
        <f>VLOOKUP($B255,'4. Proposed RBCs'!$B$3:$R$379,17,FALSE)</f>
        <v>--</v>
      </c>
      <c r="S255" t="e">
        <f t="shared" si="44"/>
        <v>#N/A</v>
      </c>
      <c r="T255" t="e">
        <f t="shared" si="45"/>
        <v>#N/A</v>
      </c>
      <c r="U255" t="e">
        <f t="shared" si="46"/>
        <v>#N/A</v>
      </c>
      <c r="V255" t="e">
        <f t="shared" si="47"/>
        <v>#N/A</v>
      </c>
      <c r="W255" t="e">
        <f t="shared" si="48"/>
        <v>#N/A</v>
      </c>
      <c r="X255" t="e">
        <f t="shared" si="49"/>
        <v>#N/A</v>
      </c>
      <c r="Y255" t="e">
        <f t="shared" si="50"/>
        <v>#N/A</v>
      </c>
      <c r="Z255" s="106" t="s">
        <v>1712</v>
      </c>
      <c r="AA255" s="64" t="s">
        <v>1712</v>
      </c>
      <c r="AB255" s="64" t="s">
        <v>1712</v>
      </c>
      <c r="AC255" s="64" t="s">
        <v>1712</v>
      </c>
      <c r="AD255" s="64" t="s">
        <v>1712</v>
      </c>
      <c r="AE255" s="64" t="s">
        <v>1712</v>
      </c>
      <c r="AF255" s="107" t="s">
        <v>1712</v>
      </c>
      <c r="AG255" s="114"/>
      <c r="AH255" s="83"/>
      <c r="AI255" s="83"/>
      <c r="AJ255" s="5" t="s">
        <v>54</v>
      </c>
      <c r="AK255" s="98" t="s">
        <v>54</v>
      </c>
    </row>
    <row r="256" spans="1:37" x14ac:dyDescent="0.25">
      <c r="A256" s="5">
        <v>435</v>
      </c>
      <c r="B256" s="5" t="s">
        <v>596</v>
      </c>
      <c r="C256" s="5" t="s">
        <v>597</v>
      </c>
      <c r="D256" s="7" t="s">
        <v>598</v>
      </c>
      <c r="E256" s="97" t="e">
        <f>VLOOKUP($B256,'2018 RBCs'!$A$4:$L$609,6,FALSE)</f>
        <v>#N/A</v>
      </c>
      <c r="F256" s="5" t="e">
        <f>VLOOKUP($B256,'2018 RBCs'!$A$4:$L$609,7,FALSE)</f>
        <v>#N/A</v>
      </c>
      <c r="G256" s="5" t="e">
        <f>VLOOKUP($B256,'2018 RBCs'!$A$4:$L$609,8,FALSE)</f>
        <v>#N/A</v>
      </c>
      <c r="H256" s="5" t="e">
        <f>VLOOKUP($B256,'2018 RBCs'!$A$4:$L$609,9,FALSE)</f>
        <v>#N/A</v>
      </c>
      <c r="I256" s="5" t="e">
        <f>VLOOKUP($B256,'2018 RBCs'!$A$4:$L$609,10,FALSE)</f>
        <v>#N/A</v>
      </c>
      <c r="J256" s="5" t="e">
        <f>VLOOKUP($B256,'2018 RBCs'!$A$4:$L$609,11,FALSE)</f>
        <v>#N/A</v>
      </c>
      <c r="K256" s="98" t="e">
        <f>VLOOKUP($B256,'2018 RBCs'!$A$4:$L$609,12,FALSE)</f>
        <v>#N/A</v>
      </c>
      <c r="L256" s="92">
        <f>VLOOKUP($B256,'4. Proposed RBCs'!$B$3:$R$379,5,FALSE)</f>
        <v>1.1E-4</v>
      </c>
      <c r="M256" s="11">
        <f>VLOOKUP($B256,'4. Proposed RBCs'!$B$3:$R$379,7,FALSE)</f>
        <v>1.2999999999999999E-3</v>
      </c>
      <c r="N256" s="11">
        <f>VLOOKUP($B256,'4. Proposed RBCs'!$B$3:$R$379,9,FALSE)</f>
        <v>3.8999999999999999E-4</v>
      </c>
      <c r="O256" s="11">
        <f>VLOOKUP($B256,'4. Proposed RBCs'!$B$3:$R$379,11,FALSE)</f>
        <v>2.8E-3</v>
      </c>
      <c r="P256" s="11">
        <f>VLOOKUP($B256,'4. Proposed RBCs'!$B$3:$R$379,13,FALSE)</f>
        <v>6.9999999999999999E-4</v>
      </c>
      <c r="Q256" s="11">
        <f>VLOOKUP($B256,'4. Proposed RBCs'!$B$3:$R$379,15,FALSE)</f>
        <v>0.02</v>
      </c>
      <c r="R256" s="93" t="str">
        <f>VLOOKUP($B256,'4. Proposed RBCs'!$B$3:$R$379,17,FALSE)</f>
        <v>--</v>
      </c>
      <c r="S256" t="e">
        <f t="shared" si="44"/>
        <v>#N/A</v>
      </c>
      <c r="T256" t="e">
        <f t="shared" si="45"/>
        <v>#N/A</v>
      </c>
      <c r="U256" t="e">
        <f t="shared" si="46"/>
        <v>#N/A</v>
      </c>
      <c r="V256" t="e">
        <f t="shared" si="47"/>
        <v>#N/A</v>
      </c>
      <c r="W256" t="e">
        <f t="shared" si="48"/>
        <v>#N/A</v>
      </c>
      <c r="X256" t="e">
        <f t="shared" si="49"/>
        <v>#N/A</v>
      </c>
      <c r="Y256" t="e">
        <f t="shared" si="50"/>
        <v>#N/A</v>
      </c>
      <c r="Z256" s="106" t="s">
        <v>1712</v>
      </c>
      <c r="AA256" s="64" t="s">
        <v>1712</v>
      </c>
      <c r="AB256" s="64" t="s">
        <v>1712</v>
      </c>
      <c r="AC256" s="64" t="s">
        <v>1712</v>
      </c>
      <c r="AD256" s="64" t="s">
        <v>1712</v>
      </c>
      <c r="AE256" s="64" t="s">
        <v>1712</v>
      </c>
      <c r="AF256" s="107" t="s">
        <v>1712</v>
      </c>
      <c r="AG256" s="114"/>
      <c r="AH256" s="83"/>
      <c r="AI256" s="83"/>
      <c r="AJ256" s="5" t="s">
        <v>54</v>
      </c>
      <c r="AK256" s="98" t="s">
        <v>54</v>
      </c>
    </row>
    <row r="257" spans="1:37" x14ac:dyDescent="0.25">
      <c r="A257" s="5">
        <v>436</v>
      </c>
      <c r="B257" s="5" t="s">
        <v>599</v>
      </c>
      <c r="C257" s="5" t="s">
        <v>600</v>
      </c>
      <c r="D257" s="7" t="s">
        <v>601</v>
      </c>
      <c r="E257" s="97" t="e">
        <f>VLOOKUP($B257,'2018 RBCs'!$A$4:$L$609,6,FALSE)</f>
        <v>#N/A</v>
      </c>
      <c r="F257" s="5" t="e">
        <f>VLOOKUP($B257,'2018 RBCs'!$A$4:$L$609,7,FALSE)</f>
        <v>#N/A</v>
      </c>
      <c r="G257" s="5" t="e">
        <f>VLOOKUP($B257,'2018 RBCs'!$A$4:$L$609,8,FALSE)</f>
        <v>#N/A</v>
      </c>
      <c r="H257" s="5" t="e">
        <f>VLOOKUP($B257,'2018 RBCs'!$A$4:$L$609,9,FALSE)</f>
        <v>#N/A</v>
      </c>
      <c r="I257" s="5" t="e">
        <f>VLOOKUP($B257,'2018 RBCs'!$A$4:$L$609,10,FALSE)</f>
        <v>#N/A</v>
      </c>
      <c r="J257" s="5" t="e">
        <f>VLOOKUP($B257,'2018 RBCs'!$A$4:$L$609,11,FALSE)</f>
        <v>#N/A</v>
      </c>
      <c r="K257" s="98" t="e">
        <f>VLOOKUP($B257,'2018 RBCs'!$A$4:$L$609,12,FALSE)</f>
        <v>#N/A</v>
      </c>
      <c r="L257" s="92">
        <f>VLOOKUP($B257,'4. Proposed RBCs'!$B$3:$R$379,5,FALSE)</f>
        <v>1.1E-4</v>
      </c>
      <c r="M257" s="11">
        <f>VLOOKUP($B257,'4. Proposed RBCs'!$B$3:$R$379,7,FALSE)</f>
        <v>1.2999999999999999E-3</v>
      </c>
      <c r="N257" s="11">
        <f>VLOOKUP($B257,'4. Proposed RBCs'!$B$3:$R$379,9,FALSE)</f>
        <v>3.8999999999999999E-4</v>
      </c>
      <c r="O257" s="11">
        <f>VLOOKUP($B257,'4. Proposed RBCs'!$B$3:$R$379,11,FALSE)</f>
        <v>2.8E-3</v>
      </c>
      <c r="P257" s="11">
        <f>VLOOKUP($B257,'4. Proposed RBCs'!$B$3:$R$379,13,FALSE)</f>
        <v>6.9999999999999999E-4</v>
      </c>
      <c r="Q257" s="11">
        <f>VLOOKUP($B257,'4. Proposed RBCs'!$B$3:$R$379,15,FALSE)</f>
        <v>0.02</v>
      </c>
      <c r="R257" s="93" t="str">
        <f>VLOOKUP($B257,'4. Proposed RBCs'!$B$3:$R$379,17,FALSE)</f>
        <v>--</v>
      </c>
      <c r="S257" t="e">
        <f t="shared" si="44"/>
        <v>#N/A</v>
      </c>
      <c r="T257" t="e">
        <f t="shared" si="45"/>
        <v>#N/A</v>
      </c>
      <c r="U257" t="e">
        <f t="shared" si="46"/>
        <v>#N/A</v>
      </c>
      <c r="V257" t="e">
        <f t="shared" si="47"/>
        <v>#N/A</v>
      </c>
      <c r="W257" t="e">
        <f t="shared" si="48"/>
        <v>#N/A</v>
      </c>
      <c r="X257" t="e">
        <f t="shared" si="49"/>
        <v>#N/A</v>
      </c>
      <c r="Y257" t="e">
        <f t="shared" si="50"/>
        <v>#N/A</v>
      </c>
      <c r="Z257" s="106" t="s">
        <v>1712</v>
      </c>
      <c r="AA257" s="64" t="s">
        <v>1712</v>
      </c>
      <c r="AB257" s="64" t="s">
        <v>1712</v>
      </c>
      <c r="AC257" s="64" t="s">
        <v>1712</v>
      </c>
      <c r="AD257" s="64" t="s">
        <v>1712</v>
      </c>
      <c r="AE257" s="64" t="s">
        <v>1712</v>
      </c>
      <c r="AF257" s="107" t="s">
        <v>1712</v>
      </c>
      <c r="AG257" s="114"/>
      <c r="AH257" s="83"/>
      <c r="AI257" s="83"/>
      <c r="AJ257" s="5" t="s">
        <v>54</v>
      </c>
      <c r="AK257" s="98" t="s">
        <v>54</v>
      </c>
    </row>
    <row r="258" spans="1:37" x14ac:dyDescent="0.25">
      <c r="A258" s="5">
        <v>437</v>
      </c>
      <c r="B258" s="5" t="s">
        <v>602</v>
      </c>
      <c r="C258" s="5" t="s">
        <v>603</v>
      </c>
      <c r="D258" s="7" t="s">
        <v>604</v>
      </c>
      <c r="E258" s="97" t="e">
        <f>VLOOKUP($B258,'2018 RBCs'!$A$4:$L$609,6,FALSE)</f>
        <v>#N/A</v>
      </c>
      <c r="F258" s="5" t="e">
        <f>VLOOKUP($B258,'2018 RBCs'!$A$4:$L$609,7,FALSE)</f>
        <v>#N/A</v>
      </c>
      <c r="G258" s="5" t="e">
        <f>VLOOKUP($B258,'2018 RBCs'!$A$4:$L$609,8,FALSE)</f>
        <v>#N/A</v>
      </c>
      <c r="H258" s="5" t="e">
        <f>VLOOKUP($B258,'2018 RBCs'!$A$4:$L$609,9,FALSE)</f>
        <v>#N/A</v>
      </c>
      <c r="I258" s="5" t="e">
        <f>VLOOKUP($B258,'2018 RBCs'!$A$4:$L$609,10,FALSE)</f>
        <v>#N/A</v>
      </c>
      <c r="J258" s="5" t="e">
        <f>VLOOKUP($B258,'2018 RBCs'!$A$4:$L$609,11,FALSE)</f>
        <v>#N/A</v>
      </c>
      <c r="K258" s="98" t="e">
        <f>VLOOKUP($B258,'2018 RBCs'!$A$4:$L$609,12,FALSE)</f>
        <v>#N/A</v>
      </c>
      <c r="L258" s="92">
        <f>VLOOKUP($B258,'4. Proposed RBCs'!$B$3:$R$379,5,FALSE)</f>
        <v>1.1E-4</v>
      </c>
      <c r="M258" s="11">
        <f>VLOOKUP($B258,'4. Proposed RBCs'!$B$3:$R$379,7,FALSE)</f>
        <v>1.2999999999999999E-3</v>
      </c>
      <c r="N258" s="11">
        <f>VLOOKUP($B258,'4. Proposed RBCs'!$B$3:$R$379,9,FALSE)</f>
        <v>3.8999999999999999E-4</v>
      </c>
      <c r="O258" s="11">
        <f>VLOOKUP($B258,'4. Proposed RBCs'!$B$3:$R$379,11,FALSE)</f>
        <v>2.8E-3</v>
      </c>
      <c r="P258" s="11">
        <f>VLOOKUP($B258,'4. Proposed RBCs'!$B$3:$R$379,13,FALSE)</f>
        <v>6.9999999999999999E-4</v>
      </c>
      <c r="Q258" s="11">
        <f>VLOOKUP($B258,'4. Proposed RBCs'!$B$3:$R$379,15,FALSE)</f>
        <v>0.02</v>
      </c>
      <c r="R258" s="93" t="str">
        <f>VLOOKUP($B258,'4. Proposed RBCs'!$B$3:$R$379,17,FALSE)</f>
        <v>--</v>
      </c>
      <c r="S258" t="e">
        <f t="shared" si="44"/>
        <v>#N/A</v>
      </c>
      <c r="T258" t="e">
        <f t="shared" si="45"/>
        <v>#N/A</v>
      </c>
      <c r="U258" t="e">
        <f t="shared" si="46"/>
        <v>#N/A</v>
      </c>
      <c r="V258" t="e">
        <f t="shared" si="47"/>
        <v>#N/A</v>
      </c>
      <c r="W258" t="e">
        <f t="shared" si="48"/>
        <v>#N/A</v>
      </c>
      <c r="X258" t="e">
        <f t="shared" si="49"/>
        <v>#N/A</v>
      </c>
      <c r="Y258" t="e">
        <f t="shared" si="50"/>
        <v>#N/A</v>
      </c>
      <c r="Z258" s="106" t="s">
        <v>1712</v>
      </c>
      <c r="AA258" s="64" t="s">
        <v>1712</v>
      </c>
      <c r="AB258" s="64" t="s">
        <v>1712</v>
      </c>
      <c r="AC258" s="64" t="s">
        <v>1712</v>
      </c>
      <c r="AD258" s="64" t="s">
        <v>1712</v>
      </c>
      <c r="AE258" s="64" t="s">
        <v>1712</v>
      </c>
      <c r="AF258" s="107" t="s">
        <v>1712</v>
      </c>
      <c r="AG258" s="114"/>
      <c r="AH258" s="83"/>
      <c r="AI258" s="83"/>
      <c r="AJ258" s="5" t="s">
        <v>54</v>
      </c>
      <c r="AK258" s="98" t="s">
        <v>54</v>
      </c>
    </row>
    <row r="259" spans="1:37" x14ac:dyDescent="0.25">
      <c r="A259" s="5">
        <v>438</v>
      </c>
      <c r="B259" s="5" t="s">
        <v>605</v>
      </c>
      <c r="C259" s="5" t="s">
        <v>606</v>
      </c>
      <c r="D259" s="7" t="s">
        <v>607</v>
      </c>
      <c r="E259" s="97" t="e">
        <f>VLOOKUP($B259,'2018 RBCs'!$A$4:$L$609,6,FALSE)</f>
        <v>#N/A</v>
      </c>
      <c r="F259" s="5" t="e">
        <f>VLOOKUP($B259,'2018 RBCs'!$A$4:$L$609,7,FALSE)</f>
        <v>#N/A</v>
      </c>
      <c r="G259" s="5" t="e">
        <f>VLOOKUP($B259,'2018 RBCs'!$A$4:$L$609,8,FALSE)</f>
        <v>#N/A</v>
      </c>
      <c r="H259" s="5" t="e">
        <f>VLOOKUP($B259,'2018 RBCs'!$A$4:$L$609,9,FALSE)</f>
        <v>#N/A</v>
      </c>
      <c r="I259" s="5" t="e">
        <f>VLOOKUP($B259,'2018 RBCs'!$A$4:$L$609,10,FALSE)</f>
        <v>#N/A</v>
      </c>
      <c r="J259" s="5" t="e">
        <f>VLOOKUP($B259,'2018 RBCs'!$A$4:$L$609,11,FALSE)</f>
        <v>#N/A</v>
      </c>
      <c r="K259" s="98" t="e">
        <f>VLOOKUP($B259,'2018 RBCs'!$A$4:$L$609,12,FALSE)</f>
        <v>#N/A</v>
      </c>
      <c r="L259" s="92">
        <f>VLOOKUP($B259,'4. Proposed RBCs'!$B$3:$R$379,5,FALSE)</f>
        <v>6.7000000000000004E-7</v>
      </c>
      <c r="M259" s="11">
        <f>VLOOKUP($B259,'4. Proposed RBCs'!$B$3:$R$379,7,FALSE)</f>
        <v>7.9999999999999996E-6</v>
      </c>
      <c r="N259" s="11">
        <f>VLOOKUP($B259,'4. Proposed RBCs'!$B$3:$R$379,9,FALSE)</f>
        <v>2.3E-6</v>
      </c>
      <c r="O259" s="11">
        <f>VLOOKUP($B259,'4. Proposed RBCs'!$B$3:$R$379,11,FALSE)</f>
        <v>1.7E-5</v>
      </c>
      <c r="P259" s="11">
        <f>VLOOKUP($B259,'4. Proposed RBCs'!$B$3:$R$379,13,FALSE)</f>
        <v>4.1999999999999996E-6</v>
      </c>
      <c r="Q259" s="11">
        <f>VLOOKUP($B259,'4. Proposed RBCs'!$B$3:$R$379,15,FALSE)</f>
        <v>1.2E-4</v>
      </c>
      <c r="R259" s="93" t="str">
        <f>VLOOKUP($B259,'4. Proposed RBCs'!$B$3:$R$379,17,FALSE)</f>
        <v>--</v>
      </c>
      <c r="S259" t="e">
        <f t="shared" si="44"/>
        <v>#N/A</v>
      </c>
      <c r="T259" t="e">
        <f t="shared" si="45"/>
        <v>#N/A</v>
      </c>
      <c r="U259" t="e">
        <f t="shared" si="46"/>
        <v>#N/A</v>
      </c>
      <c r="V259" t="e">
        <f t="shared" si="47"/>
        <v>#N/A</v>
      </c>
      <c r="W259" t="e">
        <f t="shared" si="48"/>
        <v>#N/A</v>
      </c>
      <c r="X259" t="e">
        <f t="shared" si="49"/>
        <v>#N/A</v>
      </c>
      <c r="Y259" t="e">
        <f t="shared" si="50"/>
        <v>#N/A</v>
      </c>
      <c r="Z259" s="106" t="s">
        <v>1712</v>
      </c>
      <c r="AA259" s="64" t="s">
        <v>1712</v>
      </c>
      <c r="AB259" s="64" t="s">
        <v>1712</v>
      </c>
      <c r="AC259" s="64" t="s">
        <v>1712</v>
      </c>
      <c r="AD259" s="64" t="s">
        <v>1712</v>
      </c>
      <c r="AE259" s="64" t="s">
        <v>1712</v>
      </c>
      <c r="AF259" s="107" t="s">
        <v>1712</v>
      </c>
      <c r="AG259" s="114"/>
      <c r="AH259" s="83"/>
      <c r="AI259" s="83"/>
      <c r="AJ259" s="5" t="s">
        <v>54</v>
      </c>
      <c r="AK259" s="98" t="s">
        <v>54</v>
      </c>
    </row>
    <row r="260" spans="1:37" x14ac:dyDescent="0.25">
      <c r="A260" s="5">
        <v>439</v>
      </c>
      <c r="B260" s="5" t="s">
        <v>608</v>
      </c>
      <c r="C260" s="5" t="s">
        <v>609</v>
      </c>
      <c r="D260" s="7" t="s">
        <v>610</v>
      </c>
      <c r="E260" s="97" t="e">
        <f>VLOOKUP($B260,'2018 RBCs'!$A$4:$L$609,6,FALSE)</f>
        <v>#N/A</v>
      </c>
      <c r="F260" s="5" t="e">
        <f>VLOOKUP($B260,'2018 RBCs'!$A$4:$L$609,7,FALSE)</f>
        <v>#N/A</v>
      </c>
      <c r="G260" s="5" t="e">
        <f>VLOOKUP($B260,'2018 RBCs'!$A$4:$L$609,8,FALSE)</f>
        <v>#N/A</v>
      </c>
      <c r="H260" s="5" t="e">
        <f>VLOOKUP($B260,'2018 RBCs'!$A$4:$L$609,9,FALSE)</f>
        <v>#N/A</v>
      </c>
      <c r="I260" s="5" t="e">
        <f>VLOOKUP($B260,'2018 RBCs'!$A$4:$L$609,10,FALSE)</f>
        <v>#N/A</v>
      </c>
      <c r="J260" s="5" t="e">
        <f>VLOOKUP($B260,'2018 RBCs'!$A$4:$L$609,11,FALSE)</f>
        <v>#N/A</v>
      </c>
      <c r="K260" s="98" t="e">
        <f>VLOOKUP($B260,'2018 RBCs'!$A$4:$L$609,12,FALSE)</f>
        <v>#N/A</v>
      </c>
      <c r="L260" s="92">
        <f>VLOOKUP($B260,'4. Proposed RBCs'!$B$3:$R$379,5,FALSE)</f>
        <v>1.1E-4</v>
      </c>
      <c r="M260" s="11">
        <f>VLOOKUP($B260,'4. Proposed RBCs'!$B$3:$R$379,7,FALSE)</f>
        <v>1.2999999999999999E-3</v>
      </c>
      <c r="N260" s="11">
        <f>VLOOKUP($B260,'4. Proposed RBCs'!$B$3:$R$379,9,FALSE)</f>
        <v>3.8999999999999999E-4</v>
      </c>
      <c r="O260" s="11">
        <f>VLOOKUP($B260,'4. Proposed RBCs'!$B$3:$R$379,11,FALSE)</f>
        <v>2.8E-3</v>
      </c>
      <c r="P260" s="11">
        <f>VLOOKUP($B260,'4. Proposed RBCs'!$B$3:$R$379,13,FALSE)</f>
        <v>6.9999999999999999E-4</v>
      </c>
      <c r="Q260" s="11">
        <f>VLOOKUP($B260,'4. Proposed RBCs'!$B$3:$R$379,15,FALSE)</f>
        <v>0.02</v>
      </c>
      <c r="R260" s="93" t="str">
        <f>VLOOKUP($B260,'4. Proposed RBCs'!$B$3:$R$379,17,FALSE)</f>
        <v>--</v>
      </c>
      <c r="S260" t="e">
        <f t="shared" ref="S260:S323" si="58">L260=E260</f>
        <v>#N/A</v>
      </c>
      <c r="T260" t="e">
        <f t="shared" ref="T260:T323" si="59">M260=F260</f>
        <v>#N/A</v>
      </c>
      <c r="U260" t="e">
        <f t="shared" ref="U260:U323" si="60">N260=G260</f>
        <v>#N/A</v>
      </c>
      <c r="V260" t="e">
        <f t="shared" ref="V260:V323" si="61">O260=H260</f>
        <v>#N/A</v>
      </c>
      <c r="W260" t="e">
        <f t="shared" ref="W260:W323" si="62">P260=I260</f>
        <v>#N/A</v>
      </c>
      <c r="X260" t="e">
        <f t="shared" ref="X260:X323" si="63">Q260=J260</f>
        <v>#N/A</v>
      </c>
      <c r="Y260" t="e">
        <f t="shared" ref="Y260:Y323" si="64">R260=K260</f>
        <v>#N/A</v>
      </c>
      <c r="Z260" s="106" t="s">
        <v>1712</v>
      </c>
      <c r="AA260" s="64" t="s">
        <v>1712</v>
      </c>
      <c r="AB260" s="64" t="s">
        <v>1712</v>
      </c>
      <c r="AC260" s="64" t="s">
        <v>1712</v>
      </c>
      <c r="AD260" s="64" t="s">
        <v>1712</v>
      </c>
      <c r="AE260" s="64" t="s">
        <v>1712</v>
      </c>
      <c r="AF260" s="107" t="s">
        <v>1712</v>
      </c>
      <c r="AG260" s="114"/>
      <c r="AH260" s="83"/>
      <c r="AI260" s="83"/>
      <c r="AJ260" s="5" t="s">
        <v>54</v>
      </c>
      <c r="AK260" s="98" t="s">
        <v>54</v>
      </c>
    </row>
    <row r="261" spans="1:37" x14ac:dyDescent="0.25">
      <c r="A261" s="5">
        <v>442</v>
      </c>
      <c r="B261" s="5" t="s">
        <v>615</v>
      </c>
      <c r="C261" s="5" t="s">
        <v>615</v>
      </c>
      <c r="D261" s="7" t="s">
        <v>616</v>
      </c>
      <c r="E261" s="97" t="e">
        <f>VLOOKUP($B261,'2018 RBCs'!$A$4:$L$609,6,FALSE)</f>
        <v>#N/A</v>
      </c>
      <c r="F261" s="5" t="e">
        <f>VLOOKUP($B261,'2018 RBCs'!$A$4:$L$609,7,FALSE)</f>
        <v>#N/A</v>
      </c>
      <c r="G261" s="5" t="e">
        <f>VLOOKUP($B261,'2018 RBCs'!$A$4:$L$609,8,FALSE)</f>
        <v>#N/A</v>
      </c>
      <c r="H261" s="5" t="e">
        <f>VLOOKUP($B261,'2018 RBCs'!$A$4:$L$609,9,FALSE)</f>
        <v>#N/A</v>
      </c>
      <c r="I261" s="5" t="e">
        <f>VLOOKUP($B261,'2018 RBCs'!$A$4:$L$609,10,FALSE)</f>
        <v>#N/A</v>
      </c>
      <c r="J261" s="5" t="e">
        <f>VLOOKUP($B261,'2018 RBCs'!$A$4:$L$609,11,FALSE)</f>
        <v>#N/A</v>
      </c>
      <c r="K261" s="98" t="e">
        <f>VLOOKUP($B261,'2018 RBCs'!$A$4:$L$609,12,FALSE)</f>
        <v>#N/A</v>
      </c>
      <c r="L261" s="92">
        <f>VLOOKUP($B261,'4. Proposed RBCs'!$B$3:$R$379,5,FALSE)</f>
        <v>3.3999999999999998E-9</v>
      </c>
      <c r="M261" s="11">
        <f>VLOOKUP($B261,'4. Proposed RBCs'!$B$3:$R$379,7,FALSE)</f>
        <v>4.0000000000000001E-8</v>
      </c>
      <c r="N261" s="11">
        <f>VLOOKUP($B261,'4. Proposed RBCs'!$B$3:$R$379,9,FALSE)</f>
        <v>1.2E-8</v>
      </c>
      <c r="O261" s="11">
        <f>VLOOKUP($B261,'4. Proposed RBCs'!$B$3:$R$379,11,FALSE)</f>
        <v>8.3999999999999998E-8</v>
      </c>
      <c r="P261" s="11">
        <f>VLOOKUP($B261,'4. Proposed RBCs'!$B$3:$R$379,13,FALSE)</f>
        <v>2.0999999999999999E-8</v>
      </c>
      <c r="Q261" s="11">
        <f>VLOOKUP($B261,'4. Proposed RBCs'!$B$3:$R$379,15,FALSE)</f>
        <v>5.8999999999999996E-7</v>
      </c>
      <c r="R261" s="93" t="str">
        <f>VLOOKUP($B261,'4. Proposed RBCs'!$B$3:$R$379,17,FALSE)</f>
        <v>--</v>
      </c>
      <c r="S261" t="e">
        <f t="shared" si="58"/>
        <v>#N/A</v>
      </c>
      <c r="T261" t="e">
        <f t="shared" si="59"/>
        <v>#N/A</v>
      </c>
      <c r="U261" t="e">
        <f t="shared" si="60"/>
        <v>#N/A</v>
      </c>
      <c r="V261" t="e">
        <f t="shared" si="61"/>
        <v>#N/A</v>
      </c>
      <c r="W261" t="e">
        <f t="shared" si="62"/>
        <v>#N/A</v>
      </c>
      <c r="X261" t="e">
        <f t="shared" si="63"/>
        <v>#N/A</v>
      </c>
      <c r="Y261" t="e">
        <f t="shared" si="64"/>
        <v>#N/A</v>
      </c>
      <c r="Z261" s="106" t="s">
        <v>1712</v>
      </c>
      <c r="AA261" s="64" t="s">
        <v>1712</v>
      </c>
      <c r="AB261" s="64" t="s">
        <v>1712</v>
      </c>
      <c r="AC261" s="64" t="s">
        <v>1712</v>
      </c>
      <c r="AD261" s="64" t="s">
        <v>1712</v>
      </c>
      <c r="AE261" s="64" t="s">
        <v>1712</v>
      </c>
      <c r="AF261" s="107" t="s">
        <v>1712</v>
      </c>
      <c r="AG261" s="114"/>
      <c r="AH261" s="83"/>
      <c r="AI261" s="83"/>
      <c r="AJ261" s="5" t="s">
        <v>54</v>
      </c>
      <c r="AK261" s="98" t="s">
        <v>54</v>
      </c>
    </row>
    <row r="262" spans="1:37" x14ac:dyDescent="0.25">
      <c r="A262" s="5">
        <v>477</v>
      </c>
      <c r="B262" s="9">
        <v>456</v>
      </c>
      <c r="C262" s="9" t="s">
        <v>698</v>
      </c>
      <c r="D262" s="18" t="s">
        <v>699</v>
      </c>
      <c r="E262" s="97">
        <f>VLOOKUP($B262,'2018 RBCs'!$A$4:$L$609,6,FALSE)</f>
        <v>5.2999999999999998E-4</v>
      </c>
      <c r="F262" s="5" t="str">
        <f>VLOOKUP($B262,'2018 RBCs'!$A$4:$L$609,7,FALSE)</f>
        <v>--</v>
      </c>
      <c r="G262" s="5">
        <f>VLOOKUP($B262,'2018 RBCs'!$A$4:$L$609,8,FALSE)</f>
        <v>0.02</v>
      </c>
      <c r="H262" s="5" t="str">
        <f>VLOOKUP($B262,'2018 RBCs'!$A$4:$L$609,9,FALSE)</f>
        <v>--</v>
      </c>
      <c r="I262" s="5">
        <f>VLOOKUP($B262,'2018 RBCs'!$A$4:$L$609,10,FALSE)</f>
        <v>9.1999999999999998E-3</v>
      </c>
      <c r="J262" s="5" t="str">
        <f>VLOOKUP($B262,'2018 RBCs'!$A$4:$L$609,11,FALSE)</f>
        <v>--</v>
      </c>
      <c r="K262" s="98" t="str">
        <f>VLOOKUP($B262,'2018 RBCs'!$A$4:$L$609,12,FALSE)</f>
        <v>--</v>
      </c>
      <c r="L262" s="88">
        <f>VLOOKUP($B262,'4. Proposed RBCs'!$B$3:$R$379,5,FALSE)</f>
        <v>1.1000000000000001E-3</v>
      </c>
      <c r="M262" s="13" t="str">
        <f>VLOOKUP($B262,'4. Proposed RBCs'!$B$3:$R$379,7,FALSE)</f>
        <v>--</v>
      </c>
      <c r="N262" s="8">
        <f>VLOOKUP($B262,'4. Proposed RBCs'!$B$3:$R$379,9,FALSE)</f>
        <v>3.8E-3</v>
      </c>
      <c r="O262" s="13" t="str">
        <f>VLOOKUP($B262,'4. Proposed RBCs'!$B$3:$R$379,11,FALSE)</f>
        <v>--</v>
      </c>
      <c r="P262" s="8">
        <f>VLOOKUP($B262,'4. Proposed RBCs'!$B$3:$R$379,13,FALSE)</f>
        <v>6.7999999999999996E-3</v>
      </c>
      <c r="Q262" s="5" t="str">
        <f>VLOOKUP($B262,'4. Proposed RBCs'!$B$3:$R$379,15,FALSE)</f>
        <v>--</v>
      </c>
      <c r="R262" s="89" t="str">
        <f>VLOOKUP($B262,'4. Proposed RBCs'!$B$3:$R$379,17,FALSE)</f>
        <v>--</v>
      </c>
      <c r="S262" t="b">
        <f t="shared" si="58"/>
        <v>0</v>
      </c>
      <c r="T262" t="b">
        <f t="shared" si="59"/>
        <v>1</v>
      </c>
      <c r="U262" t="b">
        <f t="shared" si="60"/>
        <v>0</v>
      </c>
      <c r="V262" t="b">
        <f t="shared" si="61"/>
        <v>1</v>
      </c>
      <c r="W262" t="b">
        <f t="shared" si="62"/>
        <v>0</v>
      </c>
      <c r="X262" t="b">
        <f t="shared" si="63"/>
        <v>1</v>
      </c>
      <c r="Y262" t="b">
        <f t="shared" si="64"/>
        <v>1</v>
      </c>
      <c r="Z262" s="106">
        <f t="shared" ref="Z262:Z322" si="65">IFERROR((L262-E262)/E262,"--")</f>
        <v>1.0754716981132078</v>
      </c>
      <c r="AA262" s="64" t="str">
        <f t="shared" ref="AA262:AA322" si="66">IFERROR((M262-F262)/F262,"--")</f>
        <v>--</v>
      </c>
      <c r="AB262" s="64">
        <f t="shared" ref="AB262:AB322" si="67">IFERROR((N262-G262)/G262,"--")</f>
        <v>-0.80999999999999994</v>
      </c>
      <c r="AC262" s="64" t="str">
        <f t="shared" ref="AC262:AC322" si="68">IFERROR((O262-H262)/H262,"--")</f>
        <v>--</v>
      </c>
      <c r="AD262" s="64">
        <f t="shared" ref="AD262:AD322" si="69">IFERROR((P262-I262)/I262,"--")</f>
        <v>-0.26086956521739135</v>
      </c>
      <c r="AE262" s="64" t="str">
        <f t="shared" ref="AE262:AE322" si="70">IFERROR((Q262-J262)/J262,"--")</f>
        <v>--</v>
      </c>
      <c r="AF262" s="107" t="str">
        <f t="shared" ref="AF262:AF322" si="71">IFERROR((R262-K262)/K262,"--")</f>
        <v>--</v>
      </c>
      <c r="AG262" s="114" t="s">
        <v>1766</v>
      </c>
      <c r="AH262" s="83"/>
      <c r="AI262" s="83"/>
      <c r="AJ262" s="5" t="s">
        <v>54</v>
      </c>
      <c r="AK262" s="98"/>
    </row>
    <row r="263" spans="1:37" x14ac:dyDescent="0.25">
      <c r="A263" s="5">
        <v>478</v>
      </c>
      <c r="B263" s="5" t="s">
        <v>700</v>
      </c>
      <c r="C263" s="10" t="s">
        <v>698</v>
      </c>
      <c r="D263" s="7" t="s">
        <v>701</v>
      </c>
      <c r="E263" s="97" t="e">
        <f>VLOOKUP($B263,'2018 RBCs'!$A$4:$L$609,6,FALSE)</f>
        <v>#N/A</v>
      </c>
      <c r="F263" s="5" t="e">
        <f>VLOOKUP($B263,'2018 RBCs'!$A$4:$L$609,7,FALSE)</f>
        <v>#N/A</v>
      </c>
      <c r="G263" s="5" t="e">
        <f>VLOOKUP($B263,'2018 RBCs'!$A$4:$L$609,8,FALSE)</f>
        <v>#N/A</v>
      </c>
      <c r="H263" s="5" t="e">
        <f>VLOOKUP($B263,'2018 RBCs'!$A$4:$L$609,9,FALSE)</f>
        <v>#N/A</v>
      </c>
      <c r="I263" s="5" t="e">
        <f>VLOOKUP($B263,'2018 RBCs'!$A$4:$L$609,10,FALSE)</f>
        <v>#N/A</v>
      </c>
      <c r="J263" s="5" t="e">
        <f>VLOOKUP($B263,'2018 RBCs'!$A$4:$L$609,11,FALSE)</f>
        <v>#N/A</v>
      </c>
      <c r="K263" s="98" t="e">
        <f>VLOOKUP($B263,'2018 RBCs'!$A$4:$L$609,12,FALSE)</f>
        <v>#N/A</v>
      </c>
      <c r="L263" s="92">
        <f>VLOOKUP($B263,'4. Proposed RBCs'!$B$3:$R$379,5,FALSE)</f>
        <v>2.1000000000000001E-4</v>
      </c>
      <c r="M263" s="11" t="str">
        <f>VLOOKUP($B263,'4. Proposed RBCs'!$B$3:$R$379,7,FALSE)</f>
        <v>--</v>
      </c>
      <c r="N263" s="11">
        <f>VLOOKUP($B263,'4. Proposed RBCs'!$B$3:$R$379,9,FALSE)</f>
        <v>7.2000000000000005E-4</v>
      </c>
      <c r="O263" s="11" t="str">
        <f>VLOOKUP($B263,'4. Proposed RBCs'!$B$3:$R$379,11,FALSE)</f>
        <v>--</v>
      </c>
      <c r="P263" s="11">
        <f>VLOOKUP($B263,'4. Proposed RBCs'!$B$3:$R$379,13,FALSE)</f>
        <v>1.2999999999999999E-3</v>
      </c>
      <c r="Q263" s="11" t="str">
        <f>VLOOKUP($B263,'4. Proposed RBCs'!$B$3:$R$379,15,FALSE)</f>
        <v>--</v>
      </c>
      <c r="R263" s="93" t="str">
        <f>VLOOKUP($B263,'4. Proposed RBCs'!$B$3:$R$379,17,FALSE)</f>
        <v>--</v>
      </c>
      <c r="S263" t="e">
        <f t="shared" si="58"/>
        <v>#N/A</v>
      </c>
      <c r="T263" t="e">
        <f t="shared" si="59"/>
        <v>#N/A</v>
      </c>
      <c r="U263" t="e">
        <f t="shared" si="60"/>
        <v>#N/A</v>
      </c>
      <c r="V263" t="e">
        <f t="shared" si="61"/>
        <v>#N/A</v>
      </c>
      <c r="W263" t="e">
        <f t="shared" si="62"/>
        <v>#N/A</v>
      </c>
      <c r="X263" t="e">
        <f t="shared" si="63"/>
        <v>#N/A</v>
      </c>
      <c r="Y263" t="e">
        <f t="shared" si="64"/>
        <v>#N/A</v>
      </c>
      <c r="Z263" s="106" t="s">
        <v>1712</v>
      </c>
      <c r="AA263" s="64" t="s">
        <v>1712</v>
      </c>
      <c r="AB263" s="64" t="s">
        <v>1712</v>
      </c>
      <c r="AC263" s="64" t="s">
        <v>1712</v>
      </c>
      <c r="AD263" s="64" t="s">
        <v>1712</v>
      </c>
      <c r="AE263" s="64" t="s">
        <v>1712</v>
      </c>
      <c r="AF263" s="107" t="s">
        <v>1712</v>
      </c>
      <c r="AG263" s="114"/>
      <c r="AH263" s="83"/>
      <c r="AI263" s="83"/>
      <c r="AJ263" s="5" t="s">
        <v>54</v>
      </c>
      <c r="AK263" s="98"/>
    </row>
    <row r="264" spans="1:37" x14ac:dyDescent="0.25">
      <c r="A264" s="5">
        <v>465</v>
      </c>
      <c r="B264" s="9">
        <v>463</v>
      </c>
      <c r="C264" s="9" t="s">
        <v>673</v>
      </c>
      <c r="D264" s="18" t="s">
        <v>674</v>
      </c>
      <c r="E264" s="97">
        <f>VLOOKUP($B264,'2018 RBCs'!$A$4:$L$609,6,FALSE)</f>
        <v>1.0000000000000001E-5</v>
      </c>
      <c r="F264" s="5">
        <f>VLOOKUP($B264,'2018 RBCs'!$A$4:$L$609,7,FALSE)</f>
        <v>1.2999999999999999E-3</v>
      </c>
      <c r="G264" s="5">
        <f>VLOOKUP($B264,'2018 RBCs'!$A$4:$L$609,8,FALSE)</f>
        <v>8.9999999999999998E-4</v>
      </c>
      <c r="H264" s="5">
        <f>VLOOKUP($B264,'2018 RBCs'!$A$4:$L$609,9,FALSE)</f>
        <v>0.26</v>
      </c>
      <c r="I264" s="5">
        <f>VLOOKUP($B264,'2018 RBCs'!$A$4:$L$609,10,FALSE)</f>
        <v>4.2000000000000002E-4</v>
      </c>
      <c r="J264" s="5">
        <f>VLOOKUP($B264,'2018 RBCs'!$A$4:$L$609,11,FALSE)</f>
        <v>0.26</v>
      </c>
      <c r="K264" s="98" t="str">
        <f>VLOOKUP($B264,'2018 RBCs'!$A$4:$L$609,12,FALSE)</f>
        <v>--</v>
      </c>
      <c r="L264" s="88">
        <f>VLOOKUP($B264,'4. Proposed RBCs'!$B$3:$R$379,5,FALSE)</f>
        <v>1.1E-5</v>
      </c>
      <c r="M264" s="8">
        <f>VLOOKUP($B264,'4. Proposed RBCs'!$B$3:$R$379,7,FALSE)</f>
        <v>1.2999999999999999E-4</v>
      </c>
      <c r="N264" s="8">
        <f>VLOOKUP($B264,'4. Proposed RBCs'!$B$3:$R$379,9,FALSE)</f>
        <v>3.8999999999999999E-5</v>
      </c>
      <c r="O264" s="8">
        <f>VLOOKUP($B264,'4. Proposed RBCs'!$B$3:$R$379,11,FALSE)</f>
        <v>2.7999999999999998E-4</v>
      </c>
      <c r="P264" s="8">
        <f>VLOOKUP($B264,'4. Proposed RBCs'!$B$3:$R$379,13,FALSE)</f>
        <v>6.9999999999999994E-5</v>
      </c>
      <c r="Q264" s="8">
        <f>VLOOKUP($B264,'4. Proposed RBCs'!$B$3:$R$379,15,FALSE)</f>
        <v>2E-3</v>
      </c>
      <c r="R264" s="89" t="str">
        <f>VLOOKUP($B264,'4. Proposed RBCs'!$B$3:$R$379,17,FALSE)</f>
        <v>--</v>
      </c>
      <c r="S264" t="b">
        <f t="shared" si="58"/>
        <v>0</v>
      </c>
      <c r="T264" t="b">
        <f t="shared" si="59"/>
        <v>0</v>
      </c>
      <c r="U264" t="b">
        <f t="shared" si="60"/>
        <v>0</v>
      </c>
      <c r="V264" t="b">
        <f t="shared" si="61"/>
        <v>0</v>
      </c>
      <c r="W264" t="b">
        <f t="shared" si="62"/>
        <v>0</v>
      </c>
      <c r="X264" t="b">
        <f t="shared" si="63"/>
        <v>0</v>
      </c>
      <c r="Y264" t="b">
        <f t="shared" si="64"/>
        <v>1</v>
      </c>
      <c r="Z264" s="106">
        <f t="shared" si="65"/>
        <v>9.9999999999999881E-2</v>
      </c>
      <c r="AA264" s="64">
        <f t="shared" si="66"/>
        <v>-0.9</v>
      </c>
      <c r="AB264" s="64">
        <f t="shared" si="67"/>
        <v>-0.95666666666666667</v>
      </c>
      <c r="AC264" s="64">
        <f t="shared" si="68"/>
        <v>-0.99892307692307691</v>
      </c>
      <c r="AD264" s="64">
        <f t="shared" si="69"/>
        <v>-0.83333333333333337</v>
      </c>
      <c r="AE264" s="64">
        <f t="shared" si="70"/>
        <v>-0.99230769230769234</v>
      </c>
      <c r="AF264" s="107" t="str">
        <f t="shared" si="71"/>
        <v>--</v>
      </c>
      <c r="AG264" s="114" t="s">
        <v>1767</v>
      </c>
      <c r="AH264" s="83" t="s">
        <v>1768</v>
      </c>
      <c r="AI264" s="83"/>
      <c r="AJ264" s="5" t="s">
        <v>54</v>
      </c>
      <c r="AK264" s="98" t="s">
        <v>54</v>
      </c>
    </row>
    <row r="265" spans="1:37" x14ac:dyDescent="0.25">
      <c r="A265" s="5">
        <v>466</v>
      </c>
      <c r="B265" s="9">
        <v>464</v>
      </c>
      <c r="C265" s="9" t="s">
        <v>676</v>
      </c>
      <c r="D265" s="18" t="s">
        <v>677</v>
      </c>
      <c r="E265" s="97">
        <f>VLOOKUP($B265,'2018 RBCs'!$A$4:$L$609,6,FALSE)</f>
        <v>3.4000000000000001E-6</v>
      </c>
      <c r="F265" s="5">
        <f>VLOOKUP($B265,'2018 RBCs'!$A$4:$L$609,7,FALSE)</f>
        <v>4.2000000000000002E-4</v>
      </c>
      <c r="G265" s="5">
        <f>VLOOKUP($B265,'2018 RBCs'!$A$4:$L$609,8,FALSE)</f>
        <v>2.9999999999999997E-4</v>
      </c>
      <c r="H265" s="5">
        <f>VLOOKUP($B265,'2018 RBCs'!$A$4:$L$609,9,FALSE)</f>
        <v>8.5000000000000006E-2</v>
      </c>
      <c r="I265" s="5">
        <f>VLOOKUP($B265,'2018 RBCs'!$A$4:$L$609,10,FALSE)</f>
        <v>1.3999999999999999E-4</v>
      </c>
      <c r="J265" s="5">
        <f>VLOOKUP($B265,'2018 RBCs'!$A$4:$L$609,11,FALSE)</f>
        <v>8.5000000000000006E-2</v>
      </c>
      <c r="K265" s="98" t="str">
        <f>VLOOKUP($B265,'2018 RBCs'!$A$4:$L$609,12,FALSE)</f>
        <v>--</v>
      </c>
      <c r="L265" s="88">
        <f>VLOOKUP($B265,'4. Proposed RBCs'!$B$3:$R$379,5,FALSE)</f>
        <v>5.6000000000000004E-7</v>
      </c>
      <c r="M265" s="8">
        <f>VLOOKUP($B265,'4. Proposed RBCs'!$B$3:$R$379,7,FALSE)</f>
        <v>6.7000000000000002E-6</v>
      </c>
      <c r="N265" s="8">
        <f>VLOOKUP($B265,'4. Proposed RBCs'!$B$3:$R$379,9,FALSE)</f>
        <v>1.9E-6</v>
      </c>
      <c r="O265" s="8">
        <f>VLOOKUP($B265,'4. Proposed RBCs'!$B$3:$R$379,11,FALSE)</f>
        <v>1.4E-5</v>
      </c>
      <c r="P265" s="8">
        <f>VLOOKUP($B265,'4. Proposed RBCs'!$B$3:$R$379,13,FALSE)</f>
        <v>3.4999999999999999E-6</v>
      </c>
      <c r="Q265" s="8">
        <f>VLOOKUP($B265,'4. Proposed RBCs'!$B$3:$R$379,15,FALSE)</f>
        <v>9.7999999999999997E-5</v>
      </c>
      <c r="R265" s="89" t="str">
        <f>VLOOKUP($B265,'4. Proposed RBCs'!$B$3:$R$379,17,FALSE)</f>
        <v>--</v>
      </c>
      <c r="S265" t="b">
        <f t="shared" si="58"/>
        <v>0</v>
      </c>
      <c r="T265" t="b">
        <f t="shared" si="59"/>
        <v>0</v>
      </c>
      <c r="U265" t="b">
        <f t="shared" si="60"/>
        <v>0</v>
      </c>
      <c r="V265" t="b">
        <f t="shared" si="61"/>
        <v>0</v>
      </c>
      <c r="W265" t="b">
        <f t="shared" si="62"/>
        <v>0</v>
      </c>
      <c r="X265" t="b">
        <f t="shared" si="63"/>
        <v>0</v>
      </c>
      <c r="Y265" t="b">
        <f t="shared" si="64"/>
        <v>1</v>
      </c>
      <c r="Z265" s="106">
        <f t="shared" si="65"/>
        <v>-0.83529411764705874</v>
      </c>
      <c r="AA265" s="64">
        <f t="shared" si="66"/>
        <v>-0.98404761904761906</v>
      </c>
      <c r="AB265" s="64">
        <f t="shared" si="67"/>
        <v>-0.9936666666666667</v>
      </c>
      <c r="AC265" s="64">
        <f t="shared" si="68"/>
        <v>-0.99983529411764704</v>
      </c>
      <c r="AD265" s="64">
        <f t="shared" si="69"/>
        <v>-0.97499999999999998</v>
      </c>
      <c r="AE265" s="64">
        <f t="shared" si="70"/>
        <v>-0.99884705882352942</v>
      </c>
      <c r="AF265" s="107" t="str">
        <f t="shared" si="71"/>
        <v>--</v>
      </c>
      <c r="AG265" s="114" t="s">
        <v>1720</v>
      </c>
      <c r="AH265" s="83" t="s">
        <v>1720</v>
      </c>
      <c r="AI265" s="83"/>
      <c r="AJ265" s="5" t="s">
        <v>54</v>
      </c>
      <c r="AK265" s="98" t="s">
        <v>54</v>
      </c>
    </row>
    <row r="266" spans="1:37" x14ac:dyDescent="0.25">
      <c r="A266" s="5">
        <v>467</v>
      </c>
      <c r="B266" s="9">
        <v>466</v>
      </c>
      <c r="C266" s="9" t="s">
        <v>678</v>
      </c>
      <c r="D266" s="18" t="s">
        <v>679</v>
      </c>
      <c r="E266" s="97">
        <f>VLOOKUP($B266,'2018 RBCs'!$A$4:$L$609,6,FALSE)</f>
        <v>3.4E-5</v>
      </c>
      <c r="F266" s="5">
        <f>VLOOKUP($B266,'2018 RBCs'!$A$4:$L$609,7,FALSE)</f>
        <v>4.1999999999999997E-3</v>
      </c>
      <c r="G266" s="5">
        <f>VLOOKUP($B266,'2018 RBCs'!$A$4:$L$609,8,FALSE)</f>
        <v>3.0000000000000001E-3</v>
      </c>
      <c r="H266" s="5">
        <f>VLOOKUP($B266,'2018 RBCs'!$A$4:$L$609,9,FALSE)</f>
        <v>0.85</v>
      </c>
      <c r="I266" s="5">
        <f>VLOOKUP($B266,'2018 RBCs'!$A$4:$L$609,10,FALSE)</f>
        <v>1.4E-3</v>
      </c>
      <c r="J266" s="5">
        <f>VLOOKUP($B266,'2018 RBCs'!$A$4:$L$609,11,FALSE)</f>
        <v>0.85</v>
      </c>
      <c r="K266" s="98" t="str">
        <f>VLOOKUP($B266,'2018 RBCs'!$A$4:$L$609,12,FALSE)</f>
        <v>--</v>
      </c>
      <c r="L266" s="88">
        <f>VLOOKUP($B266,'4. Proposed RBCs'!$B$3:$R$379,5,FALSE)</f>
        <v>1.1E-4</v>
      </c>
      <c r="M266" s="8">
        <f>VLOOKUP($B266,'4. Proposed RBCs'!$B$3:$R$379,7,FALSE)</f>
        <v>1.2999999999999999E-3</v>
      </c>
      <c r="N266" s="8">
        <f>VLOOKUP($B266,'4. Proposed RBCs'!$B$3:$R$379,9,FALSE)</f>
        <v>3.8999999999999999E-4</v>
      </c>
      <c r="O266" s="8">
        <f>VLOOKUP($B266,'4. Proposed RBCs'!$B$3:$R$379,11,FALSE)</f>
        <v>2.8E-3</v>
      </c>
      <c r="P266" s="8">
        <f>VLOOKUP($B266,'4. Proposed RBCs'!$B$3:$R$379,13,FALSE)</f>
        <v>6.9999999999999999E-4</v>
      </c>
      <c r="Q266" s="8">
        <f>VLOOKUP($B266,'4. Proposed RBCs'!$B$3:$R$379,15,FALSE)</f>
        <v>0.02</v>
      </c>
      <c r="R266" s="89" t="str">
        <f>VLOOKUP($B266,'4. Proposed RBCs'!$B$3:$R$379,17,FALSE)</f>
        <v>--</v>
      </c>
      <c r="S266" t="b">
        <f t="shared" si="58"/>
        <v>0</v>
      </c>
      <c r="T266" t="b">
        <f t="shared" si="59"/>
        <v>0</v>
      </c>
      <c r="U266" t="b">
        <f t="shared" si="60"/>
        <v>0</v>
      </c>
      <c r="V266" t="b">
        <f t="shared" si="61"/>
        <v>0</v>
      </c>
      <c r="W266" t="b">
        <f t="shared" si="62"/>
        <v>0</v>
      </c>
      <c r="X266" t="b">
        <f t="shared" si="63"/>
        <v>0</v>
      </c>
      <c r="Y266" t="b">
        <f t="shared" si="64"/>
        <v>1</v>
      </c>
      <c r="Z266" s="106">
        <f t="shared" si="65"/>
        <v>2.2352941176470589</v>
      </c>
      <c r="AA266" s="64">
        <f t="shared" si="66"/>
        <v>-0.69047619047619047</v>
      </c>
      <c r="AB266" s="64">
        <f t="shared" si="67"/>
        <v>-0.87</v>
      </c>
      <c r="AC266" s="64">
        <f t="shared" si="68"/>
        <v>-0.99670588235294111</v>
      </c>
      <c r="AD266" s="64">
        <f t="shared" si="69"/>
        <v>-0.5</v>
      </c>
      <c r="AE266" s="64">
        <f t="shared" si="70"/>
        <v>-0.97647058823529409</v>
      </c>
      <c r="AF266" s="107" t="str">
        <f t="shared" si="71"/>
        <v>--</v>
      </c>
      <c r="AG266" s="114"/>
      <c r="AH266" s="83"/>
      <c r="AI266" s="83"/>
      <c r="AJ266" s="5" t="s">
        <v>54</v>
      </c>
      <c r="AK266" s="98" t="s">
        <v>54</v>
      </c>
    </row>
    <row r="267" spans="1:37" x14ac:dyDescent="0.25">
      <c r="A267" s="5">
        <v>468</v>
      </c>
      <c r="B267" s="9">
        <v>467</v>
      </c>
      <c r="C267" s="9" t="s">
        <v>680</v>
      </c>
      <c r="D267" s="18" t="s">
        <v>681</v>
      </c>
      <c r="E267" s="97">
        <f>VLOOKUP($B267,'2018 RBCs'!$A$4:$L$609,6,FALSE)</f>
        <v>3.4E-5</v>
      </c>
      <c r="F267" s="5">
        <f>VLOOKUP($B267,'2018 RBCs'!$A$4:$L$609,7,FALSE)</f>
        <v>4.1999999999999997E-3</v>
      </c>
      <c r="G267" s="5">
        <f>VLOOKUP($B267,'2018 RBCs'!$A$4:$L$609,8,FALSE)</f>
        <v>3.0000000000000001E-3</v>
      </c>
      <c r="H267" s="5">
        <f>VLOOKUP($B267,'2018 RBCs'!$A$4:$L$609,9,FALSE)</f>
        <v>0.85</v>
      </c>
      <c r="I267" s="5">
        <f>VLOOKUP($B267,'2018 RBCs'!$A$4:$L$609,10,FALSE)</f>
        <v>1.4E-3</v>
      </c>
      <c r="J267" s="5">
        <f>VLOOKUP($B267,'2018 RBCs'!$A$4:$L$609,11,FALSE)</f>
        <v>0.85</v>
      </c>
      <c r="K267" s="98" t="str">
        <f>VLOOKUP($B267,'2018 RBCs'!$A$4:$L$609,12,FALSE)</f>
        <v>--</v>
      </c>
      <c r="L267" s="88">
        <f>VLOOKUP($B267,'4. Proposed RBCs'!$B$3:$R$379,5,FALSE)</f>
        <v>1.1E-4</v>
      </c>
      <c r="M267" s="8">
        <f>VLOOKUP($B267,'4. Proposed RBCs'!$B$3:$R$379,7,FALSE)</f>
        <v>1.2999999999999999E-3</v>
      </c>
      <c r="N267" s="8">
        <f>VLOOKUP($B267,'4. Proposed RBCs'!$B$3:$R$379,9,FALSE)</f>
        <v>3.8999999999999999E-4</v>
      </c>
      <c r="O267" s="8">
        <f>VLOOKUP($B267,'4. Proposed RBCs'!$B$3:$R$379,11,FALSE)</f>
        <v>2.8E-3</v>
      </c>
      <c r="P267" s="8">
        <f>VLOOKUP($B267,'4. Proposed RBCs'!$B$3:$R$379,13,FALSE)</f>
        <v>6.9999999999999999E-4</v>
      </c>
      <c r="Q267" s="8">
        <f>VLOOKUP($B267,'4. Proposed RBCs'!$B$3:$R$379,15,FALSE)</f>
        <v>0.02</v>
      </c>
      <c r="R267" s="89" t="str">
        <f>VLOOKUP($B267,'4. Proposed RBCs'!$B$3:$R$379,17,FALSE)</f>
        <v>--</v>
      </c>
      <c r="S267" t="b">
        <f t="shared" si="58"/>
        <v>0</v>
      </c>
      <c r="T267" t="b">
        <f t="shared" si="59"/>
        <v>0</v>
      </c>
      <c r="U267" t="b">
        <f t="shared" si="60"/>
        <v>0</v>
      </c>
      <c r="V267" t="b">
        <f t="shared" si="61"/>
        <v>0</v>
      </c>
      <c r="W267" t="b">
        <f t="shared" si="62"/>
        <v>0</v>
      </c>
      <c r="X267" t="b">
        <f t="shared" si="63"/>
        <v>0</v>
      </c>
      <c r="Y267" t="b">
        <f t="shared" si="64"/>
        <v>1</v>
      </c>
      <c r="Z267" s="106">
        <f t="shared" si="65"/>
        <v>2.2352941176470589</v>
      </c>
      <c r="AA267" s="64">
        <f t="shared" si="66"/>
        <v>-0.69047619047619047</v>
      </c>
      <c r="AB267" s="64">
        <f t="shared" si="67"/>
        <v>-0.87</v>
      </c>
      <c r="AC267" s="64">
        <f t="shared" si="68"/>
        <v>-0.99670588235294111</v>
      </c>
      <c r="AD267" s="64">
        <f t="shared" si="69"/>
        <v>-0.5</v>
      </c>
      <c r="AE267" s="64">
        <f t="shared" si="70"/>
        <v>-0.97647058823529409</v>
      </c>
      <c r="AF267" s="107" t="str">
        <f t="shared" si="71"/>
        <v>--</v>
      </c>
      <c r="AG267" s="114"/>
      <c r="AH267" s="83"/>
      <c r="AI267" s="83"/>
      <c r="AJ267" s="5" t="s">
        <v>54</v>
      </c>
      <c r="AK267" s="98" t="s">
        <v>54</v>
      </c>
    </row>
    <row r="268" spans="1:37" x14ac:dyDescent="0.25">
      <c r="A268" s="5">
        <v>469</v>
      </c>
      <c r="B268" s="9">
        <v>468</v>
      </c>
      <c r="C268" s="9" t="s">
        <v>682</v>
      </c>
      <c r="D268" s="18" t="s">
        <v>683</v>
      </c>
      <c r="E268" s="97">
        <f>VLOOKUP($B268,'2018 RBCs'!$A$4:$L$609,6,FALSE)</f>
        <v>3.4E-5</v>
      </c>
      <c r="F268" s="5">
        <f>VLOOKUP($B268,'2018 RBCs'!$A$4:$L$609,7,FALSE)</f>
        <v>4.1999999999999997E-3</v>
      </c>
      <c r="G268" s="5">
        <f>VLOOKUP($B268,'2018 RBCs'!$A$4:$L$609,8,FALSE)</f>
        <v>3.0000000000000001E-3</v>
      </c>
      <c r="H268" s="5">
        <f>VLOOKUP($B268,'2018 RBCs'!$A$4:$L$609,9,FALSE)</f>
        <v>0.85</v>
      </c>
      <c r="I268" s="5">
        <f>VLOOKUP($B268,'2018 RBCs'!$A$4:$L$609,10,FALSE)</f>
        <v>1.4E-3</v>
      </c>
      <c r="J268" s="5">
        <f>VLOOKUP($B268,'2018 RBCs'!$A$4:$L$609,11,FALSE)</f>
        <v>0.85</v>
      </c>
      <c r="K268" s="98" t="str">
        <f>VLOOKUP($B268,'2018 RBCs'!$A$4:$L$609,12,FALSE)</f>
        <v>--</v>
      </c>
      <c r="L268" s="88">
        <f>VLOOKUP($B268,'4. Proposed RBCs'!$B$3:$R$379,5,FALSE)</f>
        <v>1.1E-4</v>
      </c>
      <c r="M268" s="8">
        <f>VLOOKUP($B268,'4. Proposed RBCs'!$B$3:$R$379,7,FALSE)</f>
        <v>1.2999999999999999E-3</v>
      </c>
      <c r="N268" s="8">
        <f>VLOOKUP($B268,'4. Proposed RBCs'!$B$3:$R$379,9,FALSE)</f>
        <v>3.8999999999999999E-4</v>
      </c>
      <c r="O268" s="8">
        <f>VLOOKUP($B268,'4. Proposed RBCs'!$B$3:$R$379,11,FALSE)</f>
        <v>2.8E-3</v>
      </c>
      <c r="P268" s="8">
        <f>VLOOKUP($B268,'4. Proposed RBCs'!$B$3:$R$379,13,FALSE)</f>
        <v>6.9999999999999999E-4</v>
      </c>
      <c r="Q268" s="8">
        <f>VLOOKUP($B268,'4. Proposed RBCs'!$B$3:$R$379,15,FALSE)</f>
        <v>0.02</v>
      </c>
      <c r="R268" s="89" t="str">
        <f>VLOOKUP($B268,'4. Proposed RBCs'!$B$3:$R$379,17,FALSE)</f>
        <v>--</v>
      </c>
      <c r="S268" t="b">
        <f t="shared" si="58"/>
        <v>0</v>
      </c>
      <c r="T268" t="b">
        <f t="shared" si="59"/>
        <v>0</v>
      </c>
      <c r="U268" t="b">
        <f t="shared" si="60"/>
        <v>0</v>
      </c>
      <c r="V268" t="b">
        <f t="shared" si="61"/>
        <v>0</v>
      </c>
      <c r="W268" t="b">
        <f t="shared" si="62"/>
        <v>0</v>
      </c>
      <c r="X268" t="b">
        <f t="shared" si="63"/>
        <v>0</v>
      </c>
      <c r="Y268" t="b">
        <f t="shared" si="64"/>
        <v>1</v>
      </c>
      <c r="Z268" s="106">
        <f t="shared" si="65"/>
        <v>2.2352941176470589</v>
      </c>
      <c r="AA268" s="64">
        <f t="shared" si="66"/>
        <v>-0.69047619047619047</v>
      </c>
      <c r="AB268" s="64">
        <f t="shared" si="67"/>
        <v>-0.87</v>
      </c>
      <c r="AC268" s="64">
        <f t="shared" si="68"/>
        <v>-0.99670588235294111</v>
      </c>
      <c r="AD268" s="64">
        <f t="shared" si="69"/>
        <v>-0.5</v>
      </c>
      <c r="AE268" s="64">
        <f t="shared" si="70"/>
        <v>-0.97647058823529409</v>
      </c>
      <c r="AF268" s="107" t="str">
        <f t="shared" si="71"/>
        <v>--</v>
      </c>
      <c r="AG268" s="114"/>
      <c r="AH268" s="83"/>
      <c r="AI268" s="83"/>
      <c r="AJ268" s="5" t="s">
        <v>54</v>
      </c>
      <c r="AK268" s="98" t="s">
        <v>54</v>
      </c>
    </row>
    <row r="269" spans="1:37" x14ac:dyDescent="0.25">
      <c r="A269" s="5">
        <v>470</v>
      </c>
      <c r="B269" s="9">
        <v>469</v>
      </c>
      <c r="C269" s="9" t="s">
        <v>684</v>
      </c>
      <c r="D269" s="18" t="s">
        <v>685</v>
      </c>
      <c r="E269" s="97">
        <f>VLOOKUP($B269,'2018 RBCs'!$A$4:$L$609,6,FALSE)</f>
        <v>3.4E-5</v>
      </c>
      <c r="F269" s="5">
        <f>VLOOKUP($B269,'2018 RBCs'!$A$4:$L$609,7,FALSE)</f>
        <v>4.1999999999999997E-3</v>
      </c>
      <c r="G269" s="5">
        <f>VLOOKUP($B269,'2018 RBCs'!$A$4:$L$609,8,FALSE)</f>
        <v>3.0000000000000001E-3</v>
      </c>
      <c r="H269" s="5">
        <f>VLOOKUP($B269,'2018 RBCs'!$A$4:$L$609,9,FALSE)</f>
        <v>0.85</v>
      </c>
      <c r="I269" s="5">
        <f>VLOOKUP($B269,'2018 RBCs'!$A$4:$L$609,10,FALSE)</f>
        <v>1.4E-3</v>
      </c>
      <c r="J269" s="5">
        <f>VLOOKUP($B269,'2018 RBCs'!$A$4:$L$609,11,FALSE)</f>
        <v>0.85</v>
      </c>
      <c r="K269" s="98" t="str">
        <f>VLOOKUP($B269,'2018 RBCs'!$A$4:$L$609,12,FALSE)</f>
        <v>--</v>
      </c>
      <c r="L269" s="88">
        <f>VLOOKUP($B269,'4. Proposed RBCs'!$B$3:$R$379,5,FALSE)</f>
        <v>1.1E-4</v>
      </c>
      <c r="M269" s="8">
        <f>VLOOKUP($B269,'4. Proposed RBCs'!$B$3:$R$379,7,FALSE)</f>
        <v>1.2999999999999999E-3</v>
      </c>
      <c r="N269" s="8">
        <f>VLOOKUP($B269,'4. Proposed RBCs'!$B$3:$R$379,9,FALSE)</f>
        <v>3.8999999999999999E-4</v>
      </c>
      <c r="O269" s="8">
        <f>VLOOKUP($B269,'4. Proposed RBCs'!$B$3:$R$379,11,FALSE)</f>
        <v>2.8E-3</v>
      </c>
      <c r="P269" s="8">
        <f>VLOOKUP($B269,'4. Proposed RBCs'!$B$3:$R$379,13,FALSE)</f>
        <v>6.9999999999999999E-4</v>
      </c>
      <c r="Q269" s="8">
        <f>VLOOKUP($B269,'4. Proposed RBCs'!$B$3:$R$379,15,FALSE)</f>
        <v>0.02</v>
      </c>
      <c r="R269" s="89" t="str">
        <f>VLOOKUP($B269,'4. Proposed RBCs'!$B$3:$R$379,17,FALSE)</f>
        <v>--</v>
      </c>
      <c r="S269" t="b">
        <f t="shared" si="58"/>
        <v>0</v>
      </c>
      <c r="T269" t="b">
        <f t="shared" si="59"/>
        <v>0</v>
      </c>
      <c r="U269" t="b">
        <f t="shared" si="60"/>
        <v>0</v>
      </c>
      <c r="V269" t="b">
        <f t="shared" si="61"/>
        <v>0</v>
      </c>
      <c r="W269" t="b">
        <f t="shared" si="62"/>
        <v>0</v>
      </c>
      <c r="X269" t="b">
        <f t="shared" si="63"/>
        <v>0</v>
      </c>
      <c r="Y269" t="b">
        <f t="shared" si="64"/>
        <v>1</v>
      </c>
      <c r="Z269" s="106">
        <f t="shared" si="65"/>
        <v>2.2352941176470589</v>
      </c>
      <c r="AA269" s="64">
        <f t="shared" si="66"/>
        <v>-0.69047619047619047</v>
      </c>
      <c r="AB269" s="64">
        <f t="shared" si="67"/>
        <v>-0.87</v>
      </c>
      <c r="AC269" s="64">
        <f t="shared" si="68"/>
        <v>-0.99670588235294111</v>
      </c>
      <c r="AD269" s="64">
        <f t="shared" si="69"/>
        <v>-0.5</v>
      </c>
      <c r="AE269" s="64">
        <f t="shared" si="70"/>
        <v>-0.97647058823529409</v>
      </c>
      <c r="AF269" s="107" t="str">
        <f t="shared" si="71"/>
        <v>--</v>
      </c>
      <c r="AG269" s="114"/>
      <c r="AH269" s="83"/>
      <c r="AI269" s="83"/>
      <c r="AJ269" s="5" t="s">
        <v>54</v>
      </c>
      <c r="AK269" s="98" t="s">
        <v>54</v>
      </c>
    </row>
    <row r="270" spans="1:37" x14ac:dyDescent="0.25">
      <c r="A270" s="5">
        <v>471</v>
      </c>
      <c r="B270" s="9">
        <v>470</v>
      </c>
      <c r="C270" s="9" t="s">
        <v>686</v>
      </c>
      <c r="D270" s="18" t="s">
        <v>687</v>
      </c>
      <c r="E270" s="97">
        <f>VLOOKUP($B270,'2018 RBCs'!$A$4:$L$609,6,FALSE)</f>
        <v>1E-8</v>
      </c>
      <c r="F270" s="5">
        <f>VLOOKUP($B270,'2018 RBCs'!$A$4:$L$609,7,FALSE)</f>
        <v>1.3E-6</v>
      </c>
      <c r="G270" s="5">
        <f>VLOOKUP($B270,'2018 RBCs'!$A$4:$L$609,8,FALSE)</f>
        <v>8.9999999999999996E-7</v>
      </c>
      <c r="H270" s="5">
        <f>VLOOKUP($B270,'2018 RBCs'!$A$4:$L$609,9,FALSE)</f>
        <v>2.5999999999999998E-4</v>
      </c>
      <c r="I270" s="5">
        <f>VLOOKUP($B270,'2018 RBCs'!$A$4:$L$609,10,FALSE)</f>
        <v>4.2E-7</v>
      </c>
      <c r="J270" s="5">
        <f>VLOOKUP($B270,'2018 RBCs'!$A$4:$L$609,11,FALSE)</f>
        <v>2.5999999999999998E-4</v>
      </c>
      <c r="K270" s="98" t="str">
        <f>VLOOKUP($B270,'2018 RBCs'!$A$4:$L$609,12,FALSE)</f>
        <v>--</v>
      </c>
      <c r="L270" s="88">
        <f>VLOOKUP($B270,'4. Proposed RBCs'!$B$3:$R$379,5,FALSE)</f>
        <v>6.7000000000000004E-8</v>
      </c>
      <c r="M270" s="8">
        <f>VLOOKUP($B270,'4. Proposed RBCs'!$B$3:$R$379,7,FALSE)</f>
        <v>7.9999999999999996E-7</v>
      </c>
      <c r="N270" s="8">
        <f>VLOOKUP($B270,'4. Proposed RBCs'!$B$3:$R$379,9,FALSE)</f>
        <v>2.2999999999999999E-7</v>
      </c>
      <c r="O270" s="8">
        <f>VLOOKUP($B270,'4. Proposed RBCs'!$B$3:$R$379,11,FALSE)</f>
        <v>1.7E-6</v>
      </c>
      <c r="P270" s="13">
        <f>VLOOKUP($B270,'4. Proposed RBCs'!$B$3:$R$379,13,FALSE)</f>
        <v>4.2E-7</v>
      </c>
      <c r="Q270" s="8">
        <f>VLOOKUP($B270,'4. Proposed RBCs'!$B$3:$R$379,15,FALSE)</f>
        <v>1.2E-5</v>
      </c>
      <c r="R270" s="89" t="str">
        <f>VLOOKUP($B270,'4. Proposed RBCs'!$B$3:$R$379,17,FALSE)</f>
        <v>--</v>
      </c>
      <c r="S270" t="b">
        <f t="shared" si="58"/>
        <v>0</v>
      </c>
      <c r="T270" t="b">
        <f t="shared" si="59"/>
        <v>0</v>
      </c>
      <c r="U270" t="b">
        <f t="shared" si="60"/>
        <v>0</v>
      </c>
      <c r="V270" t="b">
        <f t="shared" si="61"/>
        <v>0</v>
      </c>
      <c r="W270" t="b">
        <f t="shared" si="62"/>
        <v>1</v>
      </c>
      <c r="X270" t="b">
        <f t="shared" si="63"/>
        <v>0</v>
      </c>
      <c r="Y270" t="b">
        <f t="shared" si="64"/>
        <v>1</v>
      </c>
      <c r="Z270" s="106">
        <f t="shared" si="65"/>
        <v>5.7000000000000011</v>
      </c>
      <c r="AA270" s="64">
        <f t="shared" si="66"/>
        <v>-0.38461538461538469</v>
      </c>
      <c r="AB270" s="64">
        <f t="shared" si="67"/>
        <v>-0.74444444444444446</v>
      </c>
      <c r="AC270" s="64">
        <f t="shared" si="68"/>
        <v>-0.99346153846153851</v>
      </c>
      <c r="AD270" s="64">
        <f t="shared" si="69"/>
        <v>0</v>
      </c>
      <c r="AE270" s="64">
        <f t="shared" si="70"/>
        <v>-0.95384615384615379</v>
      </c>
      <c r="AF270" s="107" t="str">
        <f t="shared" si="71"/>
        <v>--</v>
      </c>
      <c r="AG270" s="114" t="s">
        <v>1769</v>
      </c>
      <c r="AH270" s="83" t="s">
        <v>1713</v>
      </c>
      <c r="AI270" s="83"/>
      <c r="AJ270" s="5" t="s">
        <v>54</v>
      </c>
      <c r="AK270" s="98" t="s">
        <v>54</v>
      </c>
    </row>
    <row r="271" spans="1:37" x14ac:dyDescent="0.25">
      <c r="A271" s="5">
        <v>472</v>
      </c>
      <c r="B271" s="9">
        <v>474</v>
      </c>
      <c r="C271" s="9" t="s">
        <v>688</v>
      </c>
      <c r="D271" s="18" t="s">
        <v>689</v>
      </c>
      <c r="E271" s="97">
        <f>VLOOKUP($B271,'2018 RBCs'!$A$4:$L$609,6,FALSE)</f>
        <v>3.4E-5</v>
      </c>
      <c r="F271" s="5">
        <f>VLOOKUP($B271,'2018 RBCs'!$A$4:$L$609,7,FALSE)</f>
        <v>4.1999999999999997E-3</v>
      </c>
      <c r="G271" s="5">
        <f>VLOOKUP($B271,'2018 RBCs'!$A$4:$L$609,8,FALSE)</f>
        <v>3.0000000000000001E-3</v>
      </c>
      <c r="H271" s="5">
        <f>VLOOKUP($B271,'2018 RBCs'!$A$4:$L$609,9,FALSE)</f>
        <v>0.85</v>
      </c>
      <c r="I271" s="5">
        <f>VLOOKUP($B271,'2018 RBCs'!$A$4:$L$609,10,FALSE)</f>
        <v>1.4E-3</v>
      </c>
      <c r="J271" s="5">
        <f>VLOOKUP($B271,'2018 RBCs'!$A$4:$L$609,11,FALSE)</f>
        <v>0.85</v>
      </c>
      <c r="K271" s="98" t="str">
        <f>VLOOKUP($B271,'2018 RBCs'!$A$4:$L$609,12,FALSE)</f>
        <v>--</v>
      </c>
      <c r="L271" s="88">
        <f>VLOOKUP($B271,'4. Proposed RBCs'!$B$3:$R$379,5,FALSE)</f>
        <v>1.1E-4</v>
      </c>
      <c r="M271" s="8">
        <f>VLOOKUP($B271,'4. Proposed RBCs'!$B$3:$R$379,7,FALSE)</f>
        <v>1.2999999999999999E-3</v>
      </c>
      <c r="N271" s="8">
        <f>VLOOKUP($B271,'4. Proposed RBCs'!$B$3:$R$379,9,FALSE)</f>
        <v>3.8999999999999999E-4</v>
      </c>
      <c r="O271" s="8">
        <f>VLOOKUP($B271,'4. Proposed RBCs'!$B$3:$R$379,11,FALSE)</f>
        <v>2.8E-3</v>
      </c>
      <c r="P271" s="8">
        <f>VLOOKUP($B271,'4. Proposed RBCs'!$B$3:$R$379,13,FALSE)</f>
        <v>6.9999999999999999E-4</v>
      </c>
      <c r="Q271" s="8">
        <f>VLOOKUP($B271,'4. Proposed RBCs'!$B$3:$R$379,15,FALSE)</f>
        <v>0.02</v>
      </c>
      <c r="R271" s="89" t="str">
        <f>VLOOKUP($B271,'4. Proposed RBCs'!$B$3:$R$379,17,FALSE)</f>
        <v>--</v>
      </c>
      <c r="S271" t="b">
        <f t="shared" si="58"/>
        <v>0</v>
      </c>
      <c r="T271" t="b">
        <f t="shared" si="59"/>
        <v>0</v>
      </c>
      <c r="U271" t="b">
        <f t="shared" si="60"/>
        <v>0</v>
      </c>
      <c r="V271" t="b">
        <f t="shared" si="61"/>
        <v>0</v>
      </c>
      <c r="W271" t="b">
        <f t="shared" si="62"/>
        <v>0</v>
      </c>
      <c r="X271" t="b">
        <f t="shared" si="63"/>
        <v>0</v>
      </c>
      <c r="Y271" t="b">
        <f t="shared" si="64"/>
        <v>1</v>
      </c>
      <c r="Z271" s="106">
        <f t="shared" si="65"/>
        <v>2.2352941176470589</v>
      </c>
      <c r="AA271" s="64">
        <f t="shared" si="66"/>
        <v>-0.69047619047619047</v>
      </c>
      <c r="AB271" s="64">
        <f t="shared" si="67"/>
        <v>-0.87</v>
      </c>
      <c r="AC271" s="64">
        <f t="shared" si="68"/>
        <v>-0.99670588235294111</v>
      </c>
      <c r="AD271" s="64">
        <f t="shared" si="69"/>
        <v>-0.5</v>
      </c>
      <c r="AE271" s="64">
        <f t="shared" si="70"/>
        <v>-0.97647058823529409</v>
      </c>
      <c r="AF271" s="107" t="str">
        <f t="shared" si="71"/>
        <v>--</v>
      </c>
      <c r="AG271" s="114"/>
      <c r="AH271" s="83"/>
      <c r="AI271" s="83"/>
      <c r="AJ271" s="5" t="s">
        <v>54</v>
      </c>
      <c r="AK271" s="98" t="s">
        <v>54</v>
      </c>
    </row>
    <row r="272" spans="1:37" x14ac:dyDescent="0.25">
      <c r="A272" s="5">
        <v>473</v>
      </c>
      <c r="B272" s="9">
        <v>475</v>
      </c>
      <c r="C272" s="9" t="s">
        <v>690</v>
      </c>
      <c r="D272" s="18" t="s">
        <v>691</v>
      </c>
      <c r="E272" s="97">
        <f>VLOOKUP($B272,'2018 RBCs'!$A$4:$L$609,6,FALSE)</f>
        <v>3.4E-5</v>
      </c>
      <c r="F272" s="5">
        <f>VLOOKUP($B272,'2018 RBCs'!$A$4:$L$609,7,FALSE)</f>
        <v>4.1999999999999997E-3</v>
      </c>
      <c r="G272" s="5">
        <f>VLOOKUP($B272,'2018 RBCs'!$A$4:$L$609,8,FALSE)</f>
        <v>3.0000000000000001E-3</v>
      </c>
      <c r="H272" s="5">
        <f>VLOOKUP($B272,'2018 RBCs'!$A$4:$L$609,9,FALSE)</f>
        <v>0.85</v>
      </c>
      <c r="I272" s="5">
        <f>VLOOKUP($B272,'2018 RBCs'!$A$4:$L$609,10,FALSE)</f>
        <v>1.4E-3</v>
      </c>
      <c r="J272" s="5">
        <f>VLOOKUP($B272,'2018 RBCs'!$A$4:$L$609,11,FALSE)</f>
        <v>0.85</v>
      </c>
      <c r="K272" s="98" t="str">
        <f>VLOOKUP($B272,'2018 RBCs'!$A$4:$L$609,12,FALSE)</f>
        <v>--</v>
      </c>
      <c r="L272" s="88">
        <f>VLOOKUP($B272,'4. Proposed RBCs'!$B$3:$R$379,5,FALSE)</f>
        <v>1.1E-4</v>
      </c>
      <c r="M272" s="8">
        <f>VLOOKUP($B272,'4. Proposed RBCs'!$B$3:$R$379,7,FALSE)</f>
        <v>1.2999999999999999E-3</v>
      </c>
      <c r="N272" s="8">
        <f>VLOOKUP($B272,'4. Proposed RBCs'!$B$3:$R$379,9,FALSE)</f>
        <v>3.8999999999999999E-4</v>
      </c>
      <c r="O272" s="8">
        <f>VLOOKUP($B272,'4. Proposed RBCs'!$B$3:$R$379,11,FALSE)</f>
        <v>2.8E-3</v>
      </c>
      <c r="P272" s="8">
        <f>VLOOKUP($B272,'4. Proposed RBCs'!$B$3:$R$379,13,FALSE)</f>
        <v>6.9999999999999999E-4</v>
      </c>
      <c r="Q272" s="8">
        <f>VLOOKUP($B272,'4. Proposed RBCs'!$B$3:$R$379,15,FALSE)</f>
        <v>0.02</v>
      </c>
      <c r="R272" s="89" t="str">
        <f>VLOOKUP($B272,'4. Proposed RBCs'!$B$3:$R$379,17,FALSE)</f>
        <v>--</v>
      </c>
      <c r="S272" t="b">
        <f t="shared" si="58"/>
        <v>0</v>
      </c>
      <c r="T272" t="b">
        <f t="shared" si="59"/>
        <v>0</v>
      </c>
      <c r="U272" t="b">
        <f t="shared" si="60"/>
        <v>0</v>
      </c>
      <c r="V272" t="b">
        <f t="shared" si="61"/>
        <v>0</v>
      </c>
      <c r="W272" t="b">
        <f t="shared" si="62"/>
        <v>0</v>
      </c>
      <c r="X272" t="b">
        <f t="shared" si="63"/>
        <v>0</v>
      </c>
      <c r="Y272" t="b">
        <f t="shared" si="64"/>
        <v>1</v>
      </c>
      <c r="Z272" s="106">
        <f t="shared" si="65"/>
        <v>2.2352941176470589</v>
      </c>
      <c r="AA272" s="64">
        <f t="shared" si="66"/>
        <v>-0.69047619047619047</v>
      </c>
      <c r="AB272" s="64">
        <f t="shared" si="67"/>
        <v>-0.87</v>
      </c>
      <c r="AC272" s="64">
        <f t="shared" si="68"/>
        <v>-0.99670588235294111</v>
      </c>
      <c r="AD272" s="64">
        <f t="shared" si="69"/>
        <v>-0.5</v>
      </c>
      <c r="AE272" s="64">
        <f t="shared" si="70"/>
        <v>-0.97647058823529409</v>
      </c>
      <c r="AF272" s="107" t="str">
        <f t="shared" si="71"/>
        <v>--</v>
      </c>
      <c r="AG272" s="114"/>
      <c r="AH272" s="83"/>
      <c r="AI272" s="83"/>
      <c r="AJ272" s="5" t="s">
        <v>54</v>
      </c>
      <c r="AK272" s="98" t="s">
        <v>54</v>
      </c>
    </row>
    <row r="273" spans="1:37" x14ac:dyDescent="0.25">
      <c r="A273" s="5">
        <v>474</v>
      </c>
      <c r="B273" s="9">
        <v>476</v>
      </c>
      <c r="C273" s="9" t="s">
        <v>692</v>
      </c>
      <c r="D273" s="18" t="s">
        <v>693</v>
      </c>
      <c r="E273" s="97">
        <f>VLOOKUP($B273,'2018 RBCs'!$A$4:$L$609,6,FALSE)</f>
        <v>3.4E-5</v>
      </c>
      <c r="F273" s="5">
        <f>VLOOKUP($B273,'2018 RBCs'!$A$4:$L$609,7,FALSE)</f>
        <v>4.1999999999999997E-3</v>
      </c>
      <c r="G273" s="5">
        <f>VLOOKUP($B273,'2018 RBCs'!$A$4:$L$609,8,FALSE)</f>
        <v>3.0000000000000001E-3</v>
      </c>
      <c r="H273" s="5">
        <f>VLOOKUP($B273,'2018 RBCs'!$A$4:$L$609,9,FALSE)</f>
        <v>0.85</v>
      </c>
      <c r="I273" s="5">
        <f>VLOOKUP($B273,'2018 RBCs'!$A$4:$L$609,10,FALSE)</f>
        <v>1.4E-3</v>
      </c>
      <c r="J273" s="5">
        <f>VLOOKUP($B273,'2018 RBCs'!$A$4:$L$609,11,FALSE)</f>
        <v>0.85</v>
      </c>
      <c r="K273" s="98" t="str">
        <f>VLOOKUP($B273,'2018 RBCs'!$A$4:$L$609,12,FALSE)</f>
        <v>--</v>
      </c>
      <c r="L273" s="88">
        <f>VLOOKUP($B273,'4. Proposed RBCs'!$B$3:$R$379,5,FALSE)</f>
        <v>1.1E-4</v>
      </c>
      <c r="M273" s="8">
        <f>VLOOKUP($B273,'4. Proposed RBCs'!$B$3:$R$379,7,FALSE)</f>
        <v>1.2999999999999999E-3</v>
      </c>
      <c r="N273" s="8">
        <f>VLOOKUP($B273,'4. Proposed RBCs'!$B$3:$R$379,9,FALSE)</f>
        <v>3.8999999999999999E-4</v>
      </c>
      <c r="O273" s="8">
        <f>VLOOKUP($B273,'4. Proposed RBCs'!$B$3:$R$379,11,FALSE)</f>
        <v>2.8E-3</v>
      </c>
      <c r="P273" s="8">
        <f>VLOOKUP($B273,'4. Proposed RBCs'!$B$3:$R$379,13,FALSE)</f>
        <v>6.9999999999999999E-4</v>
      </c>
      <c r="Q273" s="8">
        <f>VLOOKUP($B273,'4. Proposed RBCs'!$B$3:$R$379,15,FALSE)</f>
        <v>0.02</v>
      </c>
      <c r="R273" s="89" t="str">
        <f>VLOOKUP($B273,'4. Proposed RBCs'!$B$3:$R$379,17,FALSE)</f>
        <v>--</v>
      </c>
      <c r="S273" t="b">
        <f t="shared" si="58"/>
        <v>0</v>
      </c>
      <c r="T273" t="b">
        <f t="shared" si="59"/>
        <v>0</v>
      </c>
      <c r="U273" t="b">
        <f t="shared" si="60"/>
        <v>0</v>
      </c>
      <c r="V273" t="b">
        <f t="shared" si="61"/>
        <v>0</v>
      </c>
      <c r="W273" t="b">
        <f t="shared" si="62"/>
        <v>0</v>
      </c>
      <c r="X273" t="b">
        <f t="shared" si="63"/>
        <v>0</v>
      </c>
      <c r="Y273" t="b">
        <f t="shared" si="64"/>
        <v>1</v>
      </c>
      <c r="Z273" s="106">
        <f t="shared" si="65"/>
        <v>2.2352941176470589</v>
      </c>
      <c r="AA273" s="64">
        <f t="shared" si="66"/>
        <v>-0.69047619047619047</v>
      </c>
      <c r="AB273" s="64">
        <f t="shared" si="67"/>
        <v>-0.87</v>
      </c>
      <c r="AC273" s="64">
        <f t="shared" si="68"/>
        <v>-0.99670588235294111</v>
      </c>
      <c r="AD273" s="64">
        <f t="shared" si="69"/>
        <v>-0.5</v>
      </c>
      <c r="AE273" s="64">
        <f t="shared" si="70"/>
        <v>-0.97647058823529409</v>
      </c>
      <c r="AF273" s="107" t="str">
        <f t="shared" si="71"/>
        <v>--</v>
      </c>
      <c r="AG273" s="114"/>
      <c r="AH273" s="83"/>
      <c r="AI273" s="83"/>
      <c r="AJ273" s="5" t="s">
        <v>54</v>
      </c>
      <c r="AK273" s="98" t="s">
        <v>54</v>
      </c>
    </row>
    <row r="274" spans="1:37" x14ac:dyDescent="0.25">
      <c r="A274" s="5">
        <v>475</v>
      </c>
      <c r="B274" s="9">
        <v>477</v>
      </c>
      <c r="C274" s="9" t="s">
        <v>694</v>
      </c>
      <c r="D274" s="18" t="s">
        <v>695</v>
      </c>
      <c r="E274" s="97">
        <f>VLOOKUP($B274,'2018 RBCs'!$A$4:$L$609,6,FALSE)</f>
        <v>3.4E-8</v>
      </c>
      <c r="F274" s="5">
        <f>VLOOKUP($B274,'2018 RBCs'!$A$4:$L$609,7,FALSE)</f>
        <v>4.1999999999999996E-6</v>
      </c>
      <c r="G274" s="5">
        <f>VLOOKUP($B274,'2018 RBCs'!$A$4:$L$609,8,FALSE)</f>
        <v>3.0000000000000001E-6</v>
      </c>
      <c r="H274" s="5">
        <f>VLOOKUP($B274,'2018 RBCs'!$A$4:$L$609,9,FALSE)</f>
        <v>8.4999999999999995E-4</v>
      </c>
      <c r="I274" s="5">
        <f>VLOOKUP($B274,'2018 RBCs'!$A$4:$L$609,10,FALSE)</f>
        <v>1.3999999999999999E-6</v>
      </c>
      <c r="J274" s="5">
        <f>VLOOKUP($B274,'2018 RBCs'!$A$4:$L$609,11,FALSE)</f>
        <v>8.4999999999999995E-4</v>
      </c>
      <c r="K274" s="98" t="str">
        <f>VLOOKUP($B274,'2018 RBCs'!$A$4:$L$609,12,FALSE)</f>
        <v>--</v>
      </c>
      <c r="L274" s="88">
        <f>VLOOKUP($B274,'4. Proposed RBCs'!$B$3:$R$379,5,FALSE)</f>
        <v>6.7000000000000004E-7</v>
      </c>
      <c r="M274" s="8">
        <f>VLOOKUP($B274,'4. Proposed RBCs'!$B$3:$R$379,7,FALSE)</f>
        <v>7.9999999999999996E-6</v>
      </c>
      <c r="N274" s="8">
        <f>VLOOKUP($B274,'4. Proposed RBCs'!$B$3:$R$379,9,FALSE)</f>
        <v>2.3E-6</v>
      </c>
      <c r="O274" s="8">
        <f>VLOOKUP($B274,'4. Proposed RBCs'!$B$3:$R$379,11,FALSE)</f>
        <v>1.7E-5</v>
      </c>
      <c r="P274" s="8">
        <f>VLOOKUP($B274,'4. Proposed RBCs'!$B$3:$R$379,13,FALSE)</f>
        <v>4.1999999999999996E-6</v>
      </c>
      <c r="Q274" s="8">
        <f>VLOOKUP($B274,'4. Proposed RBCs'!$B$3:$R$379,15,FALSE)</f>
        <v>1.2E-4</v>
      </c>
      <c r="R274" s="89" t="str">
        <f>VLOOKUP($B274,'4. Proposed RBCs'!$B$3:$R$379,17,FALSE)</f>
        <v>--</v>
      </c>
      <c r="S274" t="b">
        <f t="shared" si="58"/>
        <v>0</v>
      </c>
      <c r="T274" t="b">
        <f t="shared" si="59"/>
        <v>0</v>
      </c>
      <c r="U274" t="b">
        <f t="shared" si="60"/>
        <v>0</v>
      </c>
      <c r="V274" t="b">
        <f t="shared" si="61"/>
        <v>0</v>
      </c>
      <c r="W274" t="b">
        <f t="shared" si="62"/>
        <v>0</v>
      </c>
      <c r="X274" t="b">
        <f t="shared" si="63"/>
        <v>0</v>
      </c>
      <c r="Y274" t="b">
        <f t="shared" si="64"/>
        <v>1</v>
      </c>
      <c r="Z274" s="106">
        <f t="shared" si="65"/>
        <v>18.705882352941178</v>
      </c>
      <c r="AA274" s="64">
        <f t="shared" si="66"/>
        <v>0.90476190476190488</v>
      </c>
      <c r="AB274" s="64">
        <f t="shared" si="67"/>
        <v>-0.23333333333333336</v>
      </c>
      <c r="AC274" s="64">
        <f t="shared" si="68"/>
        <v>-0.98</v>
      </c>
      <c r="AD274" s="64">
        <f t="shared" si="69"/>
        <v>1.9999999999999998</v>
      </c>
      <c r="AE274" s="64">
        <f t="shared" si="70"/>
        <v>-0.85882352941176476</v>
      </c>
      <c r="AF274" s="107" t="str">
        <f t="shared" si="71"/>
        <v>--</v>
      </c>
      <c r="AG274" s="114" t="s">
        <v>1770</v>
      </c>
      <c r="AH274" s="83" t="s">
        <v>1771</v>
      </c>
      <c r="AI274" s="83"/>
      <c r="AJ274" s="5" t="s">
        <v>54</v>
      </c>
      <c r="AK274" s="98" t="s">
        <v>54</v>
      </c>
    </row>
    <row r="275" spans="1:37" x14ac:dyDescent="0.25">
      <c r="A275" s="5">
        <v>476</v>
      </c>
      <c r="B275" s="9">
        <v>481</v>
      </c>
      <c r="C275" s="9" t="s">
        <v>696</v>
      </c>
      <c r="D275" s="18" t="s">
        <v>697</v>
      </c>
      <c r="E275" s="97">
        <f>VLOOKUP($B275,'2018 RBCs'!$A$4:$L$609,6,FALSE)</f>
        <v>3.4E-5</v>
      </c>
      <c r="F275" s="5">
        <f>VLOOKUP($B275,'2018 RBCs'!$A$4:$L$609,7,FALSE)</f>
        <v>4.1999999999999997E-3</v>
      </c>
      <c r="G275" s="5">
        <f>VLOOKUP($B275,'2018 RBCs'!$A$4:$L$609,8,FALSE)</f>
        <v>3.0000000000000001E-3</v>
      </c>
      <c r="H275" s="5">
        <f>VLOOKUP($B275,'2018 RBCs'!$A$4:$L$609,9,FALSE)</f>
        <v>0.85</v>
      </c>
      <c r="I275" s="5">
        <f>VLOOKUP($B275,'2018 RBCs'!$A$4:$L$609,10,FALSE)</f>
        <v>1.4E-3</v>
      </c>
      <c r="J275" s="5">
        <f>VLOOKUP($B275,'2018 RBCs'!$A$4:$L$609,11,FALSE)</f>
        <v>0.85</v>
      </c>
      <c r="K275" s="98" t="str">
        <f>VLOOKUP($B275,'2018 RBCs'!$A$4:$L$609,12,FALSE)</f>
        <v>--</v>
      </c>
      <c r="L275" s="88">
        <f>VLOOKUP($B275,'4. Proposed RBCs'!$B$3:$R$379,5,FALSE)</f>
        <v>1.1E-4</v>
      </c>
      <c r="M275" s="8">
        <f>VLOOKUP($B275,'4. Proposed RBCs'!$B$3:$R$379,7,FALSE)</f>
        <v>1.2999999999999999E-3</v>
      </c>
      <c r="N275" s="8">
        <f>VLOOKUP($B275,'4. Proposed RBCs'!$B$3:$R$379,9,FALSE)</f>
        <v>3.8999999999999999E-4</v>
      </c>
      <c r="O275" s="8">
        <f>VLOOKUP($B275,'4. Proposed RBCs'!$B$3:$R$379,11,FALSE)</f>
        <v>2.8E-3</v>
      </c>
      <c r="P275" s="8">
        <f>VLOOKUP($B275,'4. Proposed RBCs'!$B$3:$R$379,13,FALSE)</f>
        <v>6.9999999999999999E-4</v>
      </c>
      <c r="Q275" s="8">
        <f>VLOOKUP($B275,'4. Proposed RBCs'!$B$3:$R$379,15,FALSE)</f>
        <v>0.02</v>
      </c>
      <c r="R275" s="89" t="str">
        <f>VLOOKUP($B275,'4. Proposed RBCs'!$B$3:$R$379,17,FALSE)</f>
        <v>--</v>
      </c>
      <c r="S275" t="b">
        <f t="shared" si="58"/>
        <v>0</v>
      </c>
      <c r="T275" t="b">
        <f t="shared" si="59"/>
        <v>0</v>
      </c>
      <c r="U275" t="b">
        <f t="shared" si="60"/>
        <v>0</v>
      </c>
      <c r="V275" t="b">
        <f t="shared" si="61"/>
        <v>0</v>
      </c>
      <c r="W275" t="b">
        <f t="shared" si="62"/>
        <v>0</v>
      </c>
      <c r="X275" t="b">
        <f t="shared" si="63"/>
        <v>0</v>
      </c>
      <c r="Y275" t="b">
        <f t="shared" si="64"/>
        <v>1</v>
      </c>
      <c r="Z275" s="106">
        <f t="shared" si="65"/>
        <v>2.2352941176470589</v>
      </c>
      <c r="AA275" s="64">
        <f t="shared" si="66"/>
        <v>-0.69047619047619047</v>
      </c>
      <c r="AB275" s="64">
        <f t="shared" si="67"/>
        <v>-0.87</v>
      </c>
      <c r="AC275" s="64">
        <f t="shared" si="68"/>
        <v>-0.99670588235294111</v>
      </c>
      <c r="AD275" s="64">
        <f t="shared" si="69"/>
        <v>-0.5</v>
      </c>
      <c r="AE275" s="64">
        <f t="shared" si="70"/>
        <v>-0.97647058823529409</v>
      </c>
      <c r="AF275" s="107" t="str">
        <f t="shared" si="71"/>
        <v>--</v>
      </c>
      <c r="AG275" s="114"/>
      <c r="AH275" s="83"/>
      <c r="AI275" s="83"/>
      <c r="AJ275" s="5" t="s">
        <v>54</v>
      </c>
      <c r="AK275" s="98" t="s">
        <v>54</v>
      </c>
    </row>
    <row r="276" spans="1:37" x14ac:dyDescent="0.25">
      <c r="A276" s="5">
        <v>479</v>
      </c>
      <c r="B276" s="9">
        <v>645</v>
      </c>
      <c r="C276" s="9">
        <v>645</v>
      </c>
      <c r="D276" s="18" t="s">
        <v>702</v>
      </c>
      <c r="E276" s="97">
        <f>VLOOKUP($B276,'2018 RBCs'!$A$4:$L$609,6,FALSE)</f>
        <v>1.0000000000000001E-9</v>
      </c>
      <c r="F276" s="5">
        <f>VLOOKUP($B276,'2018 RBCs'!$A$4:$L$609,7,FALSE)</f>
        <v>1.3E-7</v>
      </c>
      <c r="G276" s="5">
        <f>VLOOKUP($B276,'2018 RBCs'!$A$4:$L$609,8,FALSE)</f>
        <v>8.9999999999999999E-8</v>
      </c>
      <c r="H276" s="5">
        <f>VLOOKUP($B276,'2018 RBCs'!$A$4:$L$609,9,FALSE)</f>
        <v>2.5999999999999998E-5</v>
      </c>
      <c r="I276" s="5">
        <f>VLOOKUP($B276,'2018 RBCs'!$A$4:$L$609,10,FALSE)</f>
        <v>4.1999999999999999E-8</v>
      </c>
      <c r="J276" s="5">
        <f>VLOOKUP($B276,'2018 RBCs'!$A$4:$L$609,11,FALSE)</f>
        <v>2.5999999999999998E-5</v>
      </c>
      <c r="K276" s="98" t="str">
        <f>VLOOKUP($B276,'2018 RBCs'!$A$4:$L$609,12,FALSE)</f>
        <v>--</v>
      </c>
      <c r="L276" s="88">
        <f>VLOOKUP($B276,'4. Proposed RBCs'!$B$3:$R$379,5,FALSE)</f>
        <v>3.3999999999999998E-9</v>
      </c>
      <c r="M276" s="8">
        <f>VLOOKUP($B276,'4. Proposed RBCs'!$B$3:$R$379,7,FALSE)</f>
        <v>4.0000000000000001E-8</v>
      </c>
      <c r="N276" s="8">
        <f>VLOOKUP($B276,'4. Proposed RBCs'!$B$3:$R$379,9,FALSE)</f>
        <v>1.2E-8</v>
      </c>
      <c r="O276" s="8">
        <f>VLOOKUP($B276,'4. Proposed RBCs'!$B$3:$R$379,11,FALSE)</f>
        <v>8.3999999999999998E-8</v>
      </c>
      <c r="P276" s="8">
        <f>VLOOKUP($B276,'4. Proposed RBCs'!$B$3:$R$379,13,FALSE)</f>
        <v>2.0999999999999999E-8</v>
      </c>
      <c r="Q276" s="8">
        <f>VLOOKUP($B276,'4. Proposed RBCs'!$B$3:$R$379,15,FALSE)</f>
        <v>5.8999999999999996E-7</v>
      </c>
      <c r="R276" s="89" t="str">
        <f>VLOOKUP($B276,'4. Proposed RBCs'!$B$3:$R$379,17,FALSE)</f>
        <v>--</v>
      </c>
      <c r="S276" t="b">
        <f t="shared" si="58"/>
        <v>0</v>
      </c>
      <c r="T276" t="b">
        <f t="shared" si="59"/>
        <v>0</v>
      </c>
      <c r="U276" t="b">
        <f t="shared" si="60"/>
        <v>0</v>
      </c>
      <c r="V276" t="b">
        <f t="shared" si="61"/>
        <v>0</v>
      </c>
      <c r="W276" t="b">
        <f t="shared" si="62"/>
        <v>0</v>
      </c>
      <c r="X276" t="b">
        <f t="shared" si="63"/>
        <v>0</v>
      </c>
      <c r="Y276" t="b">
        <f t="shared" si="64"/>
        <v>1</v>
      </c>
      <c r="Z276" s="106">
        <f t="shared" si="65"/>
        <v>2.4</v>
      </c>
      <c r="AA276" s="64">
        <f t="shared" si="66"/>
        <v>-0.69230769230769229</v>
      </c>
      <c r="AB276" s="64">
        <f t="shared" si="67"/>
        <v>-0.8666666666666667</v>
      </c>
      <c r="AC276" s="64">
        <f t="shared" si="68"/>
        <v>-0.99676923076923074</v>
      </c>
      <c r="AD276" s="64">
        <f t="shared" si="69"/>
        <v>-0.5</v>
      </c>
      <c r="AE276" s="64">
        <f t="shared" si="70"/>
        <v>-0.97730769230769232</v>
      </c>
      <c r="AF276" s="107" t="str">
        <f t="shared" si="71"/>
        <v>--</v>
      </c>
      <c r="AG276" s="114"/>
      <c r="AH276" s="83"/>
      <c r="AI276" s="83"/>
      <c r="AJ276" s="5" t="s">
        <v>54</v>
      </c>
      <c r="AK276" s="98" t="s">
        <v>54</v>
      </c>
    </row>
    <row r="277" spans="1:37" x14ac:dyDescent="0.25">
      <c r="A277" s="5">
        <v>461</v>
      </c>
      <c r="B277" s="5" t="s">
        <v>669</v>
      </c>
      <c r="C277" s="5" t="s">
        <v>669</v>
      </c>
      <c r="D277" s="7" t="s">
        <v>670</v>
      </c>
      <c r="E277" s="97" t="e">
        <f>VLOOKUP($B277,'2018 RBCs'!$A$4:$L$609,6,FALSE)</f>
        <v>#N/A</v>
      </c>
      <c r="F277" s="5" t="e">
        <f>VLOOKUP($B277,'2018 RBCs'!$A$4:$L$609,7,FALSE)</f>
        <v>#N/A</v>
      </c>
      <c r="G277" s="5" t="e">
        <f>VLOOKUP($B277,'2018 RBCs'!$A$4:$L$609,8,FALSE)</f>
        <v>#N/A</v>
      </c>
      <c r="H277" s="5" t="e">
        <f>VLOOKUP($B277,'2018 RBCs'!$A$4:$L$609,9,FALSE)</f>
        <v>#N/A</v>
      </c>
      <c r="I277" s="5" t="e">
        <f>VLOOKUP($B277,'2018 RBCs'!$A$4:$L$609,10,FALSE)</f>
        <v>#N/A</v>
      </c>
      <c r="J277" s="5" t="e">
        <f>VLOOKUP($B277,'2018 RBCs'!$A$4:$L$609,11,FALSE)</f>
        <v>#N/A</v>
      </c>
      <c r="K277" s="98" t="e">
        <f>VLOOKUP($B277,'2018 RBCs'!$A$4:$L$609,12,FALSE)</f>
        <v>#N/A</v>
      </c>
      <c r="L277" s="92">
        <f>VLOOKUP($B277,'4. Proposed RBCs'!$B$3:$R$379,5,FALSE)</f>
        <v>4.2999999999999996E-9</v>
      </c>
      <c r="M277" s="11">
        <f>VLOOKUP($B277,'4. Proposed RBCs'!$B$3:$R$379,7,FALSE)</f>
        <v>3.1E-8</v>
      </c>
      <c r="N277" s="11">
        <f>VLOOKUP($B277,'4. Proposed RBCs'!$B$3:$R$379,9,FALSE)</f>
        <v>1.7999999999999999E-8</v>
      </c>
      <c r="O277" s="11">
        <f>VLOOKUP($B277,'4. Proposed RBCs'!$B$3:$R$379,11,FALSE)</f>
        <v>1.3E-7</v>
      </c>
      <c r="P277" s="11">
        <f>VLOOKUP($B277,'4. Proposed RBCs'!$B$3:$R$379,13,FALSE)</f>
        <v>3.7E-8</v>
      </c>
      <c r="Q277" s="11">
        <f>VLOOKUP($B277,'4. Proposed RBCs'!$B$3:$R$379,15,FALSE)</f>
        <v>9.9999999999999995E-7</v>
      </c>
      <c r="R277" s="93" t="str">
        <f>VLOOKUP($B277,'4. Proposed RBCs'!$B$3:$R$379,17,FALSE)</f>
        <v>--</v>
      </c>
      <c r="S277" t="e">
        <f t="shared" si="58"/>
        <v>#N/A</v>
      </c>
      <c r="T277" t="e">
        <f t="shared" si="59"/>
        <v>#N/A</v>
      </c>
      <c r="U277" t="e">
        <f t="shared" si="60"/>
        <v>#N/A</v>
      </c>
      <c r="V277" t="e">
        <f t="shared" si="61"/>
        <v>#N/A</v>
      </c>
      <c r="W277" t="e">
        <f t="shared" si="62"/>
        <v>#N/A</v>
      </c>
      <c r="X277" t="e">
        <f t="shared" si="63"/>
        <v>#N/A</v>
      </c>
      <c r="Y277" t="e">
        <f t="shared" si="64"/>
        <v>#N/A</v>
      </c>
      <c r="Z277" s="106" t="s">
        <v>1712</v>
      </c>
      <c r="AA277" s="64" t="s">
        <v>1712</v>
      </c>
      <c r="AB277" s="64" t="s">
        <v>1712</v>
      </c>
      <c r="AC277" s="64" t="s">
        <v>1712</v>
      </c>
      <c r="AD277" s="64" t="s">
        <v>1712</v>
      </c>
      <c r="AE277" s="64" t="s">
        <v>1712</v>
      </c>
      <c r="AF277" s="107" t="s">
        <v>1712</v>
      </c>
      <c r="AG277" s="114"/>
      <c r="AH277" s="83"/>
      <c r="AI277" s="83"/>
      <c r="AJ277" s="5" t="s">
        <v>54</v>
      </c>
      <c r="AK277" s="98" t="s">
        <v>54</v>
      </c>
    </row>
    <row r="278" spans="1:37" x14ac:dyDescent="0.25">
      <c r="A278" s="5">
        <v>444</v>
      </c>
      <c r="B278" s="5" t="s">
        <v>617</v>
      </c>
      <c r="C278" s="5" t="s">
        <v>618</v>
      </c>
      <c r="D278" s="7" t="s">
        <v>619</v>
      </c>
      <c r="E278" s="97" t="e">
        <f>VLOOKUP($B278,'2018 RBCs'!$A$4:$L$609,6,FALSE)</f>
        <v>#N/A</v>
      </c>
      <c r="F278" s="5" t="e">
        <f>VLOOKUP($B278,'2018 RBCs'!$A$4:$L$609,7,FALSE)</f>
        <v>#N/A</v>
      </c>
      <c r="G278" s="5" t="e">
        <f>VLOOKUP($B278,'2018 RBCs'!$A$4:$L$609,8,FALSE)</f>
        <v>#N/A</v>
      </c>
      <c r="H278" s="5" t="e">
        <f>VLOOKUP($B278,'2018 RBCs'!$A$4:$L$609,9,FALSE)</f>
        <v>#N/A</v>
      </c>
      <c r="I278" s="5" t="e">
        <f>VLOOKUP($B278,'2018 RBCs'!$A$4:$L$609,10,FALSE)</f>
        <v>#N/A</v>
      </c>
      <c r="J278" s="5" t="e">
        <f>VLOOKUP($B278,'2018 RBCs'!$A$4:$L$609,11,FALSE)</f>
        <v>#N/A</v>
      </c>
      <c r="K278" s="98" t="e">
        <f>VLOOKUP($B278,'2018 RBCs'!$A$4:$L$609,12,FALSE)</f>
        <v>#N/A</v>
      </c>
      <c r="L278" s="92">
        <f>VLOOKUP($B278,'4. Proposed RBCs'!$B$3:$R$379,5,FALSE)</f>
        <v>4.2999999999999996E-9</v>
      </c>
      <c r="M278" s="11">
        <f>VLOOKUP($B278,'4. Proposed RBCs'!$B$3:$R$379,7,FALSE)</f>
        <v>3.1E-8</v>
      </c>
      <c r="N278" s="11">
        <f>VLOOKUP($B278,'4. Proposed RBCs'!$B$3:$R$379,9,FALSE)</f>
        <v>1.7999999999999999E-8</v>
      </c>
      <c r="O278" s="11">
        <f>VLOOKUP($B278,'4. Proposed RBCs'!$B$3:$R$379,11,FALSE)</f>
        <v>1.3E-7</v>
      </c>
      <c r="P278" s="11">
        <f>VLOOKUP($B278,'4. Proposed RBCs'!$B$3:$R$379,13,FALSE)</f>
        <v>3.7E-8</v>
      </c>
      <c r="Q278" s="11">
        <f>VLOOKUP($B278,'4. Proposed RBCs'!$B$3:$R$379,15,FALSE)</f>
        <v>9.9999999999999995E-7</v>
      </c>
      <c r="R278" s="93" t="str">
        <f>VLOOKUP($B278,'4. Proposed RBCs'!$B$3:$R$379,17,FALSE)</f>
        <v>--</v>
      </c>
      <c r="S278" t="e">
        <f t="shared" si="58"/>
        <v>#N/A</v>
      </c>
      <c r="T278" t="e">
        <f t="shared" si="59"/>
        <v>#N/A</v>
      </c>
      <c r="U278" t="e">
        <f t="shared" si="60"/>
        <v>#N/A</v>
      </c>
      <c r="V278" t="e">
        <f t="shared" si="61"/>
        <v>#N/A</v>
      </c>
      <c r="W278" t="e">
        <f t="shared" si="62"/>
        <v>#N/A</v>
      </c>
      <c r="X278" t="e">
        <f t="shared" si="63"/>
        <v>#N/A</v>
      </c>
      <c r="Y278" t="e">
        <f t="shared" si="64"/>
        <v>#N/A</v>
      </c>
      <c r="Z278" s="106" t="s">
        <v>1712</v>
      </c>
      <c r="AA278" s="64" t="s">
        <v>1712</v>
      </c>
      <c r="AB278" s="64" t="s">
        <v>1712</v>
      </c>
      <c r="AC278" s="64" t="s">
        <v>1712</v>
      </c>
      <c r="AD278" s="64" t="s">
        <v>1712</v>
      </c>
      <c r="AE278" s="64" t="s">
        <v>1712</v>
      </c>
      <c r="AF278" s="107" t="s">
        <v>1712</v>
      </c>
      <c r="AG278" s="114"/>
      <c r="AH278" s="83"/>
      <c r="AI278" s="83"/>
      <c r="AJ278" s="5" t="s">
        <v>54</v>
      </c>
      <c r="AK278" s="98" t="s">
        <v>54</v>
      </c>
    </row>
    <row r="279" spans="1:37" x14ac:dyDescent="0.25">
      <c r="A279" s="5">
        <v>445</v>
      </c>
      <c r="B279" s="5" t="s">
        <v>621</v>
      </c>
      <c r="C279" s="5" t="s">
        <v>622</v>
      </c>
      <c r="D279" s="7" t="s">
        <v>623</v>
      </c>
      <c r="E279" s="97" t="e">
        <f>VLOOKUP($B279,'2018 RBCs'!$A$4:$L$609,6,FALSE)</f>
        <v>#N/A</v>
      </c>
      <c r="F279" s="5" t="e">
        <f>VLOOKUP($B279,'2018 RBCs'!$A$4:$L$609,7,FALSE)</f>
        <v>#N/A</v>
      </c>
      <c r="G279" s="5" t="e">
        <f>VLOOKUP($B279,'2018 RBCs'!$A$4:$L$609,8,FALSE)</f>
        <v>#N/A</v>
      </c>
      <c r="H279" s="5" t="e">
        <f>VLOOKUP($B279,'2018 RBCs'!$A$4:$L$609,9,FALSE)</f>
        <v>#N/A</v>
      </c>
      <c r="I279" s="5" t="e">
        <f>VLOOKUP($B279,'2018 RBCs'!$A$4:$L$609,10,FALSE)</f>
        <v>#N/A</v>
      </c>
      <c r="J279" s="5" t="e">
        <f>VLOOKUP($B279,'2018 RBCs'!$A$4:$L$609,11,FALSE)</f>
        <v>#N/A</v>
      </c>
      <c r="K279" s="98" t="e">
        <f>VLOOKUP($B279,'2018 RBCs'!$A$4:$L$609,12,FALSE)</f>
        <v>#N/A</v>
      </c>
      <c r="L279" s="92">
        <f>VLOOKUP($B279,'4. Proposed RBCs'!$B$3:$R$379,5,FALSE)</f>
        <v>1.0999999999999999E-8</v>
      </c>
      <c r="M279" s="11">
        <f>VLOOKUP($B279,'4. Proposed RBCs'!$B$3:$R$379,7,FALSE)</f>
        <v>7.7000000000000001E-8</v>
      </c>
      <c r="N279" s="11">
        <f>VLOOKUP($B279,'4. Proposed RBCs'!$B$3:$R$379,9,FALSE)</f>
        <v>4.6000000000000002E-8</v>
      </c>
      <c r="O279" s="11">
        <f>VLOOKUP($B279,'4. Proposed RBCs'!$B$3:$R$379,11,FALSE)</f>
        <v>3.1E-7</v>
      </c>
      <c r="P279" s="11">
        <f>VLOOKUP($B279,'4. Proposed RBCs'!$B$3:$R$379,13,FALSE)</f>
        <v>9.2999999999999999E-8</v>
      </c>
      <c r="Q279" s="11">
        <f>VLOOKUP($B279,'4. Proposed RBCs'!$B$3:$R$379,15,FALSE)</f>
        <v>2.6000000000000001E-6</v>
      </c>
      <c r="R279" s="93" t="str">
        <f>VLOOKUP($B279,'4. Proposed RBCs'!$B$3:$R$379,17,FALSE)</f>
        <v>--</v>
      </c>
      <c r="S279" t="e">
        <f t="shared" si="58"/>
        <v>#N/A</v>
      </c>
      <c r="T279" t="e">
        <f t="shared" si="59"/>
        <v>#N/A</v>
      </c>
      <c r="U279" t="e">
        <f t="shared" si="60"/>
        <v>#N/A</v>
      </c>
      <c r="V279" t="e">
        <f t="shared" si="61"/>
        <v>#N/A</v>
      </c>
      <c r="W279" t="e">
        <f t="shared" si="62"/>
        <v>#N/A</v>
      </c>
      <c r="X279" t="e">
        <f t="shared" si="63"/>
        <v>#N/A</v>
      </c>
      <c r="Y279" t="e">
        <f t="shared" si="64"/>
        <v>#N/A</v>
      </c>
      <c r="Z279" s="106" t="s">
        <v>1712</v>
      </c>
      <c r="AA279" s="64" t="s">
        <v>1712</v>
      </c>
      <c r="AB279" s="64" t="s">
        <v>1712</v>
      </c>
      <c r="AC279" s="64" t="s">
        <v>1712</v>
      </c>
      <c r="AD279" s="64" t="s">
        <v>1712</v>
      </c>
      <c r="AE279" s="64" t="s">
        <v>1712</v>
      </c>
      <c r="AF279" s="107" t="s">
        <v>1712</v>
      </c>
      <c r="AG279" s="114"/>
      <c r="AH279" s="83"/>
      <c r="AI279" s="83"/>
      <c r="AJ279" s="5" t="s">
        <v>54</v>
      </c>
      <c r="AK279" s="98" t="s">
        <v>54</v>
      </c>
    </row>
    <row r="280" spans="1:37" x14ac:dyDescent="0.25">
      <c r="A280" s="5">
        <v>446</v>
      </c>
      <c r="B280" s="5" t="s">
        <v>624</v>
      </c>
      <c r="C280" s="5" t="s">
        <v>625</v>
      </c>
      <c r="D280" s="7" t="s">
        <v>626</v>
      </c>
      <c r="E280" s="97" t="e">
        <f>VLOOKUP($B280,'2018 RBCs'!$A$4:$L$609,6,FALSE)</f>
        <v>#N/A</v>
      </c>
      <c r="F280" s="5" t="e">
        <f>VLOOKUP($B280,'2018 RBCs'!$A$4:$L$609,7,FALSE)</f>
        <v>#N/A</v>
      </c>
      <c r="G280" s="5" t="e">
        <f>VLOOKUP($B280,'2018 RBCs'!$A$4:$L$609,8,FALSE)</f>
        <v>#N/A</v>
      </c>
      <c r="H280" s="5" t="e">
        <f>VLOOKUP($B280,'2018 RBCs'!$A$4:$L$609,9,FALSE)</f>
        <v>#N/A</v>
      </c>
      <c r="I280" s="5" t="e">
        <f>VLOOKUP($B280,'2018 RBCs'!$A$4:$L$609,10,FALSE)</f>
        <v>#N/A</v>
      </c>
      <c r="J280" s="5" t="e">
        <f>VLOOKUP($B280,'2018 RBCs'!$A$4:$L$609,11,FALSE)</f>
        <v>#N/A</v>
      </c>
      <c r="K280" s="98" t="e">
        <f>VLOOKUP($B280,'2018 RBCs'!$A$4:$L$609,12,FALSE)</f>
        <v>#N/A</v>
      </c>
      <c r="L280" s="92">
        <f>VLOOKUP($B280,'4. Proposed RBCs'!$B$3:$R$379,5,FALSE)</f>
        <v>4.8E-8</v>
      </c>
      <c r="M280" s="11">
        <f>VLOOKUP($B280,'4. Proposed RBCs'!$B$3:$R$379,7,FALSE)</f>
        <v>3.3999999999999997E-7</v>
      </c>
      <c r="N280" s="11">
        <f>VLOOKUP($B280,'4. Proposed RBCs'!$B$3:$R$379,9,FALSE)</f>
        <v>2.1E-7</v>
      </c>
      <c r="O280" s="11">
        <f>VLOOKUP($B280,'4. Proposed RBCs'!$B$3:$R$379,11,FALSE)</f>
        <v>1.3999999999999999E-6</v>
      </c>
      <c r="P280" s="11">
        <f>VLOOKUP($B280,'4. Proposed RBCs'!$B$3:$R$379,13,FALSE)</f>
        <v>4.0999999999999999E-7</v>
      </c>
      <c r="Q280" s="11">
        <f>VLOOKUP($B280,'4. Proposed RBCs'!$B$3:$R$379,15,FALSE)</f>
        <v>1.2E-5</v>
      </c>
      <c r="R280" s="93" t="str">
        <f>VLOOKUP($B280,'4. Proposed RBCs'!$B$3:$R$379,17,FALSE)</f>
        <v>--</v>
      </c>
      <c r="S280" t="e">
        <f t="shared" si="58"/>
        <v>#N/A</v>
      </c>
      <c r="T280" t="e">
        <f t="shared" si="59"/>
        <v>#N/A</v>
      </c>
      <c r="U280" t="e">
        <f t="shared" si="60"/>
        <v>#N/A</v>
      </c>
      <c r="V280" t="e">
        <f t="shared" si="61"/>
        <v>#N/A</v>
      </c>
      <c r="W280" t="e">
        <f t="shared" si="62"/>
        <v>#N/A</v>
      </c>
      <c r="X280" t="e">
        <f t="shared" si="63"/>
        <v>#N/A</v>
      </c>
      <c r="Y280" t="e">
        <f t="shared" si="64"/>
        <v>#N/A</v>
      </c>
      <c r="Z280" s="106" t="s">
        <v>1712</v>
      </c>
      <c r="AA280" s="64" t="s">
        <v>1712</v>
      </c>
      <c r="AB280" s="64" t="s">
        <v>1712</v>
      </c>
      <c r="AC280" s="64" t="s">
        <v>1712</v>
      </c>
      <c r="AD280" s="64" t="s">
        <v>1712</v>
      </c>
      <c r="AE280" s="64" t="s">
        <v>1712</v>
      </c>
      <c r="AF280" s="107" t="s">
        <v>1712</v>
      </c>
      <c r="AG280" s="114"/>
      <c r="AH280" s="83"/>
      <c r="AI280" s="83"/>
      <c r="AJ280" s="5" t="s">
        <v>54</v>
      </c>
      <c r="AK280" s="98" t="s">
        <v>54</v>
      </c>
    </row>
    <row r="281" spans="1:37" x14ac:dyDescent="0.25">
      <c r="A281" s="5">
        <v>447</v>
      </c>
      <c r="B281" s="5" t="s">
        <v>627</v>
      </c>
      <c r="C281" s="5" t="s">
        <v>628</v>
      </c>
      <c r="D281" s="7" t="s">
        <v>629</v>
      </c>
      <c r="E281" s="97" t="e">
        <f>VLOOKUP($B281,'2018 RBCs'!$A$4:$L$609,6,FALSE)</f>
        <v>#N/A</v>
      </c>
      <c r="F281" s="5" t="e">
        <f>VLOOKUP($B281,'2018 RBCs'!$A$4:$L$609,7,FALSE)</f>
        <v>#N/A</v>
      </c>
      <c r="G281" s="5" t="e">
        <f>VLOOKUP($B281,'2018 RBCs'!$A$4:$L$609,8,FALSE)</f>
        <v>#N/A</v>
      </c>
      <c r="H281" s="5" t="e">
        <f>VLOOKUP($B281,'2018 RBCs'!$A$4:$L$609,9,FALSE)</f>
        <v>#N/A</v>
      </c>
      <c r="I281" s="5" t="e">
        <f>VLOOKUP($B281,'2018 RBCs'!$A$4:$L$609,10,FALSE)</f>
        <v>#N/A</v>
      </c>
      <c r="J281" s="5" t="e">
        <f>VLOOKUP($B281,'2018 RBCs'!$A$4:$L$609,11,FALSE)</f>
        <v>#N/A</v>
      </c>
      <c r="K281" s="98" t="e">
        <f>VLOOKUP($B281,'2018 RBCs'!$A$4:$L$609,12,FALSE)</f>
        <v>#N/A</v>
      </c>
      <c r="L281" s="92">
        <f>VLOOKUP($B281,'4. Proposed RBCs'!$B$3:$R$379,5,FALSE)</f>
        <v>6.1999999999999999E-8</v>
      </c>
      <c r="M281" s="11">
        <f>VLOOKUP($B281,'4. Proposed RBCs'!$B$3:$R$379,7,FALSE)</f>
        <v>4.4000000000000002E-7</v>
      </c>
      <c r="N281" s="11">
        <f>VLOOKUP($B281,'4. Proposed RBCs'!$B$3:$R$379,9,FALSE)</f>
        <v>2.6E-7</v>
      </c>
      <c r="O281" s="11">
        <f>VLOOKUP($B281,'4. Proposed RBCs'!$B$3:$R$379,11,FALSE)</f>
        <v>1.7999999999999999E-6</v>
      </c>
      <c r="P281" s="11">
        <f>VLOOKUP($B281,'4. Proposed RBCs'!$B$3:$R$379,13,FALSE)</f>
        <v>5.3000000000000001E-7</v>
      </c>
      <c r="Q281" s="11">
        <f>VLOOKUP($B281,'4. Proposed RBCs'!$B$3:$R$379,15,FALSE)</f>
        <v>1.5E-5</v>
      </c>
      <c r="R281" s="93" t="str">
        <f>VLOOKUP($B281,'4. Proposed RBCs'!$B$3:$R$379,17,FALSE)</f>
        <v>--</v>
      </c>
      <c r="S281" t="e">
        <f t="shared" si="58"/>
        <v>#N/A</v>
      </c>
      <c r="T281" t="e">
        <f t="shared" si="59"/>
        <v>#N/A</v>
      </c>
      <c r="U281" t="e">
        <f t="shared" si="60"/>
        <v>#N/A</v>
      </c>
      <c r="V281" t="e">
        <f t="shared" si="61"/>
        <v>#N/A</v>
      </c>
      <c r="W281" t="e">
        <f t="shared" si="62"/>
        <v>#N/A</v>
      </c>
      <c r="X281" t="e">
        <f t="shared" si="63"/>
        <v>#N/A</v>
      </c>
      <c r="Y281" t="e">
        <f t="shared" si="64"/>
        <v>#N/A</v>
      </c>
      <c r="Z281" s="106" t="s">
        <v>1712</v>
      </c>
      <c r="AA281" s="64" t="s">
        <v>1712</v>
      </c>
      <c r="AB281" s="64" t="s">
        <v>1712</v>
      </c>
      <c r="AC281" s="64" t="s">
        <v>1712</v>
      </c>
      <c r="AD281" s="64" t="s">
        <v>1712</v>
      </c>
      <c r="AE281" s="64" t="s">
        <v>1712</v>
      </c>
      <c r="AF281" s="107" t="s">
        <v>1712</v>
      </c>
      <c r="AG281" s="114"/>
      <c r="AH281" s="83"/>
      <c r="AI281" s="83"/>
      <c r="AJ281" s="5" t="s">
        <v>54</v>
      </c>
      <c r="AK281" s="98" t="s">
        <v>54</v>
      </c>
    </row>
    <row r="282" spans="1:37" x14ac:dyDescent="0.25">
      <c r="A282" s="5">
        <v>448</v>
      </c>
      <c r="B282" s="5" t="s">
        <v>630</v>
      </c>
      <c r="C282" s="5" t="s">
        <v>631</v>
      </c>
      <c r="D282" s="7" t="s">
        <v>632</v>
      </c>
      <c r="E282" s="97" t="e">
        <f>VLOOKUP($B282,'2018 RBCs'!$A$4:$L$609,6,FALSE)</f>
        <v>#N/A</v>
      </c>
      <c r="F282" s="5" t="e">
        <f>VLOOKUP($B282,'2018 RBCs'!$A$4:$L$609,7,FALSE)</f>
        <v>#N/A</v>
      </c>
      <c r="G282" s="5" t="e">
        <f>VLOOKUP($B282,'2018 RBCs'!$A$4:$L$609,8,FALSE)</f>
        <v>#N/A</v>
      </c>
      <c r="H282" s="5" t="e">
        <f>VLOOKUP($B282,'2018 RBCs'!$A$4:$L$609,9,FALSE)</f>
        <v>#N/A</v>
      </c>
      <c r="I282" s="5" t="e">
        <f>VLOOKUP($B282,'2018 RBCs'!$A$4:$L$609,10,FALSE)</f>
        <v>#N/A</v>
      </c>
      <c r="J282" s="5" t="e">
        <f>VLOOKUP($B282,'2018 RBCs'!$A$4:$L$609,11,FALSE)</f>
        <v>#N/A</v>
      </c>
      <c r="K282" s="98" t="e">
        <f>VLOOKUP($B282,'2018 RBCs'!$A$4:$L$609,12,FALSE)</f>
        <v>#N/A</v>
      </c>
      <c r="L282" s="92">
        <f>VLOOKUP($B282,'4. Proposed RBCs'!$B$3:$R$379,5,FALSE)</f>
        <v>8.6000000000000002E-8</v>
      </c>
      <c r="M282" s="11">
        <f>VLOOKUP($B282,'4. Proposed RBCs'!$B$3:$R$379,7,FALSE)</f>
        <v>6.1999999999999999E-7</v>
      </c>
      <c r="N282" s="11">
        <f>VLOOKUP($B282,'4. Proposed RBCs'!$B$3:$R$379,9,FALSE)</f>
        <v>3.7E-7</v>
      </c>
      <c r="O282" s="11">
        <f>VLOOKUP($B282,'4. Proposed RBCs'!$B$3:$R$379,11,FALSE)</f>
        <v>2.5000000000000002E-6</v>
      </c>
      <c r="P282" s="11">
        <f>VLOOKUP($B282,'4. Proposed RBCs'!$B$3:$R$379,13,FALSE)</f>
        <v>7.4000000000000001E-7</v>
      </c>
      <c r="Q282" s="11">
        <f>VLOOKUP($B282,'4. Proposed RBCs'!$B$3:$R$379,15,FALSE)</f>
        <v>2.0999999999999999E-5</v>
      </c>
      <c r="R282" s="93" t="str">
        <f>VLOOKUP($B282,'4. Proposed RBCs'!$B$3:$R$379,17,FALSE)</f>
        <v>--</v>
      </c>
      <c r="S282" t="e">
        <f t="shared" si="58"/>
        <v>#N/A</v>
      </c>
      <c r="T282" t="e">
        <f t="shared" si="59"/>
        <v>#N/A</v>
      </c>
      <c r="U282" t="e">
        <f t="shared" si="60"/>
        <v>#N/A</v>
      </c>
      <c r="V282" t="e">
        <f t="shared" si="61"/>
        <v>#N/A</v>
      </c>
      <c r="W282" t="e">
        <f t="shared" si="62"/>
        <v>#N/A</v>
      </c>
      <c r="X282" t="e">
        <f t="shared" si="63"/>
        <v>#N/A</v>
      </c>
      <c r="Y282" t="e">
        <f t="shared" si="64"/>
        <v>#N/A</v>
      </c>
      <c r="Z282" s="106" t="s">
        <v>1712</v>
      </c>
      <c r="AA282" s="64" t="s">
        <v>1712</v>
      </c>
      <c r="AB282" s="64" t="s">
        <v>1712</v>
      </c>
      <c r="AC282" s="64" t="s">
        <v>1712</v>
      </c>
      <c r="AD282" s="64" t="s">
        <v>1712</v>
      </c>
      <c r="AE282" s="64" t="s">
        <v>1712</v>
      </c>
      <c r="AF282" s="107" t="s">
        <v>1712</v>
      </c>
      <c r="AG282" s="114"/>
      <c r="AH282" s="83"/>
      <c r="AI282" s="83"/>
      <c r="AJ282" s="5" t="s">
        <v>54</v>
      </c>
      <c r="AK282" s="98" t="s">
        <v>54</v>
      </c>
    </row>
    <row r="283" spans="1:37" x14ac:dyDescent="0.25">
      <c r="A283" s="5">
        <v>449</v>
      </c>
      <c r="B283" s="5" t="s">
        <v>633</v>
      </c>
      <c r="C283" s="5" t="s">
        <v>634</v>
      </c>
      <c r="D283" s="7" t="s">
        <v>635</v>
      </c>
      <c r="E283" s="97" t="e">
        <f>VLOOKUP($B283,'2018 RBCs'!$A$4:$L$609,6,FALSE)</f>
        <v>#N/A</v>
      </c>
      <c r="F283" s="5" t="e">
        <f>VLOOKUP($B283,'2018 RBCs'!$A$4:$L$609,7,FALSE)</f>
        <v>#N/A</v>
      </c>
      <c r="G283" s="5" t="e">
        <f>VLOOKUP($B283,'2018 RBCs'!$A$4:$L$609,8,FALSE)</f>
        <v>#N/A</v>
      </c>
      <c r="H283" s="5" t="e">
        <f>VLOOKUP($B283,'2018 RBCs'!$A$4:$L$609,9,FALSE)</f>
        <v>#N/A</v>
      </c>
      <c r="I283" s="5" t="e">
        <f>VLOOKUP($B283,'2018 RBCs'!$A$4:$L$609,10,FALSE)</f>
        <v>#N/A</v>
      </c>
      <c r="J283" s="5" t="e">
        <f>VLOOKUP($B283,'2018 RBCs'!$A$4:$L$609,11,FALSE)</f>
        <v>#N/A</v>
      </c>
      <c r="K283" s="98" t="e">
        <f>VLOOKUP($B283,'2018 RBCs'!$A$4:$L$609,12,FALSE)</f>
        <v>#N/A</v>
      </c>
      <c r="L283" s="92">
        <f>VLOOKUP($B283,'4. Proposed RBCs'!$B$3:$R$379,5,FALSE)</f>
        <v>8.6000000000000002E-8</v>
      </c>
      <c r="M283" s="11">
        <f>VLOOKUP($B283,'4. Proposed RBCs'!$B$3:$R$379,7,FALSE)</f>
        <v>6.1999999999999999E-7</v>
      </c>
      <c r="N283" s="11">
        <f>VLOOKUP($B283,'4. Proposed RBCs'!$B$3:$R$379,9,FALSE)</f>
        <v>3.7E-7</v>
      </c>
      <c r="O283" s="11">
        <f>VLOOKUP($B283,'4. Proposed RBCs'!$B$3:$R$379,11,FALSE)</f>
        <v>2.5000000000000002E-6</v>
      </c>
      <c r="P283" s="11">
        <f>VLOOKUP($B283,'4. Proposed RBCs'!$B$3:$R$379,13,FALSE)</f>
        <v>7.4000000000000001E-7</v>
      </c>
      <c r="Q283" s="11">
        <f>VLOOKUP($B283,'4. Proposed RBCs'!$B$3:$R$379,15,FALSE)</f>
        <v>2.0999999999999999E-5</v>
      </c>
      <c r="R283" s="93" t="str">
        <f>VLOOKUP($B283,'4. Proposed RBCs'!$B$3:$R$379,17,FALSE)</f>
        <v>--</v>
      </c>
      <c r="S283" t="e">
        <f t="shared" si="58"/>
        <v>#N/A</v>
      </c>
      <c r="T283" t="e">
        <f t="shared" si="59"/>
        <v>#N/A</v>
      </c>
      <c r="U283" t="e">
        <f t="shared" si="60"/>
        <v>#N/A</v>
      </c>
      <c r="V283" t="e">
        <f t="shared" si="61"/>
        <v>#N/A</v>
      </c>
      <c r="W283" t="e">
        <f t="shared" si="62"/>
        <v>#N/A</v>
      </c>
      <c r="X283" t="e">
        <f t="shared" si="63"/>
        <v>#N/A</v>
      </c>
      <c r="Y283" t="e">
        <f t="shared" si="64"/>
        <v>#N/A</v>
      </c>
      <c r="Z283" s="106" t="s">
        <v>1712</v>
      </c>
      <c r="AA283" s="64" t="s">
        <v>1712</v>
      </c>
      <c r="AB283" s="64" t="s">
        <v>1712</v>
      </c>
      <c r="AC283" s="64" t="s">
        <v>1712</v>
      </c>
      <c r="AD283" s="64" t="s">
        <v>1712</v>
      </c>
      <c r="AE283" s="64" t="s">
        <v>1712</v>
      </c>
      <c r="AF283" s="107" t="s">
        <v>1712</v>
      </c>
      <c r="AG283" s="114"/>
      <c r="AH283" s="83"/>
      <c r="AI283" s="83"/>
      <c r="AJ283" s="5" t="s">
        <v>54</v>
      </c>
      <c r="AK283" s="98" t="s">
        <v>54</v>
      </c>
    </row>
    <row r="284" spans="1:37" x14ac:dyDescent="0.25">
      <c r="A284" s="5">
        <v>450</v>
      </c>
      <c r="B284" s="5" t="s">
        <v>636</v>
      </c>
      <c r="C284" s="5" t="s">
        <v>637</v>
      </c>
      <c r="D284" s="7" t="s">
        <v>638</v>
      </c>
      <c r="E284" s="97" t="e">
        <f>VLOOKUP($B284,'2018 RBCs'!$A$4:$L$609,6,FALSE)</f>
        <v>#N/A</v>
      </c>
      <c r="F284" s="5" t="e">
        <f>VLOOKUP($B284,'2018 RBCs'!$A$4:$L$609,7,FALSE)</f>
        <v>#N/A</v>
      </c>
      <c r="G284" s="5" t="e">
        <f>VLOOKUP($B284,'2018 RBCs'!$A$4:$L$609,8,FALSE)</f>
        <v>#N/A</v>
      </c>
      <c r="H284" s="5" t="e">
        <f>VLOOKUP($B284,'2018 RBCs'!$A$4:$L$609,9,FALSE)</f>
        <v>#N/A</v>
      </c>
      <c r="I284" s="5" t="e">
        <f>VLOOKUP($B284,'2018 RBCs'!$A$4:$L$609,10,FALSE)</f>
        <v>#N/A</v>
      </c>
      <c r="J284" s="5" t="e">
        <f>VLOOKUP($B284,'2018 RBCs'!$A$4:$L$609,11,FALSE)</f>
        <v>#N/A</v>
      </c>
      <c r="K284" s="98" t="e">
        <f>VLOOKUP($B284,'2018 RBCs'!$A$4:$L$609,12,FALSE)</f>
        <v>#N/A</v>
      </c>
      <c r="L284" s="92">
        <f>VLOOKUP($B284,'4. Proposed RBCs'!$B$3:$R$379,5,FALSE)</f>
        <v>4.3000000000000003E-6</v>
      </c>
      <c r="M284" s="11">
        <f>VLOOKUP($B284,'4. Proposed RBCs'!$B$3:$R$379,7,FALSE)</f>
        <v>3.1000000000000001E-5</v>
      </c>
      <c r="N284" s="11">
        <f>VLOOKUP($B284,'4. Proposed RBCs'!$B$3:$R$379,9,FALSE)</f>
        <v>1.8E-5</v>
      </c>
      <c r="O284" s="11">
        <f>VLOOKUP($B284,'4. Proposed RBCs'!$B$3:$R$379,11,FALSE)</f>
        <v>1.2999999999999999E-4</v>
      </c>
      <c r="P284" s="11">
        <f>VLOOKUP($B284,'4. Proposed RBCs'!$B$3:$R$379,13,FALSE)</f>
        <v>3.6999999999999998E-5</v>
      </c>
      <c r="Q284" s="11">
        <f>VLOOKUP($B284,'4. Proposed RBCs'!$B$3:$R$379,15,FALSE)</f>
        <v>1E-3</v>
      </c>
      <c r="R284" s="93" t="str">
        <f>VLOOKUP($B284,'4. Proposed RBCs'!$B$3:$R$379,17,FALSE)</f>
        <v>--</v>
      </c>
      <c r="S284" t="e">
        <f t="shared" si="58"/>
        <v>#N/A</v>
      </c>
      <c r="T284" t="e">
        <f t="shared" si="59"/>
        <v>#N/A</v>
      </c>
      <c r="U284" t="e">
        <f t="shared" si="60"/>
        <v>#N/A</v>
      </c>
      <c r="V284" t="e">
        <f t="shared" si="61"/>
        <v>#N/A</v>
      </c>
      <c r="W284" t="e">
        <f t="shared" si="62"/>
        <v>#N/A</v>
      </c>
      <c r="X284" t="e">
        <f t="shared" si="63"/>
        <v>#N/A</v>
      </c>
      <c r="Y284" t="e">
        <f t="shared" si="64"/>
        <v>#N/A</v>
      </c>
      <c r="Z284" s="106" t="s">
        <v>1712</v>
      </c>
      <c r="AA284" s="64" t="s">
        <v>1712</v>
      </c>
      <c r="AB284" s="64" t="s">
        <v>1712</v>
      </c>
      <c r="AC284" s="64" t="s">
        <v>1712</v>
      </c>
      <c r="AD284" s="64" t="s">
        <v>1712</v>
      </c>
      <c r="AE284" s="64" t="s">
        <v>1712</v>
      </c>
      <c r="AF284" s="107" t="s">
        <v>1712</v>
      </c>
      <c r="AG284" s="114"/>
      <c r="AH284" s="83"/>
      <c r="AI284" s="83"/>
      <c r="AJ284" s="5" t="s">
        <v>54</v>
      </c>
      <c r="AK284" s="98" t="s">
        <v>54</v>
      </c>
    </row>
    <row r="285" spans="1:37" x14ac:dyDescent="0.25">
      <c r="A285" s="5">
        <v>455</v>
      </c>
      <c r="B285" s="5" t="s">
        <v>651</v>
      </c>
      <c r="C285" s="5" t="s">
        <v>652</v>
      </c>
      <c r="D285" s="7" t="s">
        <v>653</v>
      </c>
      <c r="E285" s="97" t="e">
        <f>VLOOKUP($B285,'2018 RBCs'!$A$4:$L$609,6,FALSE)</f>
        <v>#N/A</v>
      </c>
      <c r="F285" s="5" t="e">
        <f>VLOOKUP($B285,'2018 RBCs'!$A$4:$L$609,7,FALSE)</f>
        <v>#N/A</v>
      </c>
      <c r="G285" s="5" t="e">
        <f>VLOOKUP($B285,'2018 RBCs'!$A$4:$L$609,8,FALSE)</f>
        <v>#N/A</v>
      </c>
      <c r="H285" s="5" t="e">
        <f>VLOOKUP($B285,'2018 RBCs'!$A$4:$L$609,9,FALSE)</f>
        <v>#N/A</v>
      </c>
      <c r="I285" s="5" t="e">
        <f>VLOOKUP($B285,'2018 RBCs'!$A$4:$L$609,10,FALSE)</f>
        <v>#N/A</v>
      </c>
      <c r="J285" s="5" t="e">
        <f>VLOOKUP($B285,'2018 RBCs'!$A$4:$L$609,11,FALSE)</f>
        <v>#N/A</v>
      </c>
      <c r="K285" s="98" t="e">
        <f>VLOOKUP($B285,'2018 RBCs'!$A$4:$L$609,12,FALSE)</f>
        <v>#N/A</v>
      </c>
      <c r="L285" s="92">
        <f>VLOOKUP($B285,'4. Proposed RBCs'!$B$3:$R$379,5,FALSE)</f>
        <v>4.8E-8</v>
      </c>
      <c r="M285" s="11">
        <f>VLOOKUP($B285,'4. Proposed RBCs'!$B$3:$R$379,7,FALSE)</f>
        <v>3.3999999999999997E-7</v>
      </c>
      <c r="N285" s="11">
        <f>VLOOKUP($B285,'4. Proposed RBCs'!$B$3:$R$379,9,FALSE)</f>
        <v>2.1E-7</v>
      </c>
      <c r="O285" s="11">
        <f>VLOOKUP($B285,'4. Proposed RBCs'!$B$3:$R$379,11,FALSE)</f>
        <v>1.3999999999999999E-6</v>
      </c>
      <c r="P285" s="11">
        <f>VLOOKUP($B285,'4. Proposed RBCs'!$B$3:$R$379,13,FALSE)</f>
        <v>4.0999999999999999E-7</v>
      </c>
      <c r="Q285" s="11">
        <f>VLOOKUP($B285,'4. Proposed RBCs'!$B$3:$R$379,15,FALSE)</f>
        <v>1.2E-5</v>
      </c>
      <c r="R285" s="93" t="str">
        <f>VLOOKUP($B285,'4. Proposed RBCs'!$B$3:$R$379,17,FALSE)</f>
        <v>--</v>
      </c>
      <c r="S285" t="e">
        <f t="shared" si="58"/>
        <v>#N/A</v>
      </c>
      <c r="T285" t="e">
        <f t="shared" si="59"/>
        <v>#N/A</v>
      </c>
      <c r="U285" t="e">
        <f t="shared" si="60"/>
        <v>#N/A</v>
      </c>
      <c r="V285" t="e">
        <f t="shared" si="61"/>
        <v>#N/A</v>
      </c>
      <c r="W285" t="e">
        <f t="shared" si="62"/>
        <v>#N/A</v>
      </c>
      <c r="X285" t="e">
        <f t="shared" si="63"/>
        <v>#N/A</v>
      </c>
      <c r="Y285" t="e">
        <f t="shared" si="64"/>
        <v>#N/A</v>
      </c>
      <c r="Z285" s="106" t="s">
        <v>1712</v>
      </c>
      <c r="AA285" s="64" t="s">
        <v>1712</v>
      </c>
      <c r="AB285" s="64" t="s">
        <v>1712</v>
      </c>
      <c r="AC285" s="64" t="s">
        <v>1712</v>
      </c>
      <c r="AD285" s="64" t="s">
        <v>1712</v>
      </c>
      <c r="AE285" s="64" t="s">
        <v>1712</v>
      </c>
      <c r="AF285" s="107" t="s">
        <v>1712</v>
      </c>
      <c r="AG285" s="114"/>
      <c r="AH285" s="83"/>
      <c r="AI285" s="83"/>
      <c r="AJ285" s="5" t="s">
        <v>54</v>
      </c>
      <c r="AK285" s="98" t="s">
        <v>54</v>
      </c>
    </row>
    <row r="286" spans="1:37" x14ac:dyDescent="0.25">
      <c r="A286" s="5">
        <v>456</v>
      </c>
      <c r="B286" s="5" t="s">
        <v>654</v>
      </c>
      <c r="C286" s="5" t="s">
        <v>655</v>
      </c>
      <c r="D286" s="7" t="s">
        <v>656</v>
      </c>
      <c r="E286" s="97" t="e">
        <f>VLOOKUP($B286,'2018 RBCs'!$A$4:$L$609,6,FALSE)</f>
        <v>#N/A</v>
      </c>
      <c r="F286" s="5" t="e">
        <f>VLOOKUP($B286,'2018 RBCs'!$A$4:$L$609,7,FALSE)</f>
        <v>#N/A</v>
      </c>
      <c r="G286" s="5" t="e">
        <f>VLOOKUP($B286,'2018 RBCs'!$A$4:$L$609,8,FALSE)</f>
        <v>#N/A</v>
      </c>
      <c r="H286" s="5" t="e">
        <f>VLOOKUP($B286,'2018 RBCs'!$A$4:$L$609,9,FALSE)</f>
        <v>#N/A</v>
      </c>
      <c r="I286" s="5" t="e">
        <f>VLOOKUP($B286,'2018 RBCs'!$A$4:$L$609,10,FALSE)</f>
        <v>#N/A</v>
      </c>
      <c r="J286" s="5" t="e">
        <f>VLOOKUP($B286,'2018 RBCs'!$A$4:$L$609,11,FALSE)</f>
        <v>#N/A</v>
      </c>
      <c r="K286" s="98" t="e">
        <f>VLOOKUP($B286,'2018 RBCs'!$A$4:$L$609,12,FALSE)</f>
        <v>#N/A</v>
      </c>
      <c r="L286" s="92">
        <f>VLOOKUP($B286,'4. Proposed RBCs'!$B$3:$R$379,5,FALSE)</f>
        <v>2.1999999999999998E-8</v>
      </c>
      <c r="M286" s="11">
        <f>VLOOKUP($B286,'4. Proposed RBCs'!$B$3:$R$379,7,FALSE)</f>
        <v>1.4999999999999999E-7</v>
      </c>
      <c r="N286" s="11">
        <f>VLOOKUP($B286,'4. Proposed RBCs'!$B$3:$R$379,9,FALSE)</f>
        <v>9.2000000000000003E-8</v>
      </c>
      <c r="O286" s="11">
        <f>VLOOKUP($B286,'4. Proposed RBCs'!$B$3:$R$379,11,FALSE)</f>
        <v>6.3E-7</v>
      </c>
      <c r="P286" s="11">
        <f>VLOOKUP($B286,'4. Proposed RBCs'!$B$3:$R$379,13,FALSE)</f>
        <v>1.9000000000000001E-7</v>
      </c>
      <c r="Q286" s="11">
        <f>VLOOKUP($B286,'4. Proposed RBCs'!$B$3:$R$379,15,FALSE)</f>
        <v>5.2000000000000002E-6</v>
      </c>
      <c r="R286" s="93" t="str">
        <f>VLOOKUP($B286,'4. Proposed RBCs'!$B$3:$R$379,17,FALSE)</f>
        <v>--</v>
      </c>
      <c r="S286" t="e">
        <f t="shared" si="58"/>
        <v>#N/A</v>
      </c>
      <c r="T286" t="e">
        <f t="shared" si="59"/>
        <v>#N/A</v>
      </c>
      <c r="U286" t="e">
        <f t="shared" si="60"/>
        <v>#N/A</v>
      </c>
      <c r="V286" t="e">
        <f t="shared" si="61"/>
        <v>#N/A</v>
      </c>
      <c r="W286" t="e">
        <f t="shared" si="62"/>
        <v>#N/A</v>
      </c>
      <c r="X286" t="e">
        <f t="shared" si="63"/>
        <v>#N/A</v>
      </c>
      <c r="Y286" t="e">
        <f t="shared" si="64"/>
        <v>#N/A</v>
      </c>
      <c r="Z286" s="106" t="s">
        <v>1712</v>
      </c>
      <c r="AA286" s="64" t="s">
        <v>1712</v>
      </c>
      <c r="AB286" s="64" t="s">
        <v>1712</v>
      </c>
      <c r="AC286" s="64" t="s">
        <v>1712</v>
      </c>
      <c r="AD286" s="64" t="s">
        <v>1712</v>
      </c>
      <c r="AE286" s="64" t="s">
        <v>1712</v>
      </c>
      <c r="AF286" s="107" t="s">
        <v>1712</v>
      </c>
      <c r="AG286" s="114"/>
      <c r="AH286" s="83"/>
      <c r="AI286" s="83"/>
      <c r="AJ286" s="5" t="s">
        <v>54</v>
      </c>
      <c r="AK286" s="98" t="s">
        <v>54</v>
      </c>
    </row>
    <row r="287" spans="1:37" x14ac:dyDescent="0.25">
      <c r="A287" s="5">
        <v>457</v>
      </c>
      <c r="B287" s="5" t="s">
        <v>657</v>
      </c>
      <c r="C287" s="5" t="s">
        <v>658</v>
      </c>
      <c r="D287" s="7" t="s">
        <v>659</v>
      </c>
      <c r="E287" s="97" t="e">
        <f>VLOOKUP($B287,'2018 RBCs'!$A$4:$L$609,6,FALSE)</f>
        <v>#N/A</v>
      </c>
      <c r="F287" s="5" t="e">
        <f>VLOOKUP($B287,'2018 RBCs'!$A$4:$L$609,7,FALSE)</f>
        <v>#N/A</v>
      </c>
      <c r="G287" s="5" t="e">
        <f>VLOOKUP($B287,'2018 RBCs'!$A$4:$L$609,8,FALSE)</f>
        <v>#N/A</v>
      </c>
      <c r="H287" s="5" t="e">
        <f>VLOOKUP($B287,'2018 RBCs'!$A$4:$L$609,9,FALSE)</f>
        <v>#N/A</v>
      </c>
      <c r="I287" s="5" t="e">
        <f>VLOOKUP($B287,'2018 RBCs'!$A$4:$L$609,10,FALSE)</f>
        <v>#N/A</v>
      </c>
      <c r="J287" s="5" t="e">
        <f>VLOOKUP($B287,'2018 RBCs'!$A$4:$L$609,11,FALSE)</f>
        <v>#N/A</v>
      </c>
      <c r="K287" s="98" t="e">
        <f>VLOOKUP($B287,'2018 RBCs'!$A$4:$L$609,12,FALSE)</f>
        <v>#N/A</v>
      </c>
      <c r="L287" s="92">
        <f>VLOOKUP($B287,'4. Proposed RBCs'!$B$3:$R$379,5,FALSE)</f>
        <v>4.3000000000000001E-8</v>
      </c>
      <c r="M287" s="11">
        <f>VLOOKUP($B287,'4. Proposed RBCs'!$B$3:$R$379,7,FALSE)</f>
        <v>3.1E-7</v>
      </c>
      <c r="N287" s="11">
        <f>VLOOKUP($B287,'4. Proposed RBCs'!$B$3:$R$379,9,FALSE)</f>
        <v>1.8E-7</v>
      </c>
      <c r="O287" s="11">
        <f>VLOOKUP($B287,'4. Proposed RBCs'!$B$3:$R$379,11,FALSE)</f>
        <v>1.3E-6</v>
      </c>
      <c r="P287" s="11">
        <f>VLOOKUP($B287,'4. Proposed RBCs'!$B$3:$R$379,13,FALSE)</f>
        <v>3.7E-7</v>
      </c>
      <c r="Q287" s="11">
        <f>VLOOKUP($B287,'4. Proposed RBCs'!$B$3:$R$379,15,FALSE)</f>
        <v>1.0000000000000001E-5</v>
      </c>
      <c r="R287" s="93" t="str">
        <f>VLOOKUP($B287,'4. Proposed RBCs'!$B$3:$R$379,17,FALSE)</f>
        <v>--</v>
      </c>
      <c r="S287" t="e">
        <f t="shared" si="58"/>
        <v>#N/A</v>
      </c>
      <c r="T287" t="e">
        <f t="shared" si="59"/>
        <v>#N/A</v>
      </c>
      <c r="U287" t="e">
        <f t="shared" si="60"/>
        <v>#N/A</v>
      </c>
      <c r="V287" t="e">
        <f t="shared" si="61"/>
        <v>#N/A</v>
      </c>
      <c r="W287" t="e">
        <f t="shared" si="62"/>
        <v>#N/A</v>
      </c>
      <c r="X287" t="e">
        <f t="shared" si="63"/>
        <v>#N/A</v>
      </c>
      <c r="Y287" t="e">
        <f t="shared" si="64"/>
        <v>#N/A</v>
      </c>
      <c r="Z287" s="106" t="s">
        <v>1712</v>
      </c>
      <c r="AA287" s="64" t="s">
        <v>1712</v>
      </c>
      <c r="AB287" s="64" t="s">
        <v>1712</v>
      </c>
      <c r="AC287" s="64" t="s">
        <v>1712</v>
      </c>
      <c r="AD287" s="64" t="s">
        <v>1712</v>
      </c>
      <c r="AE287" s="64" t="s">
        <v>1712</v>
      </c>
      <c r="AF287" s="107" t="s">
        <v>1712</v>
      </c>
      <c r="AG287" s="114"/>
      <c r="AH287" s="83"/>
      <c r="AI287" s="83"/>
      <c r="AJ287" s="5" t="s">
        <v>54</v>
      </c>
      <c r="AK287" s="98" t="s">
        <v>54</v>
      </c>
    </row>
    <row r="288" spans="1:37" x14ac:dyDescent="0.25">
      <c r="A288" s="5">
        <v>458</v>
      </c>
      <c r="B288" s="5" t="s">
        <v>660</v>
      </c>
      <c r="C288" s="5" t="s">
        <v>661</v>
      </c>
      <c r="D288" s="7" t="s">
        <v>662</v>
      </c>
      <c r="E288" s="97" t="e">
        <f>VLOOKUP($B288,'2018 RBCs'!$A$4:$L$609,6,FALSE)</f>
        <v>#N/A</v>
      </c>
      <c r="F288" s="5" t="e">
        <f>VLOOKUP($B288,'2018 RBCs'!$A$4:$L$609,7,FALSE)</f>
        <v>#N/A</v>
      </c>
      <c r="G288" s="5" t="e">
        <f>VLOOKUP($B288,'2018 RBCs'!$A$4:$L$609,8,FALSE)</f>
        <v>#N/A</v>
      </c>
      <c r="H288" s="5" t="e">
        <f>VLOOKUP($B288,'2018 RBCs'!$A$4:$L$609,9,FALSE)</f>
        <v>#N/A</v>
      </c>
      <c r="I288" s="5" t="e">
        <f>VLOOKUP($B288,'2018 RBCs'!$A$4:$L$609,10,FALSE)</f>
        <v>#N/A</v>
      </c>
      <c r="J288" s="5" t="e">
        <f>VLOOKUP($B288,'2018 RBCs'!$A$4:$L$609,11,FALSE)</f>
        <v>#N/A</v>
      </c>
      <c r="K288" s="98" t="e">
        <f>VLOOKUP($B288,'2018 RBCs'!$A$4:$L$609,12,FALSE)</f>
        <v>#N/A</v>
      </c>
      <c r="L288" s="92">
        <f>VLOOKUP($B288,'4. Proposed RBCs'!$B$3:$R$379,5,FALSE)</f>
        <v>2.2000000000000001E-7</v>
      </c>
      <c r="M288" s="11">
        <f>VLOOKUP($B288,'4. Proposed RBCs'!$B$3:$R$379,7,FALSE)</f>
        <v>1.5E-6</v>
      </c>
      <c r="N288" s="11">
        <f>VLOOKUP($B288,'4. Proposed RBCs'!$B$3:$R$379,9,FALSE)</f>
        <v>9.1999999999999998E-7</v>
      </c>
      <c r="O288" s="11">
        <f>VLOOKUP($B288,'4. Proposed RBCs'!$B$3:$R$379,11,FALSE)</f>
        <v>6.2999999999999998E-6</v>
      </c>
      <c r="P288" s="11">
        <f>VLOOKUP($B288,'4. Proposed RBCs'!$B$3:$R$379,13,FALSE)</f>
        <v>1.9E-6</v>
      </c>
      <c r="Q288" s="11">
        <f>VLOOKUP($B288,'4. Proposed RBCs'!$B$3:$R$379,15,FALSE)</f>
        <v>5.1999999999999997E-5</v>
      </c>
      <c r="R288" s="93" t="str">
        <f>VLOOKUP($B288,'4. Proposed RBCs'!$B$3:$R$379,17,FALSE)</f>
        <v>--</v>
      </c>
      <c r="S288" t="e">
        <f t="shared" si="58"/>
        <v>#N/A</v>
      </c>
      <c r="T288" t="e">
        <f t="shared" si="59"/>
        <v>#N/A</v>
      </c>
      <c r="U288" t="e">
        <f t="shared" si="60"/>
        <v>#N/A</v>
      </c>
      <c r="V288" t="e">
        <f t="shared" si="61"/>
        <v>#N/A</v>
      </c>
      <c r="W288" t="e">
        <f t="shared" si="62"/>
        <v>#N/A</v>
      </c>
      <c r="X288" t="e">
        <f t="shared" si="63"/>
        <v>#N/A</v>
      </c>
      <c r="Y288" t="e">
        <f t="shared" si="64"/>
        <v>#N/A</v>
      </c>
      <c r="Z288" s="106" t="s">
        <v>1712</v>
      </c>
      <c r="AA288" s="64" t="s">
        <v>1712</v>
      </c>
      <c r="AB288" s="64" t="s">
        <v>1712</v>
      </c>
      <c r="AC288" s="64" t="s">
        <v>1712</v>
      </c>
      <c r="AD288" s="64" t="s">
        <v>1712</v>
      </c>
      <c r="AE288" s="64" t="s">
        <v>1712</v>
      </c>
      <c r="AF288" s="107" t="s">
        <v>1712</v>
      </c>
      <c r="AG288" s="114"/>
      <c r="AH288" s="83"/>
      <c r="AI288" s="83"/>
      <c r="AJ288" s="5" t="s">
        <v>54</v>
      </c>
      <c r="AK288" s="98" t="s">
        <v>54</v>
      </c>
    </row>
    <row r="289" spans="1:37" x14ac:dyDescent="0.25">
      <c r="A289" s="5">
        <v>459</v>
      </c>
      <c r="B289" s="5" t="s">
        <v>663</v>
      </c>
      <c r="C289" s="5" t="s">
        <v>664</v>
      </c>
      <c r="D289" s="7" t="s">
        <v>665</v>
      </c>
      <c r="E289" s="97" t="e">
        <f>VLOOKUP($B289,'2018 RBCs'!$A$4:$L$609,6,FALSE)</f>
        <v>#N/A</v>
      </c>
      <c r="F289" s="5" t="e">
        <f>VLOOKUP($B289,'2018 RBCs'!$A$4:$L$609,7,FALSE)</f>
        <v>#N/A</v>
      </c>
      <c r="G289" s="5" t="e">
        <f>VLOOKUP($B289,'2018 RBCs'!$A$4:$L$609,8,FALSE)</f>
        <v>#N/A</v>
      </c>
      <c r="H289" s="5" t="e">
        <f>VLOOKUP($B289,'2018 RBCs'!$A$4:$L$609,9,FALSE)</f>
        <v>#N/A</v>
      </c>
      <c r="I289" s="5" t="e">
        <f>VLOOKUP($B289,'2018 RBCs'!$A$4:$L$609,10,FALSE)</f>
        <v>#N/A</v>
      </c>
      <c r="J289" s="5" t="e">
        <f>VLOOKUP($B289,'2018 RBCs'!$A$4:$L$609,11,FALSE)</f>
        <v>#N/A</v>
      </c>
      <c r="K289" s="98" t="e">
        <f>VLOOKUP($B289,'2018 RBCs'!$A$4:$L$609,12,FALSE)</f>
        <v>#N/A</v>
      </c>
      <c r="L289" s="92">
        <f>VLOOKUP($B289,'4. Proposed RBCs'!$B$3:$R$379,5,FALSE)</f>
        <v>4.3000000000000001E-8</v>
      </c>
      <c r="M289" s="11">
        <f>VLOOKUP($B289,'4. Proposed RBCs'!$B$3:$R$379,7,FALSE)</f>
        <v>3.1E-7</v>
      </c>
      <c r="N289" s="11">
        <f>VLOOKUP($B289,'4. Proposed RBCs'!$B$3:$R$379,9,FALSE)</f>
        <v>1.8E-7</v>
      </c>
      <c r="O289" s="11">
        <f>VLOOKUP($B289,'4. Proposed RBCs'!$B$3:$R$379,11,FALSE)</f>
        <v>1.3E-6</v>
      </c>
      <c r="P289" s="11">
        <f>VLOOKUP($B289,'4. Proposed RBCs'!$B$3:$R$379,13,FALSE)</f>
        <v>3.7E-7</v>
      </c>
      <c r="Q289" s="11">
        <f>VLOOKUP($B289,'4. Proposed RBCs'!$B$3:$R$379,15,FALSE)</f>
        <v>1.0000000000000001E-5</v>
      </c>
      <c r="R289" s="93" t="str">
        <f>VLOOKUP($B289,'4. Proposed RBCs'!$B$3:$R$379,17,FALSE)</f>
        <v>--</v>
      </c>
      <c r="S289" t="e">
        <f t="shared" si="58"/>
        <v>#N/A</v>
      </c>
      <c r="T289" t="e">
        <f t="shared" si="59"/>
        <v>#N/A</v>
      </c>
      <c r="U289" t="e">
        <f t="shared" si="60"/>
        <v>#N/A</v>
      </c>
      <c r="V289" t="e">
        <f t="shared" si="61"/>
        <v>#N/A</v>
      </c>
      <c r="W289" t="e">
        <f t="shared" si="62"/>
        <v>#N/A</v>
      </c>
      <c r="X289" t="e">
        <f t="shared" si="63"/>
        <v>#N/A</v>
      </c>
      <c r="Y289" t="e">
        <f t="shared" si="64"/>
        <v>#N/A</v>
      </c>
      <c r="Z289" s="106" t="s">
        <v>1712</v>
      </c>
      <c r="AA289" s="64" t="s">
        <v>1712</v>
      </c>
      <c r="AB289" s="64" t="s">
        <v>1712</v>
      </c>
      <c r="AC289" s="64" t="s">
        <v>1712</v>
      </c>
      <c r="AD289" s="64" t="s">
        <v>1712</v>
      </c>
      <c r="AE289" s="64" t="s">
        <v>1712</v>
      </c>
      <c r="AF289" s="107" t="s">
        <v>1712</v>
      </c>
      <c r="AG289" s="114"/>
      <c r="AH289" s="83"/>
      <c r="AI289" s="83"/>
      <c r="AJ289" s="5" t="s">
        <v>54</v>
      </c>
      <c r="AK289" s="98" t="s">
        <v>54</v>
      </c>
    </row>
    <row r="290" spans="1:37" x14ac:dyDescent="0.25">
      <c r="A290" s="5">
        <v>460</v>
      </c>
      <c r="B290" s="5" t="s">
        <v>666</v>
      </c>
      <c r="C290" s="5" t="s">
        <v>667</v>
      </c>
      <c r="D290" s="7" t="s">
        <v>668</v>
      </c>
      <c r="E290" s="97" t="e">
        <f>VLOOKUP($B290,'2018 RBCs'!$A$4:$L$609,6,FALSE)</f>
        <v>#N/A</v>
      </c>
      <c r="F290" s="5" t="e">
        <f>VLOOKUP($B290,'2018 RBCs'!$A$4:$L$609,7,FALSE)</f>
        <v>#N/A</v>
      </c>
      <c r="G290" s="5" t="e">
        <f>VLOOKUP($B290,'2018 RBCs'!$A$4:$L$609,8,FALSE)</f>
        <v>#N/A</v>
      </c>
      <c r="H290" s="5" t="e">
        <f>VLOOKUP($B290,'2018 RBCs'!$A$4:$L$609,9,FALSE)</f>
        <v>#N/A</v>
      </c>
      <c r="I290" s="5" t="e">
        <f>VLOOKUP($B290,'2018 RBCs'!$A$4:$L$609,10,FALSE)</f>
        <v>#N/A</v>
      </c>
      <c r="J290" s="5" t="e">
        <f>VLOOKUP($B290,'2018 RBCs'!$A$4:$L$609,11,FALSE)</f>
        <v>#N/A</v>
      </c>
      <c r="K290" s="98" t="e">
        <f>VLOOKUP($B290,'2018 RBCs'!$A$4:$L$609,12,FALSE)</f>
        <v>#N/A</v>
      </c>
      <c r="L290" s="92">
        <f>VLOOKUP($B290,'4. Proposed RBCs'!$B$3:$R$379,5,FALSE)</f>
        <v>2.2000000000000001E-6</v>
      </c>
      <c r="M290" s="11">
        <f>VLOOKUP($B290,'4. Proposed RBCs'!$B$3:$R$379,7,FALSE)</f>
        <v>1.5E-5</v>
      </c>
      <c r="N290" s="11">
        <f>VLOOKUP($B290,'4. Proposed RBCs'!$B$3:$R$379,9,FALSE)</f>
        <v>9.2E-6</v>
      </c>
      <c r="O290" s="11">
        <f>VLOOKUP($B290,'4. Proposed RBCs'!$B$3:$R$379,11,FALSE)</f>
        <v>6.3E-5</v>
      </c>
      <c r="P290" s="11">
        <f>VLOOKUP($B290,'4. Proposed RBCs'!$B$3:$R$379,13,FALSE)</f>
        <v>1.9000000000000001E-5</v>
      </c>
      <c r="Q290" s="11">
        <f>VLOOKUP($B290,'4. Proposed RBCs'!$B$3:$R$379,15,FALSE)</f>
        <v>5.1999999999999995E-4</v>
      </c>
      <c r="R290" s="93" t="str">
        <f>VLOOKUP($B290,'4. Proposed RBCs'!$B$3:$R$379,17,FALSE)</f>
        <v>--</v>
      </c>
      <c r="S290" t="e">
        <f t="shared" si="58"/>
        <v>#N/A</v>
      </c>
      <c r="T290" t="e">
        <f t="shared" si="59"/>
        <v>#N/A</v>
      </c>
      <c r="U290" t="e">
        <f t="shared" si="60"/>
        <v>#N/A</v>
      </c>
      <c r="V290" t="e">
        <f t="shared" si="61"/>
        <v>#N/A</v>
      </c>
      <c r="W290" t="e">
        <f t="shared" si="62"/>
        <v>#N/A</v>
      </c>
      <c r="X290" t="e">
        <f t="shared" si="63"/>
        <v>#N/A</v>
      </c>
      <c r="Y290" t="e">
        <f t="shared" si="64"/>
        <v>#N/A</v>
      </c>
      <c r="Z290" s="106" t="s">
        <v>1712</v>
      </c>
      <c r="AA290" s="64" t="s">
        <v>1712</v>
      </c>
      <c r="AB290" s="64" t="s">
        <v>1712</v>
      </c>
      <c r="AC290" s="64" t="s">
        <v>1712</v>
      </c>
      <c r="AD290" s="64" t="s">
        <v>1712</v>
      </c>
      <c r="AE290" s="64" t="s">
        <v>1712</v>
      </c>
      <c r="AF290" s="107" t="s">
        <v>1712</v>
      </c>
      <c r="AG290" s="114"/>
      <c r="AH290" s="83"/>
      <c r="AI290" s="83"/>
      <c r="AJ290" s="5" t="s">
        <v>54</v>
      </c>
      <c r="AK290" s="98" t="s">
        <v>54</v>
      </c>
    </row>
    <row r="291" spans="1:37" x14ac:dyDescent="0.25">
      <c r="A291" s="5">
        <v>451</v>
      </c>
      <c r="B291" s="5" t="s">
        <v>639</v>
      </c>
      <c r="C291" s="5" t="s">
        <v>640</v>
      </c>
      <c r="D291" s="7" t="s">
        <v>641</v>
      </c>
      <c r="E291" s="97" t="e">
        <f>VLOOKUP($B291,'2018 RBCs'!$A$4:$L$609,6,FALSE)</f>
        <v>#N/A</v>
      </c>
      <c r="F291" s="5" t="e">
        <f>VLOOKUP($B291,'2018 RBCs'!$A$4:$L$609,7,FALSE)</f>
        <v>#N/A</v>
      </c>
      <c r="G291" s="5" t="e">
        <f>VLOOKUP($B291,'2018 RBCs'!$A$4:$L$609,8,FALSE)</f>
        <v>#N/A</v>
      </c>
      <c r="H291" s="5" t="e">
        <f>VLOOKUP($B291,'2018 RBCs'!$A$4:$L$609,9,FALSE)</f>
        <v>#N/A</v>
      </c>
      <c r="I291" s="5" t="e">
        <f>VLOOKUP($B291,'2018 RBCs'!$A$4:$L$609,10,FALSE)</f>
        <v>#N/A</v>
      </c>
      <c r="J291" s="5" t="e">
        <f>VLOOKUP($B291,'2018 RBCs'!$A$4:$L$609,11,FALSE)</f>
        <v>#N/A</v>
      </c>
      <c r="K291" s="98" t="e">
        <f>VLOOKUP($B291,'2018 RBCs'!$A$4:$L$609,12,FALSE)</f>
        <v>#N/A</v>
      </c>
      <c r="L291" s="92">
        <f>VLOOKUP($B291,'4. Proposed RBCs'!$B$3:$R$379,5,FALSE)</f>
        <v>6.1999999999999999E-8</v>
      </c>
      <c r="M291" s="11">
        <f>VLOOKUP($B291,'4. Proposed RBCs'!$B$3:$R$379,7,FALSE)</f>
        <v>4.4000000000000002E-7</v>
      </c>
      <c r="N291" s="11">
        <f>VLOOKUP($B291,'4. Proposed RBCs'!$B$3:$R$379,9,FALSE)</f>
        <v>2.6E-7</v>
      </c>
      <c r="O291" s="11">
        <f>VLOOKUP($B291,'4. Proposed RBCs'!$B$3:$R$379,11,FALSE)</f>
        <v>1.7999999999999999E-6</v>
      </c>
      <c r="P291" s="11">
        <f>VLOOKUP($B291,'4. Proposed RBCs'!$B$3:$R$379,13,FALSE)</f>
        <v>5.3000000000000001E-7</v>
      </c>
      <c r="Q291" s="11">
        <f>VLOOKUP($B291,'4. Proposed RBCs'!$B$3:$R$379,15,FALSE)</f>
        <v>1.5E-5</v>
      </c>
      <c r="R291" s="93" t="str">
        <f>VLOOKUP($B291,'4. Proposed RBCs'!$B$3:$R$379,17,FALSE)</f>
        <v>--</v>
      </c>
      <c r="S291" t="e">
        <f t="shared" si="58"/>
        <v>#N/A</v>
      </c>
      <c r="T291" t="e">
        <f t="shared" si="59"/>
        <v>#N/A</v>
      </c>
      <c r="U291" t="e">
        <f t="shared" si="60"/>
        <v>#N/A</v>
      </c>
      <c r="V291" t="e">
        <f t="shared" si="61"/>
        <v>#N/A</v>
      </c>
      <c r="W291" t="e">
        <f t="shared" si="62"/>
        <v>#N/A</v>
      </c>
      <c r="X291" t="e">
        <f t="shared" si="63"/>
        <v>#N/A</v>
      </c>
      <c r="Y291" t="e">
        <f t="shared" si="64"/>
        <v>#N/A</v>
      </c>
      <c r="Z291" s="106" t="s">
        <v>1712</v>
      </c>
      <c r="AA291" s="64" t="s">
        <v>1712</v>
      </c>
      <c r="AB291" s="64" t="s">
        <v>1712</v>
      </c>
      <c r="AC291" s="64" t="s">
        <v>1712</v>
      </c>
      <c r="AD291" s="64" t="s">
        <v>1712</v>
      </c>
      <c r="AE291" s="64" t="s">
        <v>1712</v>
      </c>
      <c r="AF291" s="107" t="s">
        <v>1712</v>
      </c>
      <c r="AG291" s="114"/>
      <c r="AH291" s="83"/>
      <c r="AI291" s="83"/>
      <c r="AJ291" s="5" t="s">
        <v>54</v>
      </c>
      <c r="AK291" s="98" t="s">
        <v>54</v>
      </c>
    </row>
    <row r="292" spans="1:37" x14ac:dyDescent="0.25">
      <c r="A292" s="5">
        <v>452</v>
      </c>
      <c r="B292" s="5" t="s">
        <v>642</v>
      </c>
      <c r="C292" s="5" t="s">
        <v>643</v>
      </c>
      <c r="D292" s="7" t="s">
        <v>644</v>
      </c>
      <c r="E292" s="97" t="e">
        <f>VLOOKUP($B292,'2018 RBCs'!$A$4:$L$609,6,FALSE)</f>
        <v>#N/A</v>
      </c>
      <c r="F292" s="5" t="e">
        <f>VLOOKUP($B292,'2018 RBCs'!$A$4:$L$609,7,FALSE)</f>
        <v>#N/A</v>
      </c>
      <c r="G292" s="5" t="e">
        <f>VLOOKUP($B292,'2018 RBCs'!$A$4:$L$609,8,FALSE)</f>
        <v>#N/A</v>
      </c>
      <c r="H292" s="5" t="e">
        <f>VLOOKUP($B292,'2018 RBCs'!$A$4:$L$609,9,FALSE)</f>
        <v>#N/A</v>
      </c>
      <c r="I292" s="5" t="e">
        <f>VLOOKUP($B292,'2018 RBCs'!$A$4:$L$609,10,FALSE)</f>
        <v>#N/A</v>
      </c>
      <c r="J292" s="5" t="e">
        <f>VLOOKUP($B292,'2018 RBCs'!$A$4:$L$609,11,FALSE)</f>
        <v>#N/A</v>
      </c>
      <c r="K292" s="98" t="e">
        <f>VLOOKUP($B292,'2018 RBCs'!$A$4:$L$609,12,FALSE)</f>
        <v>#N/A</v>
      </c>
      <c r="L292" s="92">
        <f>VLOOKUP($B292,'4. Proposed RBCs'!$B$3:$R$379,5,FALSE)</f>
        <v>4.3000000000000001E-7</v>
      </c>
      <c r="M292" s="11">
        <f>VLOOKUP($B292,'4. Proposed RBCs'!$B$3:$R$379,7,FALSE)</f>
        <v>3.1E-6</v>
      </c>
      <c r="N292" s="11">
        <f>VLOOKUP($B292,'4. Proposed RBCs'!$B$3:$R$379,9,FALSE)</f>
        <v>1.7999999999999999E-6</v>
      </c>
      <c r="O292" s="11">
        <f>VLOOKUP($B292,'4. Proposed RBCs'!$B$3:$R$379,11,FALSE)</f>
        <v>1.2999999999999999E-5</v>
      </c>
      <c r="P292" s="11">
        <f>VLOOKUP($B292,'4. Proposed RBCs'!$B$3:$R$379,13,FALSE)</f>
        <v>3.7000000000000002E-6</v>
      </c>
      <c r="Q292" s="11">
        <f>VLOOKUP($B292,'4. Proposed RBCs'!$B$3:$R$379,15,FALSE)</f>
        <v>1E-4</v>
      </c>
      <c r="R292" s="93" t="str">
        <f>VLOOKUP($B292,'4. Proposed RBCs'!$B$3:$R$379,17,FALSE)</f>
        <v>--</v>
      </c>
      <c r="S292" t="e">
        <f t="shared" si="58"/>
        <v>#N/A</v>
      </c>
      <c r="T292" t="e">
        <f t="shared" si="59"/>
        <v>#N/A</v>
      </c>
      <c r="U292" t="e">
        <f t="shared" si="60"/>
        <v>#N/A</v>
      </c>
      <c r="V292" t="e">
        <f t="shared" si="61"/>
        <v>#N/A</v>
      </c>
      <c r="W292" t="e">
        <f t="shared" si="62"/>
        <v>#N/A</v>
      </c>
      <c r="X292" t="e">
        <f t="shared" si="63"/>
        <v>#N/A</v>
      </c>
      <c r="Y292" t="e">
        <f t="shared" si="64"/>
        <v>#N/A</v>
      </c>
      <c r="Z292" s="106" t="s">
        <v>1712</v>
      </c>
      <c r="AA292" s="64" t="s">
        <v>1712</v>
      </c>
      <c r="AB292" s="64" t="s">
        <v>1712</v>
      </c>
      <c r="AC292" s="64" t="s">
        <v>1712</v>
      </c>
      <c r="AD292" s="64" t="s">
        <v>1712</v>
      </c>
      <c r="AE292" s="64" t="s">
        <v>1712</v>
      </c>
      <c r="AF292" s="107" t="s">
        <v>1712</v>
      </c>
      <c r="AG292" s="114"/>
      <c r="AH292" s="83"/>
      <c r="AI292" s="83"/>
      <c r="AJ292" s="5" t="s">
        <v>54</v>
      </c>
      <c r="AK292" s="98" t="s">
        <v>54</v>
      </c>
    </row>
    <row r="293" spans="1:37" x14ac:dyDescent="0.25">
      <c r="A293" s="5">
        <v>453</v>
      </c>
      <c r="B293" s="5" t="s">
        <v>645</v>
      </c>
      <c r="C293" s="5" t="s">
        <v>646</v>
      </c>
      <c r="D293" s="7" t="s">
        <v>647</v>
      </c>
      <c r="E293" s="97" t="e">
        <f>VLOOKUP($B293,'2018 RBCs'!$A$4:$L$609,6,FALSE)</f>
        <v>#N/A</v>
      </c>
      <c r="F293" s="5" t="e">
        <f>VLOOKUP($B293,'2018 RBCs'!$A$4:$L$609,7,FALSE)</f>
        <v>#N/A</v>
      </c>
      <c r="G293" s="5" t="e">
        <f>VLOOKUP($B293,'2018 RBCs'!$A$4:$L$609,8,FALSE)</f>
        <v>#N/A</v>
      </c>
      <c r="H293" s="5" t="e">
        <f>VLOOKUP($B293,'2018 RBCs'!$A$4:$L$609,9,FALSE)</f>
        <v>#N/A</v>
      </c>
      <c r="I293" s="5" t="e">
        <f>VLOOKUP($B293,'2018 RBCs'!$A$4:$L$609,10,FALSE)</f>
        <v>#N/A</v>
      </c>
      <c r="J293" s="5" t="e">
        <f>VLOOKUP($B293,'2018 RBCs'!$A$4:$L$609,11,FALSE)</f>
        <v>#N/A</v>
      </c>
      <c r="K293" s="98" t="e">
        <f>VLOOKUP($B293,'2018 RBCs'!$A$4:$L$609,12,FALSE)</f>
        <v>#N/A</v>
      </c>
      <c r="L293" s="92">
        <f>VLOOKUP($B293,'4. Proposed RBCs'!$B$3:$R$379,5,FALSE)</f>
        <v>4.3000000000000001E-8</v>
      </c>
      <c r="M293" s="11">
        <f>VLOOKUP($B293,'4. Proposed RBCs'!$B$3:$R$379,7,FALSE)</f>
        <v>3.1E-7</v>
      </c>
      <c r="N293" s="11">
        <f>VLOOKUP($B293,'4. Proposed RBCs'!$B$3:$R$379,9,FALSE)</f>
        <v>1.8E-7</v>
      </c>
      <c r="O293" s="11">
        <f>VLOOKUP($B293,'4. Proposed RBCs'!$B$3:$R$379,11,FALSE)</f>
        <v>1.3E-6</v>
      </c>
      <c r="P293" s="11">
        <f>VLOOKUP($B293,'4. Proposed RBCs'!$B$3:$R$379,13,FALSE)</f>
        <v>3.7E-7</v>
      </c>
      <c r="Q293" s="11">
        <f>VLOOKUP($B293,'4. Proposed RBCs'!$B$3:$R$379,15,FALSE)</f>
        <v>1.0000000000000001E-5</v>
      </c>
      <c r="R293" s="93" t="str">
        <f>VLOOKUP($B293,'4. Proposed RBCs'!$B$3:$R$379,17,FALSE)</f>
        <v>--</v>
      </c>
      <c r="S293" t="e">
        <f t="shared" si="58"/>
        <v>#N/A</v>
      </c>
      <c r="T293" t="e">
        <f t="shared" si="59"/>
        <v>#N/A</v>
      </c>
      <c r="U293" t="e">
        <f t="shared" si="60"/>
        <v>#N/A</v>
      </c>
      <c r="V293" t="e">
        <f t="shared" si="61"/>
        <v>#N/A</v>
      </c>
      <c r="W293" t="e">
        <f t="shared" si="62"/>
        <v>#N/A</v>
      </c>
      <c r="X293" t="e">
        <f t="shared" si="63"/>
        <v>#N/A</v>
      </c>
      <c r="Y293" t="e">
        <f t="shared" si="64"/>
        <v>#N/A</v>
      </c>
      <c r="Z293" s="106" t="s">
        <v>1712</v>
      </c>
      <c r="AA293" s="64" t="s">
        <v>1712</v>
      </c>
      <c r="AB293" s="64" t="s">
        <v>1712</v>
      </c>
      <c r="AC293" s="64" t="s">
        <v>1712</v>
      </c>
      <c r="AD293" s="64" t="s">
        <v>1712</v>
      </c>
      <c r="AE293" s="64" t="s">
        <v>1712</v>
      </c>
      <c r="AF293" s="107" t="s">
        <v>1712</v>
      </c>
      <c r="AG293" s="114"/>
      <c r="AH293" s="83"/>
      <c r="AI293" s="83"/>
      <c r="AJ293" s="5" t="s">
        <v>54</v>
      </c>
      <c r="AK293" s="98" t="s">
        <v>54</v>
      </c>
    </row>
    <row r="294" spans="1:37" x14ac:dyDescent="0.25">
      <c r="A294" s="5">
        <v>454</v>
      </c>
      <c r="B294" s="5" t="s">
        <v>648</v>
      </c>
      <c r="C294" s="5" t="s">
        <v>649</v>
      </c>
      <c r="D294" s="7" t="s">
        <v>650</v>
      </c>
      <c r="E294" s="97" t="e">
        <f>VLOOKUP($B294,'2018 RBCs'!$A$4:$L$609,6,FALSE)</f>
        <v>#N/A</v>
      </c>
      <c r="F294" s="5" t="e">
        <f>VLOOKUP($B294,'2018 RBCs'!$A$4:$L$609,7,FALSE)</f>
        <v>#N/A</v>
      </c>
      <c r="G294" s="5" t="e">
        <f>VLOOKUP($B294,'2018 RBCs'!$A$4:$L$609,8,FALSE)</f>
        <v>#N/A</v>
      </c>
      <c r="H294" s="5" t="e">
        <f>VLOOKUP($B294,'2018 RBCs'!$A$4:$L$609,9,FALSE)</f>
        <v>#N/A</v>
      </c>
      <c r="I294" s="5" t="e">
        <f>VLOOKUP($B294,'2018 RBCs'!$A$4:$L$609,10,FALSE)</f>
        <v>#N/A</v>
      </c>
      <c r="J294" s="5" t="e">
        <f>VLOOKUP($B294,'2018 RBCs'!$A$4:$L$609,11,FALSE)</f>
        <v>#N/A</v>
      </c>
      <c r="K294" s="98" t="e">
        <f>VLOOKUP($B294,'2018 RBCs'!$A$4:$L$609,12,FALSE)</f>
        <v>#N/A</v>
      </c>
      <c r="L294" s="92">
        <f>VLOOKUP($B294,'4. Proposed RBCs'!$B$3:$R$379,5,FALSE)</f>
        <v>1.4E-8</v>
      </c>
      <c r="M294" s="11">
        <f>VLOOKUP($B294,'4. Proposed RBCs'!$B$3:$R$379,7,FALSE)</f>
        <v>9.9999999999999995E-8</v>
      </c>
      <c r="N294" s="11">
        <f>VLOOKUP($B294,'4. Proposed RBCs'!$B$3:$R$379,9,FALSE)</f>
        <v>6.1999999999999999E-8</v>
      </c>
      <c r="O294" s="11">
        <f>VLOOKUP($B294,'4. Proposed RBCs'!$B$3:$R$379,11,FALSE)</f>
        <v>4.2E-7</v>
      </c>
      <c r="P294" s="11">
        <f>VLOOKUP($B294,'4. Proposed RBCs'!$B$3:$R$379,13,FALSE)</f>
        <v>1.1999999999999999E-7</v>
      </c>
      <c r="Q294" s="11">
        <f>VLOOKUP($B294,'4. Proposed RBCs'!$B$3:$R$379,15,FALSE)</f>
        <v>3.4999999999999999E-6</v>
      </c>
      <c r="R294" s="93" t="str">
        <f>VLOOKUP($B294,'4. Proposed RBCs'!$B$3:$R$379,17,FALSE)</f>
        <v>--</v>
      </c>
      <c r="S294" t="e">
        <f t="shared" si="58"/>
        <v>#N/A</v>
      </c>
      <c r="T294" t="e">
        <f t="shared" si="59"/>
        <v>#N/A</v>
      </c>
      <c r="U294" t="e">
        <f t="shared" si="60"/>
        <v>#N/A</v>
      </c>
      <c r="V294" t="e">
        <f t="shared" si="61"/>
        <v>#N/A</v>
      </c>
      <c r="W294" t="e">
        <f t="shared" si="62"/>
        <v>#N/A</v>
      </c>
      <c r="X294" t="e">
        <f t="shared" si="63"/>
        <v>#N/A</v>
      </c>
      <c r="Y294" t="e">
        <f t="shared" si="64"/>
        <v>#N/A</v>
      </c>
      <c r="Z294" s="106" t="s">
        <v>1712</v>
      </c>
      <c r="AA294" s="64" t="s">
        <v>1712</v>
      </c>
      <c r="AB294" s="64" t="s">
        <v>1712</v>
      </c>
      <c r="AC294" s="64" t="s">
        <v>1712</v>
      </c>
      <c r="AD294" s="64" t="s">
        <v>1712</v>
      </c>
      <c r="AE294" s="64" t="s">
        <v>1712</v>
      </c>
      <c r="AF294" s="107" t="s">
        <v>1712</v>
      </c>
      <c r="AG294" s="114"/>
      <c r="AH294" s="83"/>
      <c r="AI294" s="83"/>
      <c r="AJ294" s="5" t="s">
        <v>54</v>
      </c>
      <c r="AK294" s="98" t="s">
        <v>54</v>
      </c>
    </row>
    <row r="295" spans="1:37" x14ac:dyDescent="0.25">
      <c r="A295" s="5">
        <v>506</v>
      </c>
      <c r="B295" s="9">
        <v>646</v>
      </c>
      <c r="C295" s="9">
        <v>646</v>
      </c>
      <c r="D295" s="18" t="s">
        <v>738</v>
      </c>
      <c r="E295" s="97">
        <f>VLOOKUP($B295,'2018 RBCs'!$A$4:$L$609,6,FALSE)</f>
        <v>1.0000000000000001E-9</v>
      </c>
      <c r="F295" s="5">
        <f>VLOOKUP($B295,'2018 RBCs'!$A$4:$L$609,7,FALSE)</f>
        <v>1.3E-7</v>
      </c>
      <c r="G295" s="5">
        <f>VLOOKUP($B295,'2018 RBCs'!$A$4:$L$609,8,FALSE)</f>
        <v>8.9999999999999999E-8</v>
      </c>
      <c r="H295" s="5">
        <f>VLOOKUP($B295,'2018 RBCs'!$A$4:$L$609,9,FALSE)</f>
        <v>2.5999999999999998E-5</v>
      </c>
      <c r="I295" s="5">
        <f>VLOOKUP($B295,'2018 RBCs'!$A$4:$L$609,10,FALSE)</f>
        <v>4.1999999999999999E-8</v>
      </c>
      <c r="J295" s="5">
        <f>VLOOKUP($B295,'2018 RBCs'!$A$4:$L$609,11,FALSE)</f>
        <v>2.5999999999999998E-5</v>
      </c>
      <c r="K295" s="98" t="str">
        <f>VLOOKUP($B295,'2018 RBCs'!$A$4:$L$609,12,FALSE)</f>
        <v>--</v>
      </c>
      <c r="L295" s="88">
        <f>VLOOKUP($B295,'4. Proposed RBCs'!$B$3:$R$379,5,FALSE)</f>
        <v>4.2999999999999996E-9</v>
      </c>
      <c r="M295" s="8">
        <f>VLOOKUP($B295,'4. Proposed RBCs'!$B$3:$R$379,7,FALSE)</f>
        <v>3.1E-8</v>
      </c>
      <c r="N295" s="8">
        <f>VLOOKUP($B295,'4. Proposed RBCs'!$B$3:$R$379,9,FALSE)</f>
        <v>1.7999999999999999E-8</v>
      </c>
      <c r="O295" s="8">
        <f>VLOOKUP($B295,'4. Proposed RBCs'!$B$3:$R$379,11,FALSE)</f>
        <v>1.3E-7</v>
      </c>
      <c r="P295" s="8">
        <f>VLOOKUP($B295,'4. Proposed RBCs'!$B$3:$R$379,13,FALSE)</f>
        <v>3.7E-8</v>
      </c>
      <c r="Q295" s="8">
        <f>VLOOKUP($B295,'4. Proposed RBCs'!$B$3:$R$379,15,FALSE)</f>
        <v>9.9999999999999995E-7</v>
      </c>
      <c r="R295" s="89" t="str">
        <f>VLOOKUP($B295,'4. Proposed RBCs'!$B$3:$R$379,17,FALSE)</f>
        <v>--</v>
      </c>
      <c r="S295" t="b">
        <f t="shared" si="58"/>
        <v>0</v>
      </c>
      <c r="T295" t="b">
        <f t="shared" si="59"/>
        <v>0</v>
      </c>
      <c r="U295" t="b">
        <f t="shared" si="60"/>
        <v>0</v>
      </c>
      <c r="V295" t="b">
        <f t="shared" si="61"/>
        <v>0</v>
      </c>
      <c r="W295" t="b">
        <f t="shared" si="62"/>
        <v>0</v>
      </c>
      <c r="X295" t="b">
        <f t="shared" si="63"/>
        <v>0</v>
      </c>
      <c r="Y295" t="b">
        <f t="shared" si="64"/>
        <v>1</v>
      </c>
      <c r="Z295" s="106">
        <f t="shared" si="65"/>
        <v>3.2999999999999994</v>
      </c>
      <c r="AA295" s="64">
        <f t="shared" si="66"/>
        <v>-0.7615384615384615</v>
      </c>
      <c r="AB295" s="64">
        <f t="shared" si="67"/>
        <v>-0.79999999999999993</v>
      </c>
      <c r="AC295" s="64">
        <f t="shared" si="68"/>
        <v>-0.995</v>
      </c>
      <c r="AD295" s="64">
        <f t="shared" si="69"/>
        <v>-0.11904761904761901</v>
      </c>
      <c r="AE295" s="64">
        <f t="shared" si="70"/>
        <v>-0.96153846153846156</v>
      </c>
      <c r="AF295" s="107" t="str">
        <f t="shared" si="71"/>
        <v>--</v>
      </c>
      <c r="AG295" s="114"/>
      <c r="AH295" s="83"/>
      <c r="AI295" s="83"/>
      <c r="AJ295" s="5" t="s">
        <v>54</v>
      </c>
      <c r="AK295" s="98" t="s">
        <v>54</v>
      </c>
    </row>
    <row r="296" spans="1:37" x14ac:dyDescent="0.25">
      <c r="A296" s="5">
        <v>481</v>
      </c>
      <c r="B296" s="9">
        <v>527</v>
      </c>
      <c r="C296" s="9" t="s">
        <v>703</v>
      </c>
      <c r="D296" s="18" t="s">
        <v>704</v>
      </c>
      <c r="E296" s="97">
        <f>VLOOKUP($B296,'2018 RBCs'!$A$4:$L$609,6,FALSE)</f>
        <v>1.0000000000000001E-9</v>
      </c>
      <c r="F296" s="5">
        <f>VLOOKUP($B296,'2018 RBCs'!$A$4:$L$609,7,FALSE)</f>
        <v>1.3E-7</v>
      </c>
      <c r="G296" s="5">
        <f>VLOOKUP($B296,'2018 RBCs'!$A$4:$L$609,8,FALSE)</f>
        <v>8.9999999999999999E-8</v>
      </c>
      <c r="H296" s="5">
        <f>VLOOKUP($B296,'2018 RBCs'!$A$4:$L$609,9,FALSE)</f>
        <v>2.5999999999999998E-5</v>
      </c>
      <c r="I296" s="5">
        <f>VLOOKUP($B296,'2018 RBCs'!$A$4:$L$609,10,FALSE)</f>
        <v>4.1999999999999999E-8</v>
      </c>
      <c r="J296" s="5">
        <f>VLOOKUP($B296,'2018 RBCs'!$A$4:$L$609,11,FALSE)</f>
        <v>2.5999999999999998E-5</v>
      </c>
      <c r="K296" s="98" t="str">
        <f>VLOOKUP($B296,'2018 RBCs'!$A$4:$L$609,12,FALSE)</f>
        <v>--</v>
      </c>
      <c r="L296" s="88">
        <f>VLOOKUP($B296,'4. Proposed RBCs'!$B$3:$R$379,5,FALSE)</f>
        <v>4.2999999999999996E-9</v>
      </c>
      <c r="M296" s="8">
        <f>VLOOKUP($B296,'4. Proposed RBCs'!$B$3:$R$379,7,FALSE)</f>
        <v>3.1E-8</v>
      </c>
      <c r="N296" s="8">
        <f>VLOOKUP($B296,'4. Proposed RBCs'!$B$3:$R$379,9,FALSE)</f>
        <v>1.7999999999999999E-8</v>
      </c>
      <c r="O296" s="8">
        <f>VLOOKUP($B296,'4. Proposed RBCs'!$B$3:$R$379,11,FALSE)</f>
        <v>1.3E-7</v>
      </c>
      <c r="P296" s="8">
        <f>VLOOKUP($B296,'4. Proposed RBCs'!$B$3:$R$379,13,FALSE)</f>
        <v>3.7E-8</v>
      </c>
      <c r="Q296" s="8">
        <f>VLOOKUP($B296,'4. Proposed RBCs'!$B$3:$R$379,15,FALSE)</f>
        <v>9.9999999999999995E-7</v>
      </c>
      <c r="R296" s="89" t="str">
        <f>VLOOKUP($B296,'4. Proposed RBCs'!$B$3:$R$379,17,FALSE)</f>
        <v>--</v>
      </c>
      <c r="S296" t="b">
        <f t="shared" si="58"/>
        <v>0</v>
      </c>
      <c r="T296" t="b">
        <f t="shared" si="59"/>
        <v>0</v>
      </c>
      <c r="U296" t="b">
        <f t="shared" si="60"/>
        <v>0</v>
      </c>
      <c r="V296" t="b">
        <f t="shared" si="61"/>
        <v>0</v>
      </c>
      <c r="W296" t="b">
        <f t="shared" si="62"/>
        <v>0</v>
      </c>
      <c r="X296" t="b">
        <f t="shared" si="63"/>
        <v>0</v>
      </c>
      <c r="Y296" t="b">
        <f t="shared" si="64"/>
        <v>1</v>
      </c>
      <c r="Z296" s="106">
        <f t="shared" si="65"/>
        <v>3.2999999999999994</v>
      </c>
      <c r="AA296" s="64">
        <f t="shared" si="66"/>
        <v>-0.7615384615384615</v>
      </c>
      <c r="AB296" s="64">
        <f t="shared" si="67"/>
        <v>-0.79999999999999993</v>
      </c>
      <c r="AC296" s="64">
        <f t="shared" si="68"/>
        <v>-0.995</v>
      </c>
      <c r="AD296" s="64">
        <f t="shared" si="69"/>
        <v>-0.11904761904761901</v>
      </c>
      <c r="AE296" s="64">
        <f t="shared" si="70"/>
        <v>-0.96153846153846156</v>
      </c>
      <c r="AF296" s="107" t="str">
        <f t="shared" si="71"/>
        <v>--</v>
      </c>
      <c r="AG296" s="114"/>
      <c r="AH296" s="83"/>
      <c r="AI296" s="83"/>
      <c r="AJ296" s="5" t="s">
        <v>54</v>
      </c>
      <c r="AK296" s="98" t="s">
        <v>54</v>
      </c>
    </row>
    <row r="297" spans="1:37" x14ac:dyDescent="0.25">
      <c r="A297" s="5">
        <v>482</v>
      </c>
      <c r="B297" s="9">
        <v>528</v>
      </c>
      <c r="C297" s="9" t="s">
        <v>706</v>
      </c>
      <c r="D297" s="18" t="s">
        <v>707</v>
      </c>
      <c r="E297" s="97">
        <f>VLOOKUP($B297,'2018 RBCs'!$A$4:$L$609,6,FALSE)</f>
        <v>1.0000000000000001E-9</v>
      </c>
      <c r="F297" s="5">
        <f>VLOOKUP($B297,'2018 RBCs'!$A$4:$L$609,7,FALSE)</f>
        <v>1.3E-7</v>
      </c>
      <c r="G297" s="5">
        <f>VLOOKUP($B297,'2018 RBCs'!$A$4:$L$609,8,FALSE)</f>
        <v>8.9999999999999999E-8</v>
      </c>
      <c r="H297" s="5">
        <f>VLOOKUP($B297,'2018 RBCs'!$A$4:$L$609,9,FALSE)</f>
        <v>2.5999999999999998E-5</v>
      </c>
      <c r="I297" s="5">
        <f>VLOOKUP($B297,'2018 RBCs'!$A$4:$L$609,10,FALSE)</f>
        <v>4.1999999999999999E-8</v>
      </c>
      <c r="J297" s="5">
        <f>VLOOKUP($B297,'2018 RBCs'!$A$4:$L$609,11,FALSE)</f>
        <v>2.5999999999999998E-5</v>
      </c>
      <c r="K297" s="98" t="str">
        <f>VLOOKUP($B297,'2018 RBCs'!$A$4:$L$609,12,FALSE)</f>
        <v>--</v>
      </c>
      <c r="L297" s="88">
        <f>VLOOKUP($B297,'4. Proposed RBCs'!$B$3:$R$379,5,FALSE)</f>
        <v>1.0999999999999999E-8</v>
      </c>
      <c r="M297" s="8">
        <f>VLOOKUP($B297,'4. Proposed RBCs'!$B$3:$R$379,7,FALSE)</f>
        <v>7.7000000000000001E-8</v>
      </c>
      <c r="N297" s="8">
        <f>VLOOKUP($B297,'4. Proposed RBCs'!$B$3:$R$379,9,FALSE)</f>
        <v>4.6000000000000002E-8</v>
      </c>
      <c r="O297" s="8">
        <f>VLOOKUP($B297,'4. Proposed RBCs'!$B$3:$R$379,11,FALSE)</f>
        <v>3.1E-7</v>
      </c>
      <c r="P297" s="8">
        <f>VLOOKUP($B297,'4. Proposed RBCs'!$B$3:$R$379,13,FALSE)</f>
        <v>9.2999999999999999E-8</v>
      </c>
      <c r="Q297" s="8">
        <f>VLOOKUP($B297,'4. Proposed RBCs'!$B$3:$R$379,15,FALSE)</f>
        <v>2.6000000000000001E-6</v>
      </c>
      <c r="R297" s="89" t="str">
        <f>VLOOKUP($B297,'4. Proposed RBCs'!$B$3:$R$379,17,FALSE)</f>
        <v>--</v>
      </c>
      <c r="S297" t="b">
        <f t="shared" si="58"/>
        <v>0</v>
      </c>
      <c r="T297" t="b">
        <f t="shared" si="59"/>
        <v>0</v>
      </c>
      <c r="U297" t="b">
        <f t="shared" si="60"/>
        <v>0</v>
      </c>
      <c r="V297" t="b">
        <f t="shared" si="61"/>
        <v>0</v>
      </c>
      <c r="W297" t="b">
        <f t="shared" si="62"/>
        <v>0</v>
      </c>
      <c r="X297" t="b">
        <f t="shared" si="63"/>
        <v>0</v>
      </c>
      <c r="Y297" t="b">
        <f t="shared" si="64"/>
        <v>1</v>
      </c>
      <c r="Z297" s="106">
        <f t="shared" si="65"/>
        <v>9.9999999999999982</v>
      </c>
      <c r="AA297" s="64">
        <f t="shared" si="66"/>
        <v>-0.40769230769230769</v>
      </c>
      <c r="AB297" s="64">
        <f t="shared" si="67"/>
        <v>-0.48888888888888887</v>
      </c>
      <c r="AC297" s="64">
        <f t="shared" si="68"/>
        <v>-0.98807692307692307</v>
      </c>
      <c r="AD297" s="64">
        <f t="shared" si="69"/>
        <v>1.2142857142857144</v>
      </c>
      <c r="AE297" s="64">
        <f t="shared" si="70"/>
        <v>-0.9</v>
      </c>
      <c r="AF297" s="107" t="str">
        <f t="shared" si="71"/>
        <v>--</v>
      </c>
      <c r="AG297" s="114" t="s">
        <v>1772</v>
      </c>
      <c r="AH297" s="83" t="s">
        <v>1773</v>
      </c>
      <c r="AI297" s="83"/>
      <c r="AJ297" s="5" t="s">
        <v>54</v>
      </c>
      <c r="AK297" s="98" t="s">
        <v>54</v>
      </c>
    </row>
    <row r="298" spans="1:37" x14ac:dyDescent="0.25">
      <c r="A298" s="5">
        <v>483</v>
      </c>
      <c r="B298" s="9">
        <v>529</v>
      </c>
      <c r="C298" s="9" t="s">
        <v>708</v>
      </c>
      <c r="D298" s="18" t="s">
        <v>709</v>
      </c>
      <c r="E298" s="97">
        <f>VLOOKUP($B298,'2018 RBCs'!$A$4:$L$609,6,FALSE)</f>
        <v>1E-8</v>
      </c>
      <c r="F298" s="5">
        <f>VLOOKUP($B298,'2018 RBCs'!$A$4:$L$609,7,FALSE)</f>
        <v>1.3E-6</v>
      </c>
      <c r="G298" s="5">
        <f>VLOOKUP($B298,'2018 RBCs'!$A$4:$L$609,8,FALSE)</f>
        <v>8.9999999999999996E-7</v>
      </c>
      <c r="H298" s="5">
        <f>VLOOKUP($B298,'2018 RBCs'!$A$4:$L$609,9,FALSE)</f>
        <v>2.5999999999999998E-4</v>
      </c>
      <c r="I298" s="5">
        <f>VLOOKUP($B298,'2018 RBCs'!$A$4:$L$609,10,FALSE)</f>
        <v>4.2E-7</v>
      </c>
      <c r="J298" s="5">
        <f>VLOOKUP($B298,'2018 RBCs'!$A$4:$L$609,11,FALSE)</f>
        <v>2.5999999999999998E-4</v>
      </c>
      <c r="K298" s="98" t="str">
        <f>VLOOKUP($B298,'2018 RBCs'!$A$4:$L$609,12,FALSE)</f>
        <v>--</v>
      </c>
      <c r="L298" s="88">
        <f>VLOOKUP($B298,'4. Proposed RBCs'!$B$3:$R$379,5,FALSE)</f>
        <v>4.8E-8</v>
      </c>
      <c r="M298" s="8">
        <f>VLOOKUP($B298,'4. Proposed RBCs'!$B$3:$R$379,7,FALSE)</f>
        <v>3.3999999999999997E-7</v>
      </c>
      <c r="N298" s="8">
        <f>VLOOKUP($B298,'4. Proposed RBCs'!$B$3:$R$379,9,FALSE)</f>
        <v>2.1E-7</v>
      </c>
      <c r="O298" s="8">
        <f>VLOOKUP($B298,'4. Proposed RBCs'!$B$3:$R$379,11,FALSE)</f>
        <v>1.3999999999999999E-6</v>
      </c>
      <c r="P298" s="8">
        <f>VLOOKUP($B298,'4. Proposed RBCs'!$B$3:$R$379,13,FALSE)</f>
        <v>4.0999999999999999E-7</v>
      </c>
      <c r="Q298" s="8">
        <f>VLOOKUP($B298,'4. Proposed RBCs'!$B$3:$R$379,15,FALSE)</f>
        <v>1.2E-5</v>
      </c>
      <c r="R298" s="89" t="str">
        <f>VLOOKUP($B298,'4. Proposed RBCs'!$B$3:$R$379,17,FALSE)</f>
        <v>--</v>
      </c>
      <c r="S298" t="b">
        <f t="shared" si="58"/>
        <v>0</v>
      </c>
      <c r="T298" t="b">
        <f t="shared" si="59"/>
        <v>0</v>
      </c>
      <c r="U298" t="b">
        <f t="shared" si="60"/>
        <v>0</v>
      </c>
      <c r="V298" t="b">
        <f t="shared" si="61"/>
        <v>0</v>
      </c>
      <c r="W298" t="b">
        <f t="shared" si="62"/>
        <v>0</v>
      </c>
      <c r="X298" t="b">
        <f t="shared" si="63"/>
        <v>0</v>
      </c>
      <c r="Y298" t="b">
        <f t="shared" si="64"/>
        <v>1</v>
      </c>
      <c r="Z298" s="106">
        <f t="shared" si="65"/>
        <v>3.7999999999999994</v>
      </c>
      <c r="AA298" s="64">
        <f t="shared" si="66"/>
        <v>-0.7384615384615385</v>
      </c>
      <c r="AB298" s="64">
        <f t="shared" si="67"/>
        <v>-0.76666666666666661</v>
      </c>
      <c r="AC298" s="64">
        <f t="shared" si="68"/>
        <v>-0.99461538461538468</v>
      </c>
      <c r="AD298" s="64">
        <f t="shared" si="69"/>
        <v>-2.3809523809523832E-2</v>
      </c>
      <c r="AE298" s="64">
        <f t="shared" si="70"/>
        <v>-0.95384615384615379</v>
      </c>
      <c r="AF298" s="107" t="str">
        <f t="shared" si="71"/>
        <v>--</v>
      </c>
      <c r="AG298" s="114" t="s">
        <v>1774</v>
      </c>
      <c r="AH298" s="83" t="s">
        <v>1752</v>
      </c>
      <c r="AI298" s="83"/>
      <c r="AJ298" s="5" t="s">
        <v>54</v>
      </c>
      <c r="AK298" s="98" t="s">
        <v>54</v>
      </c>
    </row>
    <row r="299" spans="1:37" x14ac:dyDescent="0.25">
      <c r="A299" s="5">
        <v>484</v>
      </c>
      <c r="B299" s="9">
        <v>530</v>
      </c>
      <c r="C299" s="9" t="s">
        <v>710</v>
      </c>
      <c r="D299" s="18" t="s">
        <v>711</v>
      </c>
      <c r="E299" s="97">
        <f>VLOOKUP($B299,'2018 RBCs'!$A$4:$L$609,6,FALSE)</f>
        <v>1E-8</v>
      </c>
      <c r="F299" s="5">
        <f>VLOOKUP($B299,'2018 RBCs'!$A$4:$L$609,7,FALSE)</f>
        <v>1.3E-6</v>
      </c>
      <c r="G299" s="5">
        <f>VLOOKUP($B299,'2018 RBCs'!$A$4:$L$609,8,FALSE)</f>
        <v>8.9999999999999996E-7</v>
      </c>
      <c r="H299" s="5">
        <f>VLOOKUP($B299,'2018 RBCs'!$A$4:$L$609,9,FALSE)</f>
        <v>2.5999999999999998E-4</v>
      </c>
      <c r="I299" s="5">
        <f>VLOOKUP($B299,'2018 RBCs'!$A$4:$L$609,10,FALSE)</f>
        <v>4.2E-7</v>
      </c>
      <c r="J299" s="5">
        <f>VLOOKUP($B299,'2018 RBCs'!$A$4:$L$609,11,FALSE)</f>
        <v>2.5999999999999998E-4</v>
      </c>
      <c r="K299" s="98" t="str">
        <f>VLOOKUP($B299,'2018 RBCs'!$A$4:$L$609,12,FALSE)</f>
        <v>--</v>
      </c>
      <c r="L299" s="88">
        <f>VLOOKUP($B299,'4. Proposed RBCs'!$B$3:$R$379,5,FALSE)</f>
        <v>6.1999999999999999E-8</v>
      </c>
      <c r="M299" s="8">
        <f>VLOOKUP($B299,'4. Proposed RBCs'!$B$3:$R$379,7,FALSE)</f>
        <v>4.4000000000000002E-7</v>
      </c>
      <c r="N299" s="8">
        <f>VLOOKUP($B299,'4. Proposed RBCs'!$B$3:$R$379,9,FALSE)</f>
        <v>2.6E-7</v>
      </c>
      <c r="O299" s="8">
        <f>VLOOKUP($B299,'4. Proposed RBCs'!$B$3:$R$379,11,FALSE)</f>
        <v>1.7999999999999999E-6</v>
      </c>
      <c r="P299" s="8">
        <f>VLOOKUP($B299,'4. Proposed RBCs'!$B$3:$R$379,13,FALSE)</f>
        <v>5.3000000000000001E-7</v>
      </c>
      <c r="Q299" s="8">
        <f>VLOOKUP($B299,'4. Proposed RBCs'!$B$3:$R$379,15,FALSE)</f>
        <v>1.5E-5</v>
      </c>
      <c r="R299" s="89" t="str">
        <f>VLOOKUP($B299,'4. Proposed RBCs'!$B$3:$R$379,17,FALSE)</f>
        <v>--</v>
      </c>
      <c r="S299" t="b">
        <f t="shared" si="58"/>
        <v>0</v>
      </c>
      <c r="T299" t="b">
        <f t="shared" si="59"/>
        <v>0</v>
      </c>
      <c r="U299" t="b">
        <f t="shared" si="60"/>
        <v>0</v>
      </c>
      <c r="V299" t="b">
        <f t="shared" si="61"/>
        <v>0</v>
      </c>
      <c r="W299" t="b">
        <f t="shared" si="62"/>
        <v>0</v>
      </c>
      <c r="X299" t="b">
        <f t="shared" si="63"/>
        <v>0</v>
      </c>
      <c r="Y299" t="b">
        <f t="shared" si="64"/>
        <v>1</v>
      </c>
      <c r="Z299" s="106">
        <f t="shared" si="65"/>
        <v>5.2</v>
      </c>
      <c r="AA299" s="64">
        <f t="shared" si="66"/>
        <v>-0.66153846153846152</v>
      </c>
      <c r="AB299" s="64">
        <f t="shared" si="67"/>
        <v>-0.71111111111111114</v>
      </c>
      <c r="AC299" s="64">
        <f t="shared" si="68"/>
        <v>-0.99307692307692308</v>
      </c>
      <c r="AD299" s="64">
        <f t="shared" si="69"/>
        <v>0.26190476190476192</v>
      </c>
      <c r="AE299" s="64">
        <f t="shared" si="70"/>
        <v>-0.9423076923076924</v>
      </c>
      <c r="AF299" s="107" t="str">
        <f t="shared" si="71"/>
        <v>--</v>
      </c>
      <c r="AG299" s="114" t="s">
        <v>1775</v>
      </c>
      <c r="AH299" s="83" t="s">
        <v>1718</v>
      </c>
      <c r="AI299" s="83"/>
      <c r="AJ299" s="5" t="s">
        <v>54</v>
      </c>
      <c r="AK299" s="98" t="s">
        <v>54</v>
      </c>
    </row>
    <row r="300" spans="1:37" x14ac:dyDescent="0.25">
      <c r="A300" s="5">
        <v>485</v>
      </c>
      <c r="B300" s="9">
        <v>531</v>
      </c>
      <c r="C300" s="9" t="s">
        <v>712</v>
      </c>
      <c r="D300" s="18" t="s">
        <v>713</v>
      </c>
      <c r="E300" s="97">
        <f>VLOOKUP($B300,'2018 RBCs'!$A$4:$L$609,6,FALSE)</f>
        <v>1E-8</v>
      </c>
      <c r="F300" s="5">
        <f>VLOOKUP($B300,'2018 RBCs'!$A$4:$L$609,7,FALSE)</f>
        <v>1.3E-6</v>
      </c>
      <c r="G300" s="5">
        <f>VLOOKUP($B300,'2018 RBCs'!$A$4:$L$609,8,FALSE)</f>
        <v>8.9999999999999996E-7</v>
      </c>
      <c r="H300" s="5">
        <f>VLOOKUP($B300,'2018 RBCs'!$A$4:$L$609,9,FALSE)</f>
        <v>2.5999999999999998E-4</v>
      </c>
      <c r="I300" s="5">
        <f>VLOOKUP($B300,'2018 RBCs'!$A$4:$L$609,10,FALSE)</f>
        <v>4.2E-7</v>
      </c>
      <c r="J300" s="5">
        <f>VLOOKUP($B300,'2018 RBCs'!$A$4:$L$609,11,FALSE)</f>
        <v>2.5999999999999998E-4</v>
      </c>
      <c r="K300" s="98" t="str">
        <f>VLOOKUP($B300,'2018 RBCs'!$A$4:$L$609,12,FALSE)</f>
        <v>--</v>
      </c>
      <c r="L300" s="88">
        <f>VLOOKUP($B300,'4. Proposed RBCs'!$B$3:$R$379,5,FALSE)</f>
        <v>8.6000000000000002E-8</v>
      </c>
      <c r="M300" s="8">
        <f>VLOOKUP($B300,'4. Proposed RBCs'!$B$3:$R$379,7,FALSE)</f>
        <v>6.1999999999999999E-7</v>
      </c>
      <c r="N300" s="8">
        <f>VLOOKUP($B300,'4. Proposed RBCs'!$B$3:$R$379,9,FALSE)</f>
        <v>3.7E-7</v>
      </c>
      <c r="O300" s="8">
        <f>VLOOKUP($B300,'4. Proposed RBCs'!$B$3:$R$379,11,FALSE)</f>
        <v>2.5000000000000002E-6</v>
      </c>
      <c r="P300" s="8">
        <f>VLOOKUP($B300,'4. Proposed RBCs'!$B$3:$R$379,13,FALSE)</f>
        <v>7.4000000000000001E-7</v>
      </c>
      <c r="Q300" s="8">
        <f>VLOOKUP($B300,'4. Proposed RBCs'!$B$3:$R$379,15,FALSE)</f>
        <v>2.0999999999999999E-5</v>
      </c>
      <c r="R300" s="89" t="str">
        <f>VLOOKUP($B300,'4. Proposed RBCs'!$B$3:$R$379,17,FALSE)</f>
        <v>--</v>
      </c>
      <c r="S300" t="b">
        <f t="shared" si="58"/>
        <v>0</v>
      </c>
      <c r="T300" t="b">
        <f t="shared" si="59"/>
        <v>0</v>
      </c>
      <c r="U300" t="b">
        <f t="shared" si="60"/>
        <v>0</v>
      </c>
      <c r="V300" t="b">
        <f t="shared" si="61"/>
        <v>0</v>
      </c>
      <c r="W300" t="b">
        <f t="shared" si="62"/>
        <v>0</v>
      </c>
      <c r="X300" t="b">
        <f t="shared" si="63"/>
        <v>0</v>
      </c>
      <c r="Y300" t="b">
        <f t="shared" si="64"/>
        <v>1</v>
      </c>
      <c r="Z300" s="106">
        <f t="shared" si="65"/>
        <v>7.6000000000000005</v>
      </c>
      <c r="AA300" s="64">
        <f t="shared" si="66"/>
        <v>-0.52307692307692311</v>
      </c>
      <c r="AB300" s="64">
        <f t="shared" si="67"/>
        <v>-0.58888888888888891</v>
      </c>
      <c r="AC300" s="64">
        <f t="shared" si="68"/>
        <v>-0.99038461538461531</v>
      </c>
      <c r="AD300" s="64">
        <f t="shared" si="69"/>
        <v>0.76190476190476186</v>
      </c>
      <c r="AE300" s="64">
        <f t="shared" si="70"/>
        <v>-0.9192307692307693</v>
      </c>
      <c r="AF300" s="107" t="str">
        <f t="shared" si="71"/>
        <v>--</v>
      </c>
      <c r="AG300" s="114" t="s">
        <v>1769</v>
      </c>
      <c r="AH300" s="83" t="s">
        <v>1713</v>
      </c>
      <c r="AI300" s="83"/>
      <c r="AJ300" s="5" t="s">
        <v>54</v>
      </c>
      <c r="AK300" s="98" t="s">
        <v>54</v>
      </c>
    </row>
    <row r="301" spans="1:37" x14ac:dyDescent="0.25">
      <c r="A301" s="5">
        <v>486</v>
      </c>
      <c r="B301" s="9">
        <v>532</v>
      </c>
      <c r="C301" s="9" t="s">
        <v>714</v>
      </c>
      <c r="D301" s="18" t="s">
        <v>715</v>
      </c>
      <c r="E301" s="97">
        <f>VLOOKUP($B301,'2018 RBCs'!$A$4:$L$609,6,FALSE)</f>
        <v>9.9999999999999995E-8</v>
      </c>
      <c r="F301" s="5">
        <f>VLOOKUP($B301,'2018 RBCs'!$A$4:$L$609,7,FALSE)</f>
        <v>1.2999999999999999E-5</v>
      </c>
      <c r="G301" s="5">
        <f>VLOOKUP($B301,'2018 RBCs'!$A$4:$L$609,8,FALSE)</f>
        <v>9.0000000000000002E-6</v>
      </c>
      <c r="H301" s="5">
        <f>VLOOKUP($B301,'2018 RBCs'!$A$4:$L$609,9,FALSE)</f>
        <v>2.5999999999999999E-3</v>
      </c>
      <c r="I301" s="5">
        <f>VLOOKUP($B301,'2018 RBCs'!$A$4:$L$609,10,FALSE)</f>
        <v>4.1999999999999996E-6</v>
      </c>
      <c r="J301" s="5">
        <f>VLOOKUP($B301,'2018 RBCs'!$A$4:$L$609,11,FALSE)</f>
        <v>2.5999999999999999E-3</v>
      </c>
      <c r="K301" s="98" t="str">
        <f>VLOOKUP($B301,'2018 RBCs'!$A$4:$L$609,12,FALSE)</f>
        <v>--</v>
      </c>
      <c r="L301" s="88">
        <f>VLOOKUP($B301,'4. Proposed RBCs'!$B$3:$R$379,5,FALSE)</f>
        <v>8.6000000000000002E-8</v>
      </c>
      <c r="M301" s="8">
        <f>VLOOKUP($B301,'4. Proposed RBCs'!$B$3:$R$379,7,FALSE)</f>
        <v>6.1999999999999999E-7</v>
      </c>
      <c r="N301" s="8">
        <f>VLOOKUP($B301,'4. Proposed RBCs'!$B$3:$R$379,9,FALSE)</f>
        <v>3.7E-7</v>
      </c>
      <c r="O301" s="8">
        <f>VLOOKUP($B301,'4. Proposed RBCs'!$B$3:$R$379,11,FALSE)</f>
        <v>2.5000000000000002E-6</v>
      </c>
      <c r="P301" s="8">
        <f>VLOOKUP($B301,'4. Proposed RBCs'!$B$3:$R$379,13,FALSE)</f>
        <v>7.4000000000000001E-7</v>
      </c>
      <c r="Q301" s="8">
        <f>VLOOKUP($B301,'4. Proposed RBCs'!$B$3:$R$379,15,FALSE)</f>
        <v>2.0999999999999999E-5</v>
      </c>
      <c r="R301" s="89" t="str">
        <f>VLOOKUP($B301,'4. Proposed RBCs'!$B$3:$R$379,17,FALSE)</f>
        <v>--</v>
      </c>
      <c r="S301" t="b">
        <f t="shared" si="58"/>
        <v>0</v>
      </c>
      <c r="T301" t="b">
        <f t="shared" si="59"/>
        <v>0</v>
      </c>
      <c r="U301" t="b">
        <f t="shared" si="60"/>
        <v>0</v>
      </c>
      <c r="V301" t="b">
        <f t="shared" si="61"/>
        <v>0</v>
      </c>
      <c r="W301" t="b">
        <f t="shared" si="62"/>
        <v>0</v>
      </c>
      <c r="X301" t="b">
        <f t="shared" si="63"/>
        <v>0</v>
      </c>
      <c r="Y301" t="b">
        <f t="shared" si="64"/>
        <v>1</v>
      </c>
      <c r="Z301" s="106">
        <f t="shared" si="65"/>
        <v>-0.13999999999999993</v>
      </c>
      <c r="AA301" s="64">
        <f t="shared" si="66"/>
        <v>-0.95230769230769241</v>
      </c>
      <c r="AB301" s="64">
        <f t="shared" si="67"/>
        <v>-0.9588888888888889</v>
      </c>
      <c r="AC301" s="64">
        <f t="shared" si="68"/>
        <v>-0.99903846153846154</v>
      </c>
      <c r="AD301" s="64">
        <f t="shared" si="69"/>
        <v>-0.82380952380952377</v>
      </c>
      <c r="AE301" s="64">
        <f t="shared" si="70"/>
        <v>-0.9919230769230768</v>
      </c>
      <c r="AF301" s="107" t="str">
        <f t="shared" si="71"/>
        <v>--</v>
      </c>
      <c r="AG301" s="114" t="s">
        <v>1710</v>
      </c>
      <c r="AH301" s="83" t="s">
        <v>1710</v>
      </c>
      <c r="AI301" s="83"/>
      <c r="AJ301" s="5" t="s">
        <v>54</v>
      </c>
      <c r="AK301" s="98" t="s">
        <v>54</v>
      </c>
    </row>
    <row r="302" spans="1:37" x14ac:dyDescent="0.25">
      <c r="A302" s="5">
        <v>487</v>
      </c>
      <c r="B302" s="9">
        <v>533</v>
      </c>
      <c r="C302" s="9" t="s">
        <v>716</v>
      </c>
      <c r="D302" s="18" t="s">
        <v>717</v>
      </c>
      <c r="E302" s="97">
        <f>VLOOKUP($B302,'2018 RBCs'!$A$4:$L$609,6,FALSE)</f>
        <v>3.4000000000000001E-6</v>
      </c>
      <c r="F302" s="5">
        <f>VLOOKUP($B302,'2018 RBCs'!$A$4:$L$609,7,FALSE)</f>
        <v>4.2000000000000002E-4</v>
      </c>
      <c r="G302" s="5">
        <f>VLOOKUP($B302,'2018 RBCs'!$A$4:$L$609,8,FALSE)</f>
        <v>2.9999999999999997E-4</v>
      </c>
      <c r="H302" s="5">
        <f>VLOOKUP($B302,'2018 RBCs'!$A$4:$L$609,9,FALSE)</f>
        <v>8.5000000000000006E-2</v>
      </c>
      <c r="I302" s="5">
        <f>VLOOKUP($B302,'2018 RBCs'!$A$4:$L$609,10,FALSE)</f>
        <v>1.3999999999999999E-4</v>
      </c>
      <c r="J302" s="5">
        <f>VLOOKUP($B302,'2018 RBCs'!$A$4:$L$609,11,FALSE)</f>
        <v>8.5000000000000006E-2</v>
      </c>
      <c r="K302" s="98" t="str">
        <f>VLOOKUP($B302,'2018 RBCs'!$A$4:$L$609,12,FALSE)</f>
        <v>--</v>
      </c>
      <c r="L302" s="88">
        <f>VLOOKUP($B302,'4. Proposed RBCs'!$B$3:$R$379,5,FALSE)</f>
        <v>4.3000000000000003E-6</v>
      </c>
      <c r="M302" s="8">
        <f>VLOOKUP($B302,'4. Proposed RBCs'!$B$3:$R$379,7,FALSE)</f>
        <v>3.1000000000000001E-5</v>
      </c>
      <c r="N302" s="8">
        <f>VLOOKUP($B302,'4. Proposed RBCs'!$B$3:$R$379,9,FALSE)</f>
        <v>1.8E-5</v>
      </c>
      <c r="O302" s="8">
        <f>VLOOKUP($B302,'4. Proposed RBCs'!$B$3:$R$379,11,FALSE)</f>
        <v>1.2999999999999999E-4</v>
      </c>
      <c r="P302" s="8">
        <f>VLOOKUP($B302,'4. Proposed RBCs'!$B$3:$R$379,13,FALSE)</f>
        <v>3.6999999999999998E-5</v>
      </c>
      <c r="Q302" s="8">
        <f>VLOOKUP($B302,'4. Proposed RBCs'!$B$3:$R$379,15,FALSE)</f>
        <v>1E-3</v>
      </c>
      <c r="R302" s="89" t="str">
        <f>VLOOKUP($B302,'4. Proposed RBCs'!$B$3:$R$379,17,FALSE)</f>
        <v>--</v>
      </c>
      <c r="S302" t="b">
        <f t="shared" si="58"/>
        <v>0</v>
      </c>
      <c r="T302" t="b">
        <f t="shared" si="59"/>
        <v>0</v>
      </c>
      <c r="U302" t="b">
        <f t="shared" si="60"/>
        <v>0</v>
      </c>
      <c r="V302" t="b">
        <f t="shared" si="61"/>
        <v>0</v>
      </c>
      <c r="W302" t="b">
        <f t="shared" si="62"/>
        <v>0</v>
      </c>
      <c r="X302" t="b">
        <f t="shared" si="63"/>
        <v>0</v>
      </c>
      <c r="Y302" t="b">
        <f t="shared" si="64"/>
        <v>1</v>
      </c>
      <c r="Z302" s="106">
        <f t="shared" si="65"/>
        <v>0.26470588235294124</v>
      </c>
      <c r="AA302" s="64">
        <f t="shared" si="66"/>
        <v>-0.92619047619047623</v>
      </c>
      <c r="AB302" s="64">
        <f t="shared" si="67"/>
        <v>-0.94</v>
      </c>
      <c r="AC302" s="64">
        <f t="shared" si="68"/>
        <v>-0.99847058823529411</v>
      </c>
      <c r="AD302" s="64">
        <f t="shared" si="69"/>
        <v>-0.73571428571428565</v>
      </c>
      <c r="AE302" s="64">
        <f t="shared" si="70"/>
        <v>-0.9882352941176471</v>
      </c>
      <c r="AF302" s="107" t="str">
        <f t="shared" si="71"/>
        <v>--</v>
      </c>
      <c r="AG302" s="114" t="s">
        <v>1776</v>
      </c>
      <c r="AH302" s="83" t="s">
        <v>1707</v>
      </c>
      <c r="AI302" s="83"/>
      <c r="AJ302" s="5" t="s">
        <v>54</v>
      </c>
      <c r="AK302" s="98" t="s">
        <v>54</v>
      </c>
    </row>
    <row r="303" spans="1:37" x14ac:dyDescent="0.25">
      <c r="A303" s="5">
        <v>492</v>
      </c>
      <c r="B303" s="9">
        <v>539</v>
      </c>
      <c r="C303" s="9" t="s">
        <v>718</v>
      </c>
      <c r="D303" s="18" t="s">
        <v>719</v>
      </c>
      <c r="E303" s="97">
        <f>VLOOKUP($B303,'2018 RBCs'!$A$4:$L$609,6,FALSE)</f>
        <v>1E-8</v>
      </c>
      <c r="F303" s="5">
        <f>VLOOKUP($B303,'2018 RBCs'!$A$4:$L$609,7,FALSE)</f>
        <v>1.3E-6</v>
      </c>
      <c r="G303" s="5">
        <f>VLOOKUP($B303,'2018 RBCs'!$A$4:$L$609,8,FALSE)</f>
        <v>8.9999999999999996E-7</v>
      </c>
      <c r="H303" s="5">
        <f>VLOOKUP($B303,'2018 RBCs'!$A$4:$L$609,9,FALSE)</f>
        <v>2.5999999999999998E-4</v>
      </c>
      <c r="I303" s="5">
        <f>VLOOKUP($B303,'2018 RBCs'!$A$4:$L$609,10,FALSE)</f>
        <v>4.2E-7</v>
      </c>
      <c r="J303" s="5">
        <f>VLOOKUP($B303,'2018 RBCs'!$A$4:$L$609,11,FALSE)</f>
        <v>2.5999999999999998E-4</v>
      </c>
      <c r="K303" s="98" t="str">
        <f>VLOOKUP($B303,'2018 RBCs'!$A$4:$L$609,12,FALSE)</f>
        <v>--</v>
      </c>
      <c r="L303" s="88">
        <f>VLOOKUP($B303,'4. Proposed RBCs'!$B$3:$R$379,5,FALSE)</f>
        <v>6.1999999999999999E-8</v>
      </c>
      <c r="M303" s="8">
        <f>VLOOKUP($B303,'4. Proposed RBCs'!$B$3:$R$379,7,FALSE)</f>
        <v>4.4000000000000002E-7</v>
      </c>
      <c r="N303" s="8">
        <f>VLOOKUP($B303,'4. Proposed RBCs'!$B$3:$R$379,9,FALSE)</f>
        <v>2.6E-7</v>
      </c>
      <c r="O303" s="8">
        <f>VLOOKUP($B303,'4. Proposed RBCs'!$B$3:$R$379,11,FALSE)</f>
        <v>1.7999999999999999E-6</v>
      </c>
      <c r="P303" s="8">
        <f>VLOOKUP($B303,'4. Proposed RBCs'!$B$3:$R$379,13,FALSE)</f>
        <v>5.3000000000000001E-7</v>
      </c>
      <c r="Q303" s="8">
        <f>VLOOKUP($B303,'4. Proposed RBCs'!$B$3:$R$379,15,FALSE)</f>
        <v>1.5E-5</v>
      </c>
      <c r="R303" s="89" t="str">
        <f>VLOOKUP($B303,'4. Proposed RBCs'!$B$3:$R$379,17,FALSE)</f>
        <v>--</v>
      </c>
      <c r="S303" t="b">
        <f t="shared" si="58"/>
        <v>0</v>
      </c>
      <c r="T303" t="b">
        <f t="shared" si="59"/>
        <v>0</v>
      </c>
      <c r="U303" t="b">
        <f t="shared" si="60"/>
        <v>0</v>
      </c>
      <c r="V303" t="b">
        <f t="shared" si="61"/>
        <v>0</v>
      </c>
      <c r="W303" t="b">
        <f t="shared" si="62"/>
        <v>0</v>
      </c>
      <c r="X303" t="b">
        <f t="shared" si="63"/>
        <v>0</v>
      </c>
      <c r="Y303" t="b">
        <f t="shared" si="64"/>
        <v>1</v>
      </c>
      <c r="Z303" s="106">
        <f t="shared" si="65"/>
        <v>5.2</v>
      </c>
      <c r="AA303" s="64">
        <f t="shared" si="66"/>
        <v>-0.66153846153846152</v>
      </c>
      <c r="AB303" s="64">
        <f t="shared" si="67"/>
        <v>-0.71111111111111114</v>
      </c>
      <c r="AC303" s="64">
        <f t="shared" si="68"/>
        <v>-0.99307692307692308</v>
      </c>
      <c r="AD303" s="64">
        <f t="shared" si="69"/>
        <v>0.26190476190476192</v>
      </c>
      <c r="AE303" s="64">
        <f t="shared" si="70"/>
        <v>-0.9423076923076924</v>
      </c>
      <c r="AF303" s="107" t="str">
        <f t="shared" si="71"/>
        <v>--</v>
      </c>
      <c r="AG303" s="114" t="s">
        <v>1775</v>
      </c>
      <c r="AH303" s="83" t="s">
        <v>1718</v>
      </c>
      <c r="AI303" s="83"/>
      <c r="AJ303" s="5" t="s">
        <v>54</v>
      </c>
      <c r="AK303" s="98" t="s">
        <v>54</v>
      </c>
    </row>
    <row r="304" spans="1:37" x14ac:dyDescent="0.25">
      <c r="A304" s="5">
        <v>493</v>
      </c>
      <c r="B304" s="9">
        <v>540</v>
      </c>
      <c r="C304" s="9" t="s">
        <v>720</v>
      </c>
      <c r="D304" s="18" t="s">
        <v>721</v>
      </c>
      <c r="E304" s="97">
        <f>VLOOKUP($B304,'2018 RBCs'!$A$4:$L$609,6,FALSE)</f>
        <v>3.4E-8</v>
      </c>
      <c r="F304" s="5">
        <f>VLOOKUP($B304,'2018 RBCs'!$A$4:$L$609,7,FALSE)</f>
        <v>4.1999999999999996E-6</v>
      </c>
      <c r="G304" s="5">
        <f>VLOOKUP($B304,'2018 RBCs'!$A$4:$L$609,8,FALSE)</f>
        <v>3.0000000000000001E-6</v>
      </c>
      <c r="H304" s="5">
        <f>VLOOKUP($B304,'2018 RBCs'!$A$4:$L$609,9,FALSE)</f>
        <v>8.4999999999999995E-4</v>
      </c>
      <c r="I304" s="5">
        <f>VLOOKUP($B304,'2018 RBCs'!$A$4:$L$609,10,FALSE)</f>
        <v>1.3999999999999999E-6</v>
      </c>
      <c r="J304" s="5">
        <f>VLOOKUP($B304,'2018 RBCs'!$A$4:$L$609,11,FALSE)</f>
        <v>8.4999999999999995E-4</v>
      </c>
      <c r="K304" s="98" t="str">
        <f>VLOOKUP($B304,'2018 RBCs'!$A$4:$L$609,12,FALSE)</f>
        <v>--</v>
      </c>
      <c r="L304" s="88">
        <f>VLOOKUP($B304,'4. Proposed RBCs'!$B$3:$R$379,5,FALSE)</f>
        <v>4.3000000000000001E-7</v>
      </c>
      <c r="M304" s="8">
        <f>VLOOKUP($B304,'4. Proposed RBCs'!$B$3:$R$379,7,FALSE)</f>
        <v>3.1E-6</v>
      </c>
      <c r="N304" s="8">
        <f>VLOOKUP($B304,'4. Proposed RBCs'!$B$3:$R$379,9,FALSE)</f>
        <v>1.7999999999999999E-6</v>
      </c>
      <c r="O304" s="8">
        <f>VLOOKUP($B304,'4. Proposed RBCs'!$B$3:$R$379,11,FALSE)</f>
        <v>1.2999999999999999E-5</v>
      </c>
      <c r="P304" s="8">
        <f>VLOOKUP($B304,'4. Proposed RBCs'!$B$3:$R$379,13,FALSE)</f>
        <v>3.7000000000000002E-6</v>
      </c>
      <c r="Q304" s="8">
        <f>VLOOKUP($B304,'4. Proposed RBCs'!$B$3:$R$379,15,FALSE)</f>
        <v>1E-4</v>
      </c>
      <c r="R304" s="89" t="str">
        <f>VLOOKUP($B304,'4. Proposed RBCs'!$B$3:$R$379,17,FALSE)</f>
        <v>--</v>
      </c>
      <c r="S304" t="b">
        <f t="shared" si="58"/>
        <v>0</v>
      </c>
      <c r="T304" t="b">
        <f t="shared" si="59"/>
        <v>0</v>
      </c>
      <c r="U304" t="b">
        <f t="shared" si="60"/>
        <v>0</v>
      </c>
      <c r="V304" t="b">
        <f t="shared" si="61"/>
        <v>0</v>
      </c>
      <c r="W304" t="b">
        <f t="shared" si="62"/>
        <v>0</v>
      </c>
      <c r="X304" t="b">
        <f t="shared" si="63"/>
        <v>0</v>
      </c>
      <c r="Y304" t="b">
        <f t="shared" si="64"/>
        <v>1</v>
      </c>
      <c r="Z304" s="106">
        <f t="shared" si="65"/>
        <v>11.647058823529411</v>
      </c>
      <c r="AA304" s="64">
        <f t="shared" si="66"/>
        <v>-0.26190476190476186</v>
      </c>
      <c r="AB304" s="64">
        <f t="shared" si="67"/>
        <v>-0.4</v>
      </c>
      <c r="AC304" s="64">
        <f t="shared" si="68"/>
        <v>-0.98470588235294121</v>
      </c>
      <c r="AD304" s="64">
        <f t="shared" si="69"/>
        <v>1.642857142857143</v>
      </c>
      <c r="AE304" s="64">
        <f t="shared" si="70"/>
        <v>-0.88235294117647056</v>
      </c>
      <c r="AF304" s="107" t="str">
        <f t="shared" si="71"/>
        <v>--</v>
      </c>
      <c r="AG304" s="114" t="s">
        <v>1777</v>
      </c>
      <c r="AH304" s="83" t="s">
        <v>1778</v>
      </c>
      <c r="AI304" s="83"/>
      <c r="AJ304" s="5" t="s">
        <v>54</v>
      </c>
      <c r="AK304" s="98" t="s">
        <v>54</v>
      </c>
    </row>
    <row r="305" spans="1:37" x14ac:dyDescent="0.25">
      <c r="A305" s="5">
        <v>494</v>
      </c>
      <c r="B305" s="9">
        <v>541</v>
      </c>
      <c r="C305" s="9" t="s">
        <v>722</v>
      </c>
      <c r="D305" s="18" t="s">
        <v>723</v>
      </c>
      <c r="E305" s="97">
        <f>VLOOKUP($B305,'2018 RBCs'!$A$4:$L$609,6,FALSE)</f>
        <v>3.3999999999999998E-9</v>
      </c>
      <c r="F305" s="5">
        <f>VLOOKUP($B305,'2018 RBCs'!$A$4:$L$609,7,FALSE)</f>
        <v>4.2E-7</v>
      </c>
      <c r="G305" s="5">
        <f>VLOOKUP($B305,'2018 RBCs'!$A$4:$L$609,8,FALSE)</f>
        <v>2.9999999999999999E-7</v>
      </c>
      <c r="H305" s="5">
        <f>VLOOKUP($B305,'2018 RBCs'!$A$4:$L$609,9,FALSE)</f>
        <v>8.5000000000000006E-5</v>
      </c>
      <c r="I305" s="5">
        <f>VLOOKUP($B305,'2018 RBCs'!$A$4:$L$609,10,FALSE)</f>
        <v>1.4000000000000001E-7</v>
      </c>
      <c r="J305" s="5">
        <f>VLOOKUP($B305,'2018 RBCs'!$A$4:$L$609,11,FALSE)</f>
        <v>8.5000000000000006E-5</v>
      </c>
      <c r="K305" s="98" t="str">
        <f>VLOOKUP($B305,'2018 RBCs'!$A$4:$L$609,12,FALSE)</f>
        <v>--</v>
      </c>
      <c r="L305" s="88">
        <f>VLOOKUP($B305,'4. Proposed RBCs'!$B$3:$R$379,5,FALSE)</f>
        <v>4.3000000000000001E-8</v>
      </c>
      <c r="M305" s="8">
        <f>VLOOKUP($B305,'4. Proposed RBCs'!$B$3:$R$379,7,FALSE)</f>
        <v>3.1E-7</v>
      </c>
      <c r="N305" s="8">
        <f>VLOOKUP($B305,'4. Proposed RBCs'!$B$3:$R$379,9,FALSE)</f>
        <v>1.8E-7</v>
      </c>
      <c r="O305" s="8">
        <f>VLOOKUP($B305,'4. Proposed RBCs'!$B$3:$R$379,11,FALSE)</f>
        <v>1.3E-6</v>
      </c>
      <c r="P305" s="8">
        <f>VLOOKUP($B305,'4. Proposed RBCs'!$B$3:$R$379,13,FALSE)</f>
        <v>3.7E-7</v>
      </c>
      <c r="Q305" s="8">
        <f>VLOOKUP($B305,'4. Proposed RBCs'!$B$3:$R$379,15,FALSE)</f>
        <v>1.0000000000000001E-5</v>
      </c>
      <c r="R305" s="89" t="str">
        <f>VLOOKUP($B305,'4. Proposed RBCs'!$B$3:$R$379,17,FALSE)</f>
        <v>--</v>
      </c>
      <c r="S305" t="b">
        <f t="shared" si="58"/>
        <v>0</v>
      </c>
      <c r="T305" t="b">
        <f t="shared" si="59"/>
        <v>0</v>
      </c>
      <c r="U305" t="b">
        <f t="shared" si="60"/>
        <v>0</v>
      </c>
      <c r="V305" t="b">
        <f t="shared" si="61"/>
        <v>0</v>
      </c>
      <c r="W305" t="b">
        <f t="shared" si="62"/>
        <v>0</v>
      </c>
      <c r="X305" t="b">
        <f t="shared" si="63"/>
        <v>0</v>
      </c>
      <c r="Y305" t="b">
        <f t="shared" si="64"/>
        <v>1</v>
      </c>
      <c r="Z305" s="106">
        <f t="shared" si="65"/>
        <v>11.647058823529413</v>
      </c>
      <c r="AA305" s="64">
        <f t="shared" si="66"/>
        <v>-0.26190476190476192</v>
      </c>
      <c r="AB305" s="64">
        <f t="shared" si="67"/>
        <v>-0.39999999999999997</v>
      </c>
      <c r="AC305" s="64">
        <f t="shared" si="68"/>
        <v>-0.9847058823529411</v>
      </c>
      <c r="AD305" s="64">
        <f t="shared" si="69"/>
        <v>1.6428571428571428</v>
      </c>
      <c r="AE305" s="64">
        <f t="shared" si="70"/>
        <v>-0.88235294117647056</v>
      </c>
      <c r="AF305" s="107" t="str">
        <f t="shared" si="71"/>
        <v>--</v>
      </c>
      <c r="AG305" s="114" t="s">
        <v>1777</v>
      </c>
      <c r="AH305" s="83" t="s">
        <v>1778</v>
      </c>
      <c r="AI305" s="83"/>
      <c r="AJ305" s="5" t="s">
        <v>54</v>
      </c>
      <c r="AK305" s="98" t="s">
        <v>54</v>
      </c>
    </row>
    <row r="306" spans="1:37" x14ac:dyDescent="0.25">
      <c r="A306" s="5">
        <v>495</v>
      </c>
      <c r="B306" s="9">
        <v>542</v>
      </c>
      <c r="C306" s="9" t="s">
        <v>724</v>
      </c>
      <c r="D306" s="18" t="s">
        <v>725</v>
      </c>
      <c r="E306" s="97">
        <f>VLOOKUP($B306,'2018 RBCs'!$A$4:$L$609,6,FALSE)</f>
        <v>1E-8</v>
      </c>
      <c r="F306" s="5">
        <f>VLOOKUP($B306,'2018 RBCs'!$A$4:$L$609,7,FALSE)</f>
        <v>1.3E-6</v>
      </c>
      <c r="G306" s="5">
        <f>VLOOKUP($B306,'2018 RBCs'!$A$4:$L$609,8,FALSE)</f>
        <v>8.9999999999999996E-7</v>
      </c>
      <c r="H306" s="5">
        <f>VLOOKUP($B306,'2018 RBCs'!$A$4:$L$609,9,FALSE)</f>
        <v>2.5999999999999998E-4</v>
      </c>
      <c r="I306" s="5">
        <f>VLOOKUP($B306,'2018 RBCs'!$A$4:$L$609,10,FALSE)</f>
        <v>4.2E-7</v>
      </c>
      <c r="J306" s="5">
        <f>VLOOKUP($B306,'2018 RBCs'!$A$4:$L$609,11,FALSE)</f>
        <v>2.5999999999999998E-4</v>
      </c>
      <c r="K306" s="98" t="str">
        <f>VLOOKUP($B306,'2018 RBCs'!$A$4:$L$609,12,FALSE)</f>
        <v>--</v>
      </c>
      <c r="L306" s="88">
        <f>VLOOKUP($B306,'4. Proposed RBCs'!$B$3:$R$379,5,FALSE)</f>
        <v>1.4E-8</v>
      </c>
      <c r="M306" s="8">
        <f>VLOOKUP($B306,'4. Proposed RBCs'!$B$3:$R$379,7,FALSE)</f>
        <v>9.9999999999999995E-8</v>
      </c>
      <c r="N306" s="8">
        <f>VLOOKUP($B306,'4. Proposed RBCs'!$B$3:$R$379,9,FALSE)</f>
        <v>6.1999999999999999E-8</v>
      </c>
      <c r="O306" s="8">
        <f>VLOOKUP($B306,'4. Proposed RBCs'!$B$3:$R$379,11,FALSE)</f>
        <v>4.2E-7</v>
      </c>
      <c r="P306" s="8">
        <f>VLOOKUP($B306,'4. Proposed RBCs'!$B$3:$R$379,13,FALSE)</f>
        <v>1.1999999999999999E-7</v>
      </c>
      <c r="Q306" s="8">
        <f>VLOOKUP($B306,'4. Proposed RBCs'!$B$3:$R$379,15,FALSE)</f>
        <v>3.4999999999999999E-6</v>
      </c>
      <c r="R306" s="89" t="str">
        <f>VLOOKUP($B306,'4. Proposed RBCs'!$B$3:$R$379,17,FALSE)</f>
        <v>--</v>
      </c>
      <c r="S306" t="b">
        <f t="shared" si="58"/>
        <v>0</v>
      </c>
      <c r="T306" t="b">
        <f t="shared" si="59"/>
        <v>0</v>
      </c>
      <c r="U306" t="b">
        <f t="shared" si="60"/>
        <v>0</v>
      </c>
      <c r="V306" t="b">
        <f t="shared" si="61"/>
        <v>0</v>
      </c>
      <c r="W306" t="b">
        <f t="shared" si="62"/>
        <v>0</v>
      </c>
      <c r="X306" t="b">
        <f t="shared" si="63"/>
        <v>0</v>
      </c>
      <c r="Y306" t="b">
        <f t="shared" si="64"/>
        <v>1</v>
      </c>
      <c r="Z306" s="106">
        <f t="shared" si="65"/>
        <v>0.39999999999999991</v>
      </c>
      <c r="AA306" s="64">
        <f t="shared" si="66"/>
        <v>-0.92307692307692302</v>
      </c>
      <c r="AB306" s="64">
        <f t="shared" si="67"/>
        <v>-0.93111111111111111</v>
      </c>
      <c r="AC306" s="64">
        <f t="shared" si="68"/>
        <v>-0.99838461538461543</v>
      </c>
      <c r="AD306" s="64">
        <f t="shared" si="69"/>
        <v>-0.7142857142857143</v>
      </c>
      <c r="AE306" s="64">
        <f t="shared" si="70"/>
        <v>-0.98653846153846159</v>
      </c>
      <c r="AF306" s="107" t="str">
        <f t="shared" si="71"/>
        <v>--</v>
      </c>
      <c r="AG306" s="114" t="s">
        <v>1767</v>
      </c>
      <c r="AH306" s="83" t="s">
        <v>1768</v>
      </c>
      <c r="AI306" s="83"/>
      <c r="AJ306" s="5" t="s">
        <v>54</v>
      </c>
      <c r="AK306" s="98" t="s">
        <v>54</v>
      </c>
    </row>
    <row r="307" spans="1:37" x14ac:dyDescent="0.25">
      <c r="A307" s="5">
        <v>496</v>
      </c>
      <c r="B307" s="9">
        <v>543</v>
      </c>
      <c r="C307" s="9" t="s">
        <v>726</v>
      </c>
      <c r="D307" s="18" t="s">
        <v>727</v>
      </c>
      <c r="E307" s="97">
        <f>VLOOKUP($B307,'2018 RBCs'!$A$4:$L$609,6,FALSE)</f>
        <v>1E-8</v>
      </c>
      <c r="F307" s="5">
        <f>VLOOKUP($B307,'2018 RBCs'!$A$4:$L$609,7,FALSE)</f>
        <v>1.3E-6</v>
      </c>
      <c r="G307" s="5">
        <f>VLOOKUP($B307,'2018 RBCs'!$A$4:$L$609,8,FALSE)</f>
        <v>8.9999999999999996E-7</v>
      </c>
      <c r="H307" s="5">
        <f>VLOOKUP($B307,'2018 RBCs'!$A$4:$L$609,9,FALSE)</f>
        <v>2.5999999999999998E-4</v>
      </c>
      <c r="I307" s="5">
        <f>VLOOKUP($B307,'2018 RBCs'!$A$4:$L$609,10,FALSE)</f>
        <v>4.2E-7</v>
      </c>
      <c r="J307" s="5">
        <f>VLOOKUP($B307,'2018 RBCs'!$A$4:$L$609,11,FALSE)</f>
        <v>2.5999999999999998E-4</v>
      </c>
      <c r="K307" s="98" t="str">
        <f>VLOOKUP($B307,'2018 RBCs'!$A$4:$L$609,12,FALSE)</f>
        <v>--</v>
      </c>
      <c r="L307" s="88">
        <f>VLOOKUP($B307,'4. Proposed RBCs'!$B$3:$R$379,5,FALSE)</f>
        <v>4.8E-8</v>
      </c>
      <c r="M307" s="8">
        <f>VLOOKUP($B307,'4. Proposed RBCs'!$B$3:$R$379,7,FALSE)</f>
        <v>3.3999999999999997E-7</v>
      </c>
      <c r="N307" s="8">
        <f>VLOOKUP($B307,'4. Proposed RBCs'!$B$3:$R$379,9,FALSE)</f>
        <v>2.1E-7</v>
      </c>
      <c r="O307" s="8">
        <f>VLOOKUP($B307,'4. Proposed RBCs'!$B$3:$R$379,11,FALSE)</f>
        <v>1.3999999999999999E-6</v>
      </c>
      <c r="P307" s="8">
        <f>VLOOKUP($B307,'4. Proposed RBCs'!$B$3:$R$379,13,FALSE)</f>
        <v>4.0999999999999999E-7</v>
      </c>
      <c r="Q307" s="8">
        <f>VLOOKUP($B307,'4. Proposed RBCs'!$B$3:$R$379,15,FALSE)</f>
        <v>1.2E-5</v>
      </c>
      <c r="R307" s="89" t="str">
        <f>VLOOKUP($B307,'4. Proposed RBCs'!$B$3:$R$379,17,FALSE)</f>
        <v>--</v>
      </c>
      <c r="S307" t="b">
        <f t="shared" si="58"/>
        <v>0</v>
      </c>
      <c r="T307" t="b">
        <f t="shared" si="59"/>
        <v>0</v>
      </c>
      <c r="U307" t="b">
        <f t="shared" si="60"/>
        <v>0</v>
      </c>
      <c r="V307" t="b">
        <f t="shared" si="61"/>
        <v>0</v>
      </c>
      <c r="W307" t="b">
        <f t="shared" si="62"/>
        <v>0</v>
      </c>
      <c r="X307" t="b">
        <f t="shared" si="63"/>
        <v>0</v>
      </c>
      <c r="Y307" t="b">
        <f t="shared" si="64"/>
        <v>1</v>
      </c>
      <c r="Z307" s="106">
        <f t="shared" si="65"/>
        <v>3.7999999999999994</v>
      </c>
      <c r="AA307" s="64">
        <f t="shared" si="66"/>
        <v>-0.7384615384615385</v>
      </c>
      <c r="AB307" s="64">
        <f t="shared" si="67"/>
        <v>-0.76666666666666661</v>
      </c>
      <c r="AC307" s="64">
        <f t="shared" si="68"/>
        <v>-0.99461538461538468</v>
      </c>
      <c r="AD307" s="64">
        <f t="shared" si="69"/>
        <v>-2.3809523809523832E-2</v>
      </c>
      <c r="AE307" s="64">
        <f t="shared" si="70"/>
        <v>-0.95384615384615379</v>
      </c>
      <c r="AF307" s="107" t="str">
        <f t="shared" si="71"/>
        <v>--</v>
      </c>
      <c r="AG307" s="114" t="s">
        <v>1774</v>
      </c>
      <c r="AH307" s="83" t="s">
        <v>1752</v>
      </c>
      <c r="AI307" s="83"/>
      <c r="AJ307" s="5" t="s">
        <v>54</v>
      </c>
      <c r="AK307" s="98" t="s">
        <v>54</v>
      </c>
    </row>
    <row r="308" spans="1:37" x14ac:dyDescent="0.25">
      <c r="A308" s="5">
        <v>497</v>
      </c>
      <c r="B308" s="9">
        <v>544</v>
      </c>
      <c r="C308" s="9" t="s">
        <v>728</v>
      </c>
      <c r="D308" s="18" t="s">
        <v>729</v>
      </c>
      <c r="E308" s="97">
        <f>VLOOKUP($B308,'2018 RBCs'!$A$4:$L$609,6,FALSE)</f>
        <v>1E-8</v>
      </c>
      <c r="F308" s="5">
        <f>VLOOKUP($B308,'2018 RBCs'!$A$4:$L$609,7,FALSE)</f>
        <v>1.3E-6</v>
      </c>
      <c r="G308" s="5">
        <f>VLOOKUP($B308,'2018 RBCs'!$A$4:$L$609,8,FALSE)</f>
        <v>8.9999999999999996E-7</v>
      </c>
      <c r="H308" s="5">
        <f>VLOOKUP($B308,'2018 RBCs'!$A$4:$L$609,9,FALSE)</f>
        <v>2.5999999999999998E-4</v>
      </c>
      <c r="I308" s="5">
        <f>VLOOKUP($B308,'2018 RBCs'!$A$4:$L$609,10,FALSE)</f>
        <v>4.2E-7</v>
      </c>
      <c r="J308" s="5">
        <f>VLOOKUP($B308,'2018 RBCs'!$A$4:$L$609,11,FALSE)</f>
        <v>2.5999999999999998E-4</v>
      </c>
      <c r="K308" s="98" t="str">
        <f>VLOOKUP($B308,'2018 RBCs'!$A$4:$L$609,12,FALSE)</f>
        <v>--</v>
      </c>
      <c r="L308" s="88">
        <f>VLOOKUP($B308,'4. Proposed RBCs'!$B$3:$R$379,5,FALSE)</f>
        <v>2.1999999999999998E-8</v>
      </c>
      <c r="M308" s="8">
        <f>VLOOKUP($B308,'4. Proposed RBCs'!$B$3:$R$379,7,FALSE)</f>
        <v>1.4999999999999999E-7</v>
      </c>
      <c r="N308" s="8">
        <f>VLOOKUP($B308,'4. Proposed RBCs'!$B$3:$R$379,9,FALSE)</f>
        <v>9.2000000000000003E-8</v>
      </c>
      <c r="O308" s="8">
        <f>VLOOKUP($B308,'4. Proposed RBCs'!$B$3:$R$379,11,FALSE)</f>
        <v>6.3E-7</v>
      </c>
      <c r="P308" s="8">
        <f>VLOOKUP($B308,'4. Proposed RBCs'!$B$3:$R$379,13,FALSE)</f>
        <v>1.9000000000000001E-7</v>
      </c>
      <c r="Q308" s="8">
        <f>VLOOKUP($B308,'4. Proposed RBCs'!$B$3:$R$379,15,FALSE)</f>
        <v>5.2000000000000002E-6</v>
      </c>
      <c r="R308" s="89" t="str">
        <f>VLOOKUP($B308,'4. Proposed RBCs'!$B$3:$R$379,17,FALSE)</f>
        <v>--</v>
      </c>
      <c r="S308" t="b">
        <f t="shared" si="58"/>
        <v>0</v>
      </c>
      <c r="T308" t="b">
        <f t="shared" si="59"/>
        <v>0</v>
      </c>
      <c r="U308" t="b">
        <f t="shared" si="60"/>
        <v>0</v>
      </c>
      <c r="V308" t="b">
        <f t="shared" si="61"/>
        <v>0</v>
      </c>
      <c r="W308" t="b">
        <f t="shared" si="62"/>
        <v>0</v>
      </c>
      <c r="X308" t="b">
        <f t="shared" si="63"/>
        <v>0</v>
      </c>
      <c r="Y308" t="b">
        <f t="shared" si="64"/>
        <v>1</v>
      </c>
      <c r="Z308" s="106">
        <f t="shared" si="65"/>
        <v>1.1999999999999997</v>
      </c>
      <c r="AA308" s="64">
        <f t="shared" si="66"/>
        <v>-0.88461538461538458</v>
      </c>
      <c r="AB308" s="64">
        <f t="shared" si="67"/>
        <v>-0.89777777777777779</v>
      </c>
      <c r="AC308" s="64">
        <f t="shared" si="68"/>
        <v>-0.99757692307692303</v>
      </c>
      <c r="AD308" s="64">
        <f t="shared" si="69"/>
        <v>-0.54761904761904756</v>
      </c>
      <c r="AE308" s="64">
        <f t="shared" si="70"/>
        <v>-0.98</v>
      </c>
      <c r="AF308" s="107" t="str">
        <f t="shared" si="71"/>
        <v>--</v>
      </c>
      <c r="AG308" s="114" t="s">
        <v>1760</v>
      </c>
      <c r="AH308" s="83" t="s">
        <v>1760</v>
      </c>
      <c r="AI308" s="83"/>
      <c r="AJ308" s="5" t="s">
        <v>54</v>
      </c>
      <c r="AK308" s="98" t="s">
        <v>54</v>
      </c>
    </row>
    <row r="309" spans="1:37" x14ac:dyDescent="0.25">
      <c r="A309" s="5">
        <v>498</v>
      </c>
      <c r="B309" s="9">
        <v>545</v>
      </c>
      <c r="C309" s="9" t="s">
        <v>730</v>
      </c>
      <c r="D309" s="18" t="s">
        <v>731</v>
      </c>
      <c r="E309" s="97">
        <f>VLOOKUP($B309,'2018 RBCs'!$A$4:$L$609,6,FALSE)</f>
        <v>1E-8</v>
      </c>
      <c r="F309" s="5">
        <f>VLOOKUP($B309,'2018 RBCs'!$A$4:$L$609,7,FALSE)</f>
        <v>1.3E-6</v>
      </c>
      <c r="G309" s="5">
        <f>VLOOKUP($B309,'2018 RBCs'!$A$4:$L$609,8,FALSE)</f>
        <v>8.9999999999999996E-7</v>
      </c>
      <c r="H309" s="5">
        <f>VLOOKUP($B309,'2018 RBCs'!$A$4:$L$609,9,FALSE)</f>
        <v>2.5999999999999998E-4</v>
      </c>
      <c r="I309" s="5">
        <f>VLOOKUP($B309,'2018 RBCs'!$A$4:$L$609,10,FALSE)</f>
        <v>4.2E-7</v>
      </c>
      <c r="J309" s="5">
        <f>VLOOKUP($B309,'2018 RBCs'!$A$4:$L$609,11,FALSE)</f>
        <v>2.5999999999999998E-4</v>
      </c>
      <c r="K309" s="98" t="str">
        <f>VLOOKUP($B309,'2018 RBCs'!$A$4:$L$609,12,FALSE)</f>
        <v>--</v>
      </c>
      <c r="L309" s="88">
        <f>VLOOKUP($B309,'4. Proposed RBCs'!$B$3:$R$379,5,FALSE)</f>
        <v>4.3000000000000001E-8</v>
      </c>
      <c r="M309" s="8">
        <f>VLOOKUP($B309,'4. Proposed RBCs'!$B$3:$R$379,7,FALSE)</f>
        <v>3.1E-7</v>
      </c>
      <c r="N309" s="8">
        <f>VLOOKUP($B309,'4. Proposed RBCs'!$B$3:$R$379,9,FALSE)</f>
        <v>1.8E-7</v>
      </c>
      <c r="O309" s="8">
        <f>VLOOKUP($B309,'4. Proposed RBCs'!$B$3:$R$379,11,FALSE)</f>
        <v>1.3E-6</v>
      </c>
      <c r="P309" s="8">
        <f>VLOOKUP($B309,'4. Proposed RBCs'!$B$3:$R$379,13,FALSE)</f>
        <v>3.7E-7</v>
      </c>
      <c r="Q309" s="8">
        <f>VLOOKUP($B309,'4. Proposed RBCs'!$B$3:$R$379,15,FALSE)</f>
        <v>1.0000000000000001E-5</v>
      </c>
      <c r="R309" s="89" t="str">
        <f>VLOOKUP($B309,'4. Proposed RBCs'!$B$3:$R$379,17,FALSE)</f>
        <v>--</v>
      </c>
      <c r="S309" t="b">
        <f t="shared" si="58"/>
        <v>0</v>
      </c>
      <c r="T309" t="b">
        <f t="shared" si="59"/>
        <v>0</v>
      </c>
      <c r="U309" t="b">
        <f t="shared" si="60"/>
        <v>0</v>
      </c>
      <c r="V309" t="b">
        <f t="shared" si="61"/>
        <v>0</v>
      </c>
      <c r="W309" t="b">
        <f t="shared" si="62"/>
        <v>0</v>
      </c>
      <c r="X309" t="b">
        <f t="shared" si="63"/>
        <v>0</v>
      </c>
      <c r="Y309" t="b">
        <f t="shared" si="64"/>
        <v>1</v>
      </c>
      <c r="Z309" s="106">
        <f t="shared" si="65"/>
        <v>3.3000000000000003</v>
      </c>
      <c r="AA309" s="64">
        <f t="shared" si="66"/>
        <v>-0.7615384615384615</v>
      </c>
      <c r="AB309" s="64">
        <f t="shared" si="67"/>
        <v>-0.8</v>
      </c>
      <c r="AC309" s="64">
        <f t="shared" si="68"/>
        <v>-0.99500000000000011</v>
      </c>
      <c r="AD309" s="64">
        <f t="shared" si="69"/>
        <v>-0.11904761904761904</v>
      </c>
      <c r="AE309" s="64">
        <f t="shared" si="70"/>
        <v>-0.96153846153846145</v>
      </c>
      <c r="AF309" s="107" t="str">
        <f t="shared" si="71"/>
        <v>--</v>
      </c>
      <c r="AG309" s="114"/>
      <c r="AH309" s="83"/>
      <c r="AI309" s="83"/>
      <c r="AJ309" s="5" t="s">
        <v>54</v>
      </c>
      <c r="AK309" s="98" t="s">
        <v>54</v>
      </c>
    </row>
    <row r="310" spans="1:37" x14ac:dyDescent="0.25">
      <c r="A310" s="5">
        <v>499</v>
      </c>
      <c r="B310" s="9">
        <v>546</v>
      </c>
      <c r="C310" s="9" t="s">
        <v>732</v>
      </c>
      <c r="D310" s="18" t="s">
        <v>733</v>
      </c>
      <c r="E310" s="97">
        <f>VLOOKUP($B310,'2018 RBCs'!$A$4:$L$609,6,FALSE)</f>
        <v>9.9999999999999995E-8</v>
      </c>
      <c r="F310" s="5">
        <f>VLOOKUP($B310,'2018 RBCs'!$A$4:$L$609,7,FALSE)</f>
        <v>1.2999999999999999E-5</v>
      </c>
      <c r="G310" s="5">
        <f>VLOOKUP($B310,'2018 RBCs'!$A$4:$L$609,8,FALSE)</f>
        <v>9.0000000000000002E-6</v>
      </c>
      <c r="H310" s="5">
        <f>VLOOKUP($B310,'2018 RBCs'!$A$4:$L$609,9,FALSE)</f>
        <v>2.5999999999999999E-3</v>
      </c>
      <c r="I310" s="5">
        <f>VLOOKUP($B310,'2018 RBCs'!$A$4:$L$609,10,FALSE)</f>
        <v>4.1999999999999996E-6</v>
      </c>
      <c r="J310" s="5">
        <f>VLOOKUP($B310,'2018 RBCs'!$A$4:$L$609,11,FALSE)</f>
        <v>2.5999999999999999E-3</v>
      </c>
      <c r="K310" s="98" t="str">
        <f>VLOOKUP($B310,'2018 RBCs'!$A$4:$L$609,12,FALSE)</f>
        <v>--</v>
      </c>
      <c r="L310" s="88">
        <f>VLOOKUP($B310,'4. Proposed RBCs'!$B$3:$R$379,5,FALSE)</f>
        <v>2.2000000000000001E-7</v>
      </c>
      <c r="M310" s="8">
        <f>VLOOKUP($B310,'4. Proposed RBCs'!$B$3:$R$379,7,FALSE)</f>
        <v>1.5E-6</v>
      </c>
      <c r="N310" s="8">
        <f>VLOOKUP($B310,'4. Proposed RBCs'!$B$3:$R$379,9,FALSE)</f>
        <v>9.1999999999999998E-7</v>
      </c>
      <c r="O310" s="8">
        <f>VLOOKUP($B310,'4. Proposed RBCs'!$B$3:$R$379,11,FALSE)</f>
        <v>6.2999999999999998E-6</v>
      </c>
      <c r="P310" s="8">
        <f>VLOOKUP($B310,'4. Proposed RBCs'!$B$3:$R$379,13,FALSE)</f>
        <v>1.9E-6</v>
      </c>
      <c r="Q310" s="8">
        <f>VLOOKUP($B310,'4. Proposed RBCs'!$B$3:$R$379,15,FALSE)</f>
        <v>5.1999999999999997E-5</v>
      </c>
      <c r="R310" s="89" t="str">
        <f>VLOOKUP($B310,'4. Proposed RBCs'!$B$3:$R$379,17,FALSE)</f>
        <v>--</v>
      </c>
      <c r="S310" t="b">
        <f t="shared" si="58"/>
        <v>0</v>
      </c>
      <c r="T310" t="b">
        <f t="shared" si="59"/>
        <v>0</v>
      </c>
      <c r="U310" t="b">
        <f t="shared" si="60"/>
        <v>0</v>
      </c>
      <c r="V310" t="b">
        <f t="shared" si="61"/>
        <v>0</v>
      </c>
      <c r="W310" t="b">
        <f t="shared" si="62"/>
        <v>0</v>
      </c>
      <c r="X310" t="b">
        <f t="shared" si="63"/>
        <v>0</v>
      </c>
      <c r="Y310" t="b">
        <f t="shared" si="64"/>
        <v>1</v>
      </c>
      <c r="Z310" s="106">
        <f t="shared" si="65"/>
        <v>1.2000000000000002</v>
      </c>
      <c r="AA310" s="64">
        <f t="shared" si="66"/>
        <v>-0.88461538461538458</v>
      </c>
      <c r="AB310" s="64">
        <f t="shared" si="67"/>
        <v>-0.89777777777777779</v>
      </c>
      <c r="AC310" s="64">
        <f t="shared" si="68"/>
        <v>-0.99757692307692314</v>
      </c>
      <c r="AD310" s="64">
        <f t="shared" si="69"/>
        <v>-0.54761904761904756</v>
      </c>
      <c r="AE310" s="64">
        <f t="shared" si="70"/>
        <v>-0.98</v>
      </c>
      <c r="AF310" s="107" t="str">
        <f t="shared" si="71"/>
        <v>--</v>
      </c>
      <c r="AG310" s="114" t="s">
        <v>1760</v>
      </c>
      <c r="AH310" s="83" t="s">
        <v>1760</v>
      </c>
      <c r="AI310" s="83"/>
      <c r="AJ310" s="5" t="s">
        <v>54</v>
      </c>
      <c r="AK310" s="98" t="s">
        <v>54</v>
      </c>
    </row>
    <row r="311" spans="1:37" x14ac:dyDescent="0.25">
      <c r="A311" s="5">
        <v>500</v>
      </c>
      <c r="B311" s="9">
        <v>547</v>
      </c>
      <c r="C311" s="9" t="s">
        <v>734</v>
      </c>
      <c r="D311" s="18" t="s">
        <v>735</v>
      </c>
      <c r="E311" s="97">
        <f>VLOOKUP($B311,'2018 RBCs'!$A$4:$L$609,6,FALSE)</f>
        <v>9.9999999999999995E-8</v>
      </c>
      <c r="F311" s="5">
        <f>VLOOKUP($B311,'2018 RBCs'!$A$4:$L$609,7,FALSE)</f>
        <v>1.2999999999999999E-5</v>
      </c>
      <c r="G311" s="5">
        <f>VLOOKUP($B311,'2018 RBCs'!$A$4:$L$609,8,FALSE)</f>
        <v>9.0000000000000002E-6</v>
      </c>
      <c r="H311" s="5">
        <f>VLOOKUP($B311,'2018 RBCs'!$A$4:$L$609,9,FALSE)</f>
        <v>2.5999999999999999E-3</v>
      </c>
      <c r="I311" s="5">
        <f>VLOOKUP($B311,'2018 RBCs'!$A$4:$L$609,10,FALSE)</f>
        <v>4.1999999999999996E-6</v>
      </c>
      <c r="J311" s="5">
        <f>VLOOKUP($B311,'2018 RBCs'!$A$4:$L$609,11,FALSE)</f>
        <v>2.5999999999999999E-3</v>
      </c>
      <c r="K311" s="98" t="str">
        <f>VLOOKUP($B311,'2018 RBCs'!$A$4:$L$609,12,FALSE)</f>
        <v>--</v>
      </c>
      <c r="L311" s="88">
        <f>VLOOKUP($B311,'4. Proposed RBCs'!$B$3:$R$379,5,FALSE)</f>
        <v>4.3000000000000001E-8</v>
      </c>
      <c r="M311" s="8">
        <f>VLOOKUP($B311,'4. Proposed RBCs'!$B$3:$R$379,7,FALSE)</f>
        <v>3.1E-7</v>
      </c>
      <c r="N311" s="8">
        <f>VLOOKUP($B311,'4. Proposed RBCs'!$B$3:$R$379,9,FALSE)</f>
        <v>1.8E-7</v>
      </c>
      <c r="O311" s="8">
        <f>VLOOKUP($B311,'4. Proposed RBCs'!$B$3:$R$379,11,FALSE)</f>
        <v>1.3E-6</v>
      </c>
      <c r="P311" s="8">
        <f>VLOOKUP($B311,'4. Proposed RBCs'!$B$3:$R$379,13,FALSE)</f>
        <v>3.7E-7</v>
      </c>
      <c r="Q311" s="8">
        <f>VLOOKUP($B311,'4. Proposed RBCs'!$B$3:$R$379,15,FALSE)</f>
        <v>1.0000000000000001E-5</v>
      </c>
      <c r="R311" s="89" t="str">
        <f>VLOOKUP($B311,'4. Proposed RBCs'!$B$3:$R$379,17,FALSE)</f>
        <v>--</v>
      </c>
      <c r="S311" t="b">
        <f t="shared" si="58"/>
        <v>0</v>
      </c>
      <c r="T311" t="b">
        <f t="shared" si="59"/>
        <v>0</v>
      </c>
      <c r="U311" t="b">
        <f t="shared" si="60"/>
        <v>0</v>
      </c>
      <c r="V311" t="b">
        <f t="shared" si="61"/>
        <v>0</v>
      </c>
      <c r="W311" t="b">
        <f t="shared" si="62"/>
        <v>0</v>
      </c>
      <c r="X311" t="b">
        <f t="shared" si="63"/>
        <v>0</v>
      </c>
      <c r="Y311" t="b">
        <f t="shared" si="64"/>
        <v>1</v>
      </c>
      <c r="Z311" s="106">
        <f t="shared" si="65"/>
        <v>-0.56999999999999995</v>
      </c>
      <c r="AA311" s="64">
        <f t="shared" si="66"/>
        <v>-0.97615384615384615</v>
      </c>
      <c r="AB311" s="64">
        <f t="shared" si="67"/>
        <v>-0.98</v>
      </c>
      <c r="AC311" s="64">
        <f t="shared" si="68"/>
        <v>-0.99949999999999994</v>
      </c>
      <c r="AD311" s="64">
        <f t="shared" si="69"/>
        <v>-0.91190476190476188</v>
      </c>
      <c r="AE311" s="64">
        <f t="shared" si="70"/>
        <v>-0.99615384615384617</v>
      </c>
      <c r="AF311" s="107" t="str">
        <f t="shared" si="71"/>
        <v>--</v>
      </c>
      <c r="AG311" s="114" t="s">
        <v>1706</v>
      </c>
      <c r="AH311" s="83" t="s">
        <v>1706</v>
      </c>
      <c r="AI311" s="83"/>
      <c r="AJ311" s="5" t="s">
        <v>54</v>
      </c>
      <c r="AK311" s="98" t="s">
        <v>54</v>
      </c>
    </row>
    <row r="312" spans="1:37" x14ac:dyDescent="0.25">
      <c r="A312" s="5">
        <v>501</v>
      </c>
      <c r="B312" s="9">
        <v>548</v>
      </c>
      <c r="C312" s="9" t="s">
        <v>736</v>
      </c>
      <c r="D312" s="18" t="s">
        <v>737</v>
      </c>
      <c r="E312" s="97">
        <f>VLOOKUP($B312,'2018 RBCs'!$A$4:$L$609,6,FALSE)</f>
        <v>3.4000000000000001E-6</v>
      </c>
      <c r="F312" s="5">
        <f>VLOOKUP($B312,'2018 RBCs'!$A$4:$L$609,7,FALSE)</f>
        <v>4.2000000000000002E-4</v>
      </c>
      <c r="G312" s="5">
        <f>VLOOKUP($B312,'2018 RBCs'!$A$4:$L$609,8,FALSE)</f>
        <v>2.9999999999999997E-4</v>
      </c>
      <c r="H312" s="5">
        <f>VLOOKUP($B312,'2018 RBCs'!$A$4:$L$609,9,FALSE)</f>
        <v>8.5000000000000006E-2</v>
      </c>
      <c r="I312" s="5">
        <f>VLOOKUP($B312,'2018 RBCs'!$A$4:$L$609,10,FALSE)</f>
        <v>1.3999999999999999E-4</v>
      </c>
      <c r="J312" s="5">
        <f>VLOOKUP($B312,'2018 RBCs'!$A$4:$L$609,11,FALSE)</f>
        <v>8.5000000000000006E-2</v>
      </c>
      <c r="K312" s="98" t="str">
        <f>VLOOKUP($B312,'2018 RBCs'!$A$4:$L$609,12,FALSE)</f>
        <v>--</v>
      </c>
      <c r="L312" s="88">
        <f>VLOOKUP($B312,'4. Proposed RBCs'!$B$3:$R$379,5,FALSE)</f>
        <v>2.2000000000000001E-6</v>
      </c>
      <c r="M312" s="8">
        <f>VLOOKUP($B312,'4. Proposed RBCs'!$B$3:$R$379,7,FALSE)</f>
        <v>1.5E-5</v>
      </c>
      <c r="N312" s="8">
        <f>VLOOKUP($B312,'4. Proposed RBCs'!$B$3:$R$379,9,FALSE)</f>
        <v>9.2E-6</v>
      </c>
      <c r="O312" s="8">
        <f>VLOOKUP($B312,'4. Proposed RBCs'!$B$3:$R$379,11,FALSE)</f>
        <v>6.3E-5</v>
      </c>
      <c r="P312" s="8">
        <f>VLOOKUP($B312,'4. Proposed RBCs'!$B$3:$R$379,13,FALSE)</f>
        <v>1.9000000000000001E-5</v>
      </c>
      <c r="Q312" s="8">
        <f>VLOOKUP($B312,'4. Proposed RBCs'!$B$3:$R$379,15,FALSE)</f>
        <v>5.1999999999999995E-4</v>
      </c>
      <c r="R312" s="89" t="str">
        <f>VLOOKUP($B312,'4. Proposed RBCs'!$B$3:$R$379,17,FALSE)</f>
        <v>--</v>
      </c>
      <c r="S312" t="b">
        <f t="shared" si="58"/>
        <v>0</v>
      </c>
      <c r="T312" t="b">
        <f t="shared" si="59"/>
        <v>0</v>
      </c>
      <c r="U312" t="b">
        <f t="shared" si="60"/>
        <v>0</v>
      </c>
      <c r="V312" t="b">
        <f t="shared" si="61"/>
        <v>0</v>
      </c>
      <c r="W312" t="b">
        <f t="shared" si="62"/>
        <v>0</v>
      </c>
      <c r="X312" t="b">
        <f t="shared" si="63"/>
        <v>0</v>
      </c>
      <c r="Y312" t="b">
        <f t="shared" si="64"/>
        <v>1</v>
      </c>
      <c r="Z312" s="106">
        <f t="shared" si="65"/>
        <v>-0.3529411764705882</v>
      </c>
      <c r="AA312" s="64">
        <f t="shared" si="66"/>
        <v>-0.9642857142857143</v>
      </c>
      <c r="AB312" s="64">
        <f t="shared" si="67"/>
        <v>-0.96933333333333327</v>
      </c>
      <c r="AC312" s="64">
        <f t="shared" si="68"/>
        <v>-0.99925882352941187</v>
      </c>
      <c r="AD312" s="64">
        <f t="shared" si="69"/>
        <v>-0.86428571428571421</v>
      </c>
      <c r="AE312" s="64">
        <f t="shared" si="70"/>
        <v>-0.99388235294117644</v>
      </c>
      <c r="AF312" s="107" t="str">
        <f t="shared" si="71"/>
        <v>--</v>
      </c>
      <c r="AG312" s="114" t="s">
        <v>1733</v>
      </c>
      <c r="AH312" s="83" t="s">
        <v>1733</v>
      </c>
      <c r="AI312" s="83"/>
      <c r="AJ312" s="5" t="s">
        <v>54</v>
      </c>
      <c r="AK312" s="98" t="s">
        <v>54</v>
      </c>
    </row>
    <row r="313" spans="1:37" x14ac:dyDescent="0.25">
      <c r="A313" s="5">
        <v>393</v>
      </c>
      <c r="B313" s="5" t="s">
        <v>524</v>
      </c>
      <c r="C313" s="5" t="s">
        <v>525</v>
      </c>
      <c r="D313" s="7" t="s">
        <v>526</v>
      </c>
      <c r="E313" s="97" t="e">
        <f>VLOOKUP($B313,'2018 RBCs'!$A$4:$L$609,6,FALSE)</f>
        <v>#N/A</v>
      </c>
      <c r="F313" s="5" t="e">
        <f>VLOOKUP($B313,'2018 RBCs'!$A$4:$L$609,7,FALSE)</f>
        <v>#N/A</v>
      </c>
      <c r="G313" s="5" t="e">
        <f>VLOOKUP($B313,'2018 RBCs'!$A$4:$L$609,8,FALSE)</f>
        <v>#N/A</v>
      </c>
      <c r="H313" s="5" t="e">
        <f>VLOOKUP($B313,'2018 RBCs'!$A$4:$L$609,9,FALSE)</f>
        <v>#N/A</v>
      </c>
      <c r="I313" s="5" t="e">
        <f>VLOOKUP($B313,'2018 RBCs'!$A$4:$L$609,10,FALSE)</f>
        <v>#N/A</v>
      </c>
      <c r="J313" s="5" t="e">
        <f>VLOOKUP($B313,'2018 RBCs'!$A$4:$L$609,11,FALSE)</f>
        <v>#N/A</v>
      </c>
      <c r="K313" s="98" t="e">
        <f>VLOOKUP($B313,'2018 RBCs'!$A$4:$L$609,12,FALSE)</f>
        <v>#N/A</v>
      </c>
      <c r="L313" s="92" t="str">
        <f>VLOOKUP($B313,'4. Proposed RBCs'!$B$3:$R$379,5,FALSE)</f>
        <v>--</v>
      </c>
      <c r="M313" s="11">
        <f>VLOOKUP($B313,'4. Proposed RBCs'!$B$3:$R$379,7,FALSE)</f>
        <v>1</v>
      </c>
      <c r="N313" s="11" t="str">
        <f>VLOOKUP($B313,'4. Proposed RBCs'!$B$3:$R$379,9,FALSE)</f>
        <v>--</v>
      </c>
      <c r="O313" s="11">
        <f>VLOOKUP($B313,'4. Proposed RBCs'!$B$3:$R$379,11,FALSE)</f>
        <v>4.4000000000000004</v>
      </c>
      <c r="P313" s="11" t="str">
        <f>VLOOKUP($B313,'4. Proposed RBCs'!$B$3:$R$379,13,FALSE)</f>
        <v>--</v>
      </c>
      <c r="Q313" s="11">
        <f>VLOOKUP($B313,'4. Proposed RBCs'!$B$3:$R$379,15,FALSE)</f>
        <v>4.4000000000000004</v>
      </c>
      <c r="R313" s="93" t="str">
        <f>VLOOKUP($B313,'4. Proposed RBCs'!$B$3:$R$379,17,FALSE)</f>
        <v>--</v>
      </c>
      <c r="S313" t="e">
        <f t="shared" si="58"/>
        <v>#N/A</v>
      </c>
      <c r="T313" t="e">
        <f t="shared" si="59"/>
        <v>#N/A</v>
      </c>
      <c r="U313" t="e">
        <f t="shared" si="60"/>
        <v>#N/A</v>
      </c>
      <c r="V313" t="e">
        <f t="shared" si="61"/>
        <v>#N/A</v>
      </c>
      <c r="W313" t="e">
        <f t="shared" si="62"/>
        <v>#N/A</v>
      </c>
      <c r="X313" t="e">
        <f t="shared" si="63"/>
        <v>#N/A</v>
      </c>
      <c r="Y313" t="e">
        <f t="shared" si="64"/>
        <v>#N/A</v>
      </c>
      <c r="Z313" s="106" t="s">
        <v>1712</v>
      </c>
      <c r="AA313" s="64" t="s">
        <v>1712</v>
      </c>
      <c r="AB313" s="64" t="s">
        <v>1712</v>
      </c>
      <c r="AC313" s="64" t="s">
        <v>1712</v>
      </c>
      <c r="AD313" s="64" t="s">
        <v>1712</v>
      </c>
      <c r="AE313" s="64" t="s">
        <v>1712</v>
      </c>
      <c r="AF313" s="107" t="s">
        <v>1712</v>
      </c>
      <c r="AG313" s="114"/>
      <c r="AH313" s="83"/>
      <c r="AI313" s="83"/>
      <c r="AJ313" s="5"/>
      <c r="AK313" s="98"/>
    </row>
    <row r="314" spans="1:37" x14ac:dyDescent="0.25">
      <c r="A314" s="5">
        <v>395</v>
      </c>
      <c r="B314" s="5" t="s">
        <v>531</v>
      </c>
      <c r="C314" s="5" t="s">
        <v>532</v>
      </c>
      <c r="D314" s="7" t="s">
        <v>533</v>
      </c>
      <c r="E314" s="97" t="e">
        <f>VLOOKUP($B314,'2018 RBCs'!$A$4:$L$609,6,FALSE)</f>
        <v>#N/A</v>
      </c>
      <c r="F314" s="5" t="e">
        <f>VLOOKUP($B314,'2018 RBCs'!$A$4:$L$609,7,FALSE)</f>
        <v>#N/A</v>
      </c>
      <c r="G314" s="5" t="e">
        <f>VLOOKUP($B314,'2018 RBCs'!$A$4:$L$609,8,FALSE)</f>
        <v>#N/A</v>
      </c>
      <c r="H314" s="5" t="e">
        <f>VLOOKUP($B314,'2018 RBCs'!$A$4:$L$609,9,FALSE)</f>
        <v>#N/A</v>
      </c>
      <c r="I314" s="5" t="e">
        <f>VLOOKUP($B314,'2018 RBCs'!$A$4:$L$609,10,FALSE)</f>
        <v>#N/A</v>
      </c>
      <c r="J314" s="5" t="e">
        <f>VLOOKUP($B314,'2018 RBCs'!$A$4:$L$609,11,FALSE)</f>
        <v>#N/A</v>
      </c>
      <c r="K314" s="98" t="e">
        <f>VLOOKUP($B314,'2018 RBCs'!$A$4:$L$609,12,FALSE)</f>
        <v>#N/A</v>
      </c>
      <c r="L314" s="92" t="str">
        <f>VLOOKUP($B314,'4. Proposed RBCs'!$B$3:$R$379,5,FALSE)</f>
        <v>--</v>
      </c>
      <c r="M314" s="11" t="str">
        <f>VLOOKUP($B314,'4. Proposed RBCs'!$B$3:$R$379,7,FALSE)</f>
        <v>--</v>
      </c>
      <c r="N314" s="11" t="str">
        <f>VLOOKUP($B314,'4. Proposed RBCs'!$B$3:$R$379,9,FALSE)</f>
        <v>--</v>
      </c>
      <c r="O314" s="11" t="str">
        <f>VLOOKUP($B314,'4. Proposed RBCs'!$B$3:$R$379,11,FALSE)</f>
        <v>--</v>
      </c>
      <c r="P314" s="11" t="str">
        <f>VLOOKUP($B314,'4. Proposed RBCs'!$B$3:$R$379,13,FALSE)</f>
        <v>--</v>
      </c>
      <c r="Q314" s="11" t="str">
        <f>VLOOKUP($B314,'4. Proposed RBCs'!$B$3:$R$379,15,FALSE)</f>
        <v>--</v>
      </c>
      <c r="R314" s="93">
        <f>VLOOKUP($B314,'4. Proposed RBCs'!$B$3:$R$379,17,FALSE)</f>
        <v>0.3</v>
      </c>
      <c r="S314" t="e">
        <f t="shared" si="58"/>
        <v>#N/A</v>
      </c>
      <c r="T314" t="e">
        <f t="shared" si="59"/>
        <v>#N/A</v>
      </c>
      <c r="U314" t="e">
        <f t="shared" si="60"/>
        <v>#N/A</v>
      </c>
      <c r="V314" t="e">
        <f t="shared" si="61"/>
        <v>#N/A</v>
      </c>
      <c r="W314" t="e">
        <f t="shared" si="62"/>
        <v>#N/A</v>
      </c>
      <c r="X314" t="e">
        <f t="shared" si="63"/>
        <v>#N/A</v>
      </c>
      <c r="Y314" t="e">
        <f t="shared" si="64"/>
        <v>#N/A</v>
      </c>
      <c r="Z314" s="106" t="s">
        <v>1712</v>
      </c>
      <c r="AA314" s="64" t="s">
        <v>1712</v>
      </c>
      <c r="AB314" s="64" t="s">
        <v>1712</v>
      </c>
      <c r="AC314" s="64" t="s">
        <v>1712</v>
      </c>
      <c r="AD314" s="64" t="s">
        <v>1712</v>
      </c>
      <c r="AE314" s="64" t="s">
        <v>1712</v>
      </c>
      <c r="AF314" s="107" t="s">
        <v>1712</v>
      </c>
      <c r="AG314" s="114"/>
      <c r="AH314" s="83"/>
      <c r="AI314" s="83"/>
      <c r="AJ314" s="5"/>
      <c r="AK314" s="98" t="s">
        <v>54</v>
      </c>
    </row>
    <row r="315" spans="1:37" x14ac:dyDescent="0.25">
      <c r="A315" s="5">
        <v>396</v>
      </c>
      <c r="B315" s="5" t="s">
        <v>534</v>
      </c>
      <c r="C315" s="5" t="s">
        <v>535</v>
      </c>
      <c r="D315" s="7" t="s">
        <v>536</v>
      </c>
      <c r="E315" s="97" t="e">
        <f>VLOOKUP($B315,'2018 RBCs'!$A$4:$L$609,6,FALSE)</f>
        <v>#N/A</v>
      </c>
      <c r="F315" s="5" t="e">
        <f>VLOOKUP($B315,'2018 RBCs'!$A$4:$L$609,7,FALSE)</f>
        <v>#N/A</v>
      </c>
      <c r="G315" s="5" t="e">
        <f>VLOOKUP($B315,'2018 RBCs'!$A$4:$L$609,8,FALSE)</f>
        <v>#N/A</v>
      </c>
      <c r="H315" s="5" t="e">
        <f>VLOOKUP($B315,'2018 RBCs'!$A$4:$L$609,9,FALSE)</f>
        <v>#N/A</v>
      </c>
      <c r="I315" s="5" t="e">
        <f>VLOOKUP($B315,'2018 RBCs'!$A$4:$L$609,10,FALSE)</f>
        <v>#N/A</v>
      </c>
      <c r="J315" s="5" t="e">
        <f>VLOOKUP($B315,'2018 RBCs'!$A$4:$L$609,11,FALSE)</f>
        <v>#N/A</v>
      </c>
      <c r="K315" s="98" t="e">
        <f>VLOOKUP($B315,'2018 RBCs'!$A$4:$L$609,12,FALSE)</f>
        <v>#N/A</v>
      </c>
      <c r="L315" s="92" t="str">
        <f>VLOOKUP($B315,'4. Proposed RBCs'!$B$3:$R$379,5,FALSE)</f>
        <v>--</v>
      </c>
      <c r="M315" s="11">
        <f>VLOOKUP($B315,'4. Proposed RBCs'!$B$3:$R$379,7,FALSE)</f>
        <v>5.5000000000000003E-4</v>
      </c>
      <c r="N315" s="11" t="str">
        <f>VLOOKUP($B315,'4. Proposed RBCs'!$B$3:$R$379,9,FALSE)</f>
        <v>--</v>
      </c>
      <c r="O315" s="11">
        <f>VLOOKUP($B315,'4. Proposed RBCs'!$B$3:$R$379,11,FALSE)</f>
        <v>3.7999999999999999E-2</v>
      </c>
      <c r="P315" s="11" t="str">
        <f>VLOOKUP($B315,'4. Proposed RBCs'!$B$3:$R$379,13,FALSE)</f>
        <v>--</v>
      </c>
      <c r="Q315" s="11">
        <f>VLOOKUP($B315,'4. Proposed RBCs'!$B$3:$R$379,15,FALSE)</f>
        <v>0.28000000000000003</v>
      </c>
      <c r="R315" s="93">
        <f>VLOOKUP($B315,'4. Proposed RBCs'!$B$3:$R$379,17,FALSE)</f>
        <v>10</v>
      </c>
      <c r="S315" t="e">
        <f t="shared" si="58"/>
        <v>#N/A</v>
      </c>
      <c r="T315" t="e">
        <f t="shared" si="59"/>
        <v>#N/A</v>
      </c>
      <c r="U315" t="e">
        <f t="shared" si="60"/>
        <v>#N/A</v>
      </c>
      <c r="V315" t="e">
        <f t="shared" si="61"/>
        <v>#N/A</v>
      </c>
      <c r="W315" t="e">
        <f t="shared" si="62"/>
        <v>#N/A</v>
      </c>
      <c r="X315" t="e">
        <f t="shared" si="63"/>
        <v>#N/A</v>
      </c>
      <c r="Y315" t="e">
        <f t="shared" si="64"/>
        <v>#N/A</v>
      </c>
      <c r="Z315" s="106" t="s">
        <v>1712</v>
      </c>
      <c r="AA315" s="64" t="s">
        <v>1712</v>
      </c>
      <c r="AB315" s="64" t="s">
        <v>1712</v>
      </c>
      <c r="AC315" s="64" t="s">
        <v>1712</v>
      </c>
      <c r="AD315" s="64" t="s">
        <v>1712</v>
      </c>
      <c r="AE315" s="64" t="s">
        <v>1712</v>
      </c>
      <c r="AF315" s="107" t="s">
        <v>1712</v>
      </c>
      <c r="AG315" s="114"/>
      <c r="AH315" s="83"/>
      <c r="AI315" s="83"/>
      <c r="AJ315" s="5"/>
      <c r="AK315" s="98" t="s">
        <v>54</v>
      </c>
    </row>
    <row r="316" spans="1:37" x14ac:dyDescent="0.25">
      <c r="A316" s="5">
        <v>398</v>
      </c>
      <c r="B316" s="5" t="s">
        <v>540</v>
      </c>
      <c r="C316" s="5" t="s">
        <v>541</v>
      </c>
      <c r="D316" s="7" t="s">
        <v>542</v>
      </c>
      <c r="E316" s="97" t="e">
        <f>VLOOKUP($B316,'2018 RBCs'!$A$4:$L$609,6,FALSE)</f>
        <v>#N/A</v>
      </c>
      <c r="F316" s="5" t="e">
        <f>VLOOKUP($B316,'2018 RBCs'!$A$4:$L$609,7,FALSE)</f>
        <v>#N/A</v>
      </c>
      <c r="G316" s="5" t="e">
        <f>VLOOKUP($B316,'2018 RBCs'!$A$4:$L$609,8,FALSE)</f>
        <v>#N/A</v>
      </c>
      <c r="H316" s="5" t="e">
        <f>VLOOKUP($B316,'2018 RBCs'!$A$4:$L$609,9,FALSE)</f>
        <v>#N/A</v>
      </c>
      <c r="I316" s="5" t="e">
        <f>VLOOKUP($B316,'2018 RBCs'!$A$4:$L$609,10,FALSE)</f>
        <v>#N/A</v>
      </c>
      <c r="J316" s="5" t="e">
        <f>VLOOKUP($B316,'2018 RBCs'!$A$4:$L$609,11,FALSE)</f>
        <v>#N/A</v>
      </c>
      <c r="K316" s="98" t="e">
        <f>VLOOKUP($B316,'2018 RBCs'!$A$4:$L$609,12,FALSE)</f>
        <v>#N/A</v>
      </c>
      <c r="L316" s="92" t="str">
        <f>VLOOKUP($B316,'4. Proposed RBCs'!$B$3:$R$379,5,FALSE)</f>
        <v>--</v>
      </c>
      <c r="M316" s="11">
        <f>VLOOKUP($B316,'4. Proposed RBCs'!$B$3:$R$379,7,FALSE)</f>
        <v>4.3999999999999997E-8</v>
      </c>
      <c r="N316" s="11" t="str">
        <f>VLOOKUP($B316,'4. Proposed RBCs'!$B$3:$R$379,9,FALSE)</f>
        <v>--</v>
      </c>
      <c r="O316" s="11">
        <f>VLOOKUP($B316,'4. Proposed RBCs'!$B$3:$R$379,11,FALSE)</f>
        <v>7.4999999999999997E-8</v>
      </c>
      <c r="P316" s="11" t="str">
        <f>VLOOKUP($B316,'4. Proposed RBCs'!$B$3:$R$379,13,FALSE)</f>
        <v>--</v>
      </c>
      <c r="Q316" s="11">
        <f>VLOOKUP($B316,'4. Proposed RBCs'!$B$3:$R$379,15,FALSE)</f>
        <v>5.6000000000000004E-7</v>
      </c>
      <c r="R316" s="93" t="str">
        <f>VLOOKUP($B316,'4. Proposed RBCs'!$B$3:$R$379,17,FALSE)</f>
        <v>--</v>
      </c>
      <c r="S316" t="e">
        <f t="shared" si="58"/>
        <v>#N/A</v>
      </c>
      <c r="T316" t="e">
        <f t="shared" si="59"/>
        <v>#N/A</v>
      </c>
      <c r="U316" t="e">
        <f t="shared" si="60"/>
        <v>#N/A</v>
      </c>
      <c r="V316" t="e">
        <f t="shared" si="61"/>
        <v>#N/A</v>
      </c>
      <c r="W316" t="e">
        <f t="shared" si="62"/>
        <v>#N/A</v>
      </c>
      <c r="X316" t="e">
        <f t="shared" si="63"/>
        <v>#N/A</v>
      </c>
      <c r="Y316" t="e">
        <f t="shared" si="64"/>
        <v>#N/A</v>
      </c>
      <c r="Z316" s="106" t="s">
        <v>1712</v>
      </c>
      <c r="AA316" s="64" t="s">
        <v>1712</v>
      </c>
      <c r="AB316" s="64" t="s">
        <v>1712</v>
      </c>
      <c r="AC316" s="64" t="s">
        <v>1712</v>
      </c>
      <c r="AD316" s="64" t="s">
        <v>1712</v>
      </c>
      <c r="AE316" s="64" t="s">
        <v>1712</v>
      </c>
      <c r="AF316" s="107" t="s">
        <v>1712</v>
      </c>
      <c r="AG316" s="114"/>
      <c r="AH316" s="83"/>
      <c r="AI316" s="83"/>
      <c r="AJ316" s="5"/>
      <c r="AK316" s="98" t="s">
        <v>54</v>
      </c>
    </row>
    <row r="317" spans="1:37" x14ac:dyDescent="0.25">
      <c r="A317" s="5">
        <v>399</v>
      </c>
      <c r="B317" s="5" t="s">
        <v>543</v>
      </c>
      <c r="C317" s="5" t="s">
        <v>544</v>
      </c>
      <c r="D317" s="7" t="s">
        <v>545</v>
      </c>
      <c r="E317" s="97" t="e">
        <f>VLOOKUP($B317,'2018 RBCs'!$A$4:$L$609,6,FALSE)</f>
        <v>#N/A</v>
      </c>
      <c r="F317" s="5" t="e">
        <f>VLOOKUP($B317,'2018 RBCs'!$A$4:$L$609,7,FALSE)</f>
        <v>#N/A</v>
      </c>
      <c r="G317" s="5" t="e">
        <f>VLOOKUP($B317,'2018 RBCs'!$A$4:$L$609,8,FALSE)</f>
        <v>#N/A</v>
      </c>
      <c r="H317" s="5" t="e">
        <f>VLOOKUP($B317,'2018 RBCs'!$A$4:$L$609,9,FALSE)</f>
        <v>#N/A</v>
      </c>
      <c r="I317" s="5" t="e">
        <f>VLOOKUP($B317,'2018 RBCs'!$A$4:$L$609,10,FALSE)</f>
        <v>#N/A</v>
      </c>
      <c r="J317" s="5" t="e">
        <f>VLOOKUP($B317,'2018 RBCs'!$A$4:$L$609,11,FALSE)</f>
        <v>#N/A</v>
      </c>
      <c r="K317" s="98" t="e">
        <f>VLOOKUP($B317,'2018 RBCs'!$A$4:$L$609,12,FALSE)</f>
        <v>#N/A</v>
      </c>
      <c r="L317" s="92" t="str">
        <f>VLOOKUP($B317,'4. Proposed RBCs'!$B$3:$R$379,5,FALSE)</f>
        <v>--</v>
      </c>
      <c r="M317" s="11">
        <f>VLOOKUP($B317,'4. Proposed RBCs'!$B$3:$R$379,7,FALSE)</f>
        <v>1.8E-3</v>
      </c>
      <c r="N317" s="11" t="str">
        <f>VLOOKUP($B317,'4. Proposed RBCs'!$B$3:$R$379,9,FALSE)</f>
        <v>--</v>
      </c>
      <c r="O317" s="11">
        <f>VLOOKUP($B317,'4. Proposed RBCs'!$B$3:$R$379,11,FALSE)</f>
        <v>1.8E-3</v>
      </c>
      <c r="P317" s="11" t="str">
        <f>VLOOKUP($B317,'4. Proposed RBCs'!$B$3:$R$379,13,FALSE)</f>
        <v>--</v>
      </c>
      <c r="Q317" s="11">
        <f>VLOOKUP($B317,'4. Proposed RBCs'!$B$3:$R$379,15,FALSE)</f>
        <v>1.2999999999999999E-2</v>
      </c>
      <c r="R317" s="93" t="str">
        <f>VLOOKUP($B317,'4. Proposed RBCs'!$B$3:$R$379,17,FALSE)</f>
        <v>--</v>
      </c>
      <c r="S317" t="e">
        <f t="shared" si="58"/>
        <v>#N/A</v>
      </c>
      <c r="T317" t="e">
        <f t="shared" si="59"/>
        <v>#N/A</v>
      </c>
      <c r="U317" t="e">
        <f t="shared" si="60"/>
        <v>#N/A</v>
      </c>
      <c r="V317" t="e">
        <f t="shared" si="61"/>
        <v>#N/A</v>
      </c>
      <c r="W317" t="e">
        <f t="shared" si="62"/>
        <v>#N/A</v>
      </c>
      <c r="X317" t="e">
        <f t="shared" si="63"/>
        <v>#N/A</v>
      </c>
      <c r="Y317" t="e">
        <f t="shared" si="64"/>
        <v>#N/A</v>
      </c>
      <c r="Z317" s="106" t="s">
        <v>1712</v>
      </c>
      <c r="AA317" s="64" t="s">
        <v>1712</v>
      </c>
      <c r="AB317" s="64" t="s">
        <v>1712</v>
      </c>
      <c r="AC317" s="64" t="s">
        <v>1712</v>
      </c>
      <c r="AD317" s="64" t="s">
        <v>1712</v>
      </c>
      <c r="AE317" s="64" t="s">
        <v>1712</v>
      </c>
      <c r="AF317" s="107" t="s">
        <v>1712</v>
      </c>
      <c r="AG317" s="114"/>
      <c r="AH317" s="83"/>
      <c r="AI317" s="83"/>
      <c r="AJ317" s="5"/>
      <c r="AK317" s="98" t="s">
        <v>54</v>
      </c>
    </row>
    <row r="318" spans="1:37" x14ac:dyDescent="0.25">
      <c r="A318" s="5">
        <v>400</v>
      </c>
      <c r="B318" s="5" t="s">
        <v>546</v>
      </c>
      <c r="C318" s="5" t="s">
        <v>547</v>
      </c>
      <c r="D318" s="7" t="s">
        <v>548</v>
      </c>
      <c r="E318" s="97" t="e">
        <f>VLOOKUP($B318,'2018 RBCs'!$A$4:$L$609,6,FALSE)</f>
        <v>#N/A</v>
      </c>
      <c r="F318" s="5" t="e">
        <f>VLOOKUP($B318,'2018 RBCs'!$A$4:$L$609,7,FALSE)</f>
        <v>#N/A</v>
      </c>
      <c r="G318" s="5" t="e">
        <f>VLOOKUP($B318,'2018 RBCs'!$A$4:$L$609,8,FALSE)</f>
        <v>#N/A</v>
      </c>
      <c r="H318" s="5" t="e">
        <f>VLOOKUP($B318,'2018 RBCs'!$A$4:$L$609,9,FALSE)</f>
        <v>#N/A</v>
      </c>
      <c r="I318" s="5" t="e">
        <f>VLOOKUP($B318,'2018 RBCs'!$A$4:$L$609,10,FALSE)</f>
        <v>#N/A</v>
      </c>
      <c r="J318" s="5" t="e">
        <f>VLOOKUP($B318,'2018 RBCs'!$A$4:$L$609,11,FALSE)</f>
        <v>#N/A</v>
      </c>
      <c r="K318" s="98" t="e">
        <f>VLOOKUP($B318,'2018 RBCs'!$A$4:$L$609,12,FALSE)</f>
        <v>#N/A</v>
      </c>
      <c r="L318" s="92" t="str">
        <f>VLOOKUP($B318,'4. Proposed RBCs'!$B$3:$R$379,5,FALSE)</f>
        <v>--</v>
      </c>
      <c r="M318" s="11" t="str">
        <f>VLOOKUP($B318,'4. Proposed RBCs'!$B$3:$R$379,7,FALSE)</f>
        <v>--</v>
      </c>
      <c r="N318" s="11" t="str">
        <f>VLOOKUP($B318,'4. Proposed RBCs'!$B$3:$R$379,9,FALSE)</f>
        <v>--</v>
      </c>
      <c r="O318" s="11" t="str">
        <f>VLOOKUP($B318,'4. Proposed RBCs'!$B$3:$R$379,11,FALSE)</f>
        <v>--</v>
      </c>
      <c r="P318" s="11" t="str">
        <f>VLOOKUP($B318,'4. Proposed RBCs'!$B$3:$R$379,13,FALSE)</f>
        <v>--</v>
      </c>
      <c r="Q318" s="11" t="str">
        <f>VLOOKUP($B318,'4. Proposed RBCs'!$B$3:$R$379,15,FALSE)</f>
        <v>--</v>
      </c>
      <c r="R318" s="93">
        <f>VLOOKUP($B318,'4. Proposed RBCs'!$B$3:$R$379,17,FALSE)</f>
        <v>3.4000000000000002E-2</v>
      </c>
      <c r="S318" t="e">
        <f t="shared" si="58"/>
        <v>#N/A</v>
      </c>
      <c r="T318" t="e">
        <f t="shared" si="59"/>
        <v>#N/A</v>
      </c>
      <c r="U318" t="e">
        <f t="shared" si="60"/>
        <v>#N/A</v>
      </c>
      <c r="V318" t="e">
        <f t="shared" si="61"/>
        <v>#N/A</v>
      </c>
      <c r="W318" t="e">
        <f t="shared" si="62"/>
        <v>#N/A</v>
      </c>
      <c r="X318" t="e">
        <f t="shared" si="63"/>
        <v>#N/A</v>
      </c>
      <c r="Y318" t="e">
        <f t="shared" si="64"/>
        <v>#N/A</v>
      </c>
      <c r="Z318" s="106" t="s">
        <v>1712</v>
      </c>
      <c r="AA318" s="64" t="s">
        <v>1712</v>
      </c>
      <c r="AB318" s="64" t="s">
        <v>1712</v>
      </c>
      <c r="AC318" s="64" t="s">
        <v>1712</v>
      </c>
      <c r="AD318" s="64" t="s">
        <v>1712</v>
      </c>
      <c r="AE318" s="64" t="s">
        <v>1712</v>
      </c>
      <c r="AF318" s="107" t="s">
        <v>1712</v>
      </c>
      <c r="AG318" s="114"/>
      <c r="AH318" s="83"/>
      <c r="AI318" s="83"/>
      <c r="AJ318" s="5"/>
      <c r="AK318" s="98"/>
    </row>
    <row r="319" spans="1:37" x14ac:dyDescent="0.25">
      <c r="A319" s="5">
        <v>401</v>
      </c>
      <c r="B319" s="5" t="s">
        <v>549</v>
      </c>
      <c r="C319" s="5" t="s">
        <v>550</v>
      </c>
      <c r="D319" s="7" t="s">
        <v>551</v>
      </c>
      <c r="E319" s="97" t="e">
        <f>VLOOKUP($B319,'2018 RBCs'!$A$4:$L$609,6,FALSE)</f>
        <v>#N/A</v>
      </c>
      <c r="F319" s="5" t="e">
        <f>VLOOKUP($B319,'2018 RBCs'!$A$4:$L$609,7,FALSE)</f>
        <v>#N/A</v>
      </c>
      <c r="G319" s="5" t="e">
        <f>VLOOKUP($B319,'2018 RBCs'!$A$4:$L$609,8,FALSE)</f>
        <v>#N/A</v>
      </c>
      <c r="H319" s="5" t="e">
        <f>VLOOKUP($B319,'2018 RBCs'!$A$4:$L$609,9,FALSE)</f>
        <v>#N/A</v>
      </c>
      <c r="I319" s="5" t="e">
        <f>VLOOKUP($B319,'2018 RBCs'!$A$4:$L$609,10,FALSE)</f>
        <v>#N/A</v>
      </c>
      <c r="J319" s="5" t="e">
        <f>VLOOKUP($B319,'2018 RBCs'!$A$4:$L$609,11,FALSE)</f>
        <v>#N/A</v>
      </c>
      <c r="K319" s="98" t="e">
        <f>VLOOKUP($B319,'2018 RBCs'!$A$4:$L$609,12,FALSE)</f>
        <v>#N/A</v>
      </c>
      <c r="L319" s="92" t="str">
        <f>VLOOKUP($B319,'4. Proposed RBCs'!$B$3:$R$379,5,FALSE)</f>
        <v>--</v>
      </c>
      <c r="M319" s="11">
        <f>VLOOKUP($B319,'4. Proposed RBCs'!$B$3:$R$379,7,FALSE)</f>
        <v>1.6999999999999999E-3</v>
      </c>
      <c r="N319" s="11" t="str">
        <f>VLOOKUP($B319,'4. Proposed RBCs'!$B$3:$R$379,9,FALSE)</f>
        <v>--</v>
      </c>
      <c r="O319" s="11">
        <f>VLOOKUP($B319,'4. Proposed RBCs'!$B$3:$R$379,11,FALSE)</f>
        <v>1.7999999999999999E-2</v>
      </c>
      <c r="P319" s="11" t="str">
        <f>VLOOKUP($B319,'4. Proposed RBCs'!$B$3:$R$379,13,FALSE)</f>
        <v>--</v>
      </c>
      <c r="Q319" s="11">
        <f>VLOOKUP($B319,'4. Proposed RBCs'!$B$3:$R$379,15,FALSE)</f>
        <v>0.13</v>
      </c>
      <c r="R319" s="93">
        <f>VLOOKUP($B319,'4. Proposed RBCs'!$B$3:$R$379,17,FALSE)</f>
        <v>1</v>
      </c>
      <c r="S319" t="e">
        <f t="shared" si="58"/>
        <v>#N/A</v>
      </c>
      <c r="T319" t="e">
        <f t="shared" si="59"/>
        <v>#N/A</v>
      </c>
      <c r="U319" t="e">
        <f t="shared" si="60"/>
        <v>#N/A</v>
      </c>
      <c r="V319" t="e">
        <f t="shared" si="61"/>
        <v>#N/A</v>
      </c>
      <c r="W319" t="e">
        <f t="shared" si="62"/>
        <v>#N/A</v>
      </c>
      <c r="X319" t="e">
        <f t="shared" si="63"/>
        <v>#N/A</v>
      </c>
      <c r="Y319" t="e">
        <f t="shared" si="64"/>
        <v>#N/A</v>
      </c>
      <c r="Z319" s="106" t="s">
        <v>1712</v>
      </c>
      <c r="AA319" s="64" t="s">
        <v>1712</v>
      </c>
      <c r="AB319" s="64" t="s">
        <v>1712</v>
      </c>
      <c r="AC319" s="64" t="s">
        <v>1712</v>
      </c>
      <c r="AD319" s="64" t="s">
        <v>1712</v>
      </c>
      <c r="AE319" s="64" t="s">
        <v>1712</v>
      </c>
      <c r="AF319" s="107" t="s">
        <v>1712</v>
      </c>
      <c r="AG319" s="114"/>
      <c r="AH319" s="83"/>
      <c r="AI319" s="83"/>
      <c r="AJ319" s="5"/>
      <c r="AK319" s="98" t="s">
        <v>54</v>
      </c>
    </row>
    <row r="320" spans="1:37" x14ac:dyDescent="0.25">
      <c r="A320" s="5">
        <v>402</v>
      </c>
      <c r="B320" s="5" t="s">
        <v>552</v>
      </c>
      <c r="C320" s="5" t="s">
        <v>553</v>
      </c>
      <c r="D320" s="7" t="s">
        <v>554</v>
      </c>
      <c r="E320" s="97" t="e">
        <f>VLOOKUP($B320,'2018 RBCs'!$A$4:$L$609,6,FALSE)</f>
        <v>#N/A</v>
      </c>
      <c r="F320" s="5" t="e">
        <f>VLOOKUP($B320,'2018 RBCs'!$A$4:$L$609,7,FALSE)</f>
        <v>#N/A</v>
      </c>
      <c r="G320" s="5" t="e">
        <f>VLOOKUP($B320,'2018 RBCs'!$A$4:$L$609,8,FALSE)</f>
        <v>#N/A</v>
      </c>
      <c r="H320" s="5" t="e">
        <f>VLOOKUP($B320,'2018 RBCs'!$A$4:$L$609,9,FALSE)</f>
        <v>#N/A</v>
      </c>
      <c r="I320" s="5" t="e">
        <f>VLOOKUP($B320,'2018 RBCs'!$A$4:$L$609,10,FALSE)</f>
        <v>#N/A</v>
      </c>
      <c r="J320" s="5" t="e">
        <f>VLOOKUP($B320,'2018 RBCs'!$A$4:$L$609,11,FALSE)</f>
        <v>#N/A</v>
      </c>
      <c r="K320" s="98" t="e">
        <f>VLOOKUP($B320,'2018 RBCs'!$A$4:$L$609,12,FALSE)</f>
        <v>#N/A</v>
      </c>
      <c r="L320" s="92" t="str">
        <f>VLOOKUP($B320,'4. Proposed RBCs'!$B$3:$R$379,5,FALSE)</f>
        <v>--</v>
      </c>
      <c r="M320" s="11" t="str">
        <f>VLOOKUP($B320,'4. Proposed RBCs'!$B$3:$R$379,7,FALSE)</f>
        <v>--</v>
      </c>
      <c r="N320" s="11" t="str">
        <f>VLOOKUP($B320,'4. Proposed RBCs'!$B$3:$R$379,9,FALSE)</f>
        <v>--</v>
      </c>
      <c r="O320" s="11" t="str">
        <f>VLOOKUP($B320,'4. Proposed RBCs'!$B$3:$R$379,11,FALSE)</f>
        <v>--</v>
      </c>
      <c r="P320" s="11" t="str">
        <f>VLOOKUP($B320,'4. Proposed RBCs'!$B$3:$R$379,13,FALSE)</f>
        <v>--</v>
      </c>
      <c r="Q320" s="11" t="str">
        <f>VLOOKUP($B320,'4. Proposed RBCs'!$B$3:$R$379,15,FALSE)</f>
        <v>--</v>
      </c>
      <c r="R320" s="93">
        <f>VLOOKUP($B320,'4. Proposed RBCs'!$B$3:$R$379,17,FALSE)</f>
        <v>4.7E-2</v>
      </c>
      <c r="S320" t="e">
        <f t="shared" si="58"/>
        <v>#N/A</v>
      </c>
      <c r="T320" t="e">
        <f t="shared" si="59"/>
        <v>#N/A</v>
      </c>
      <c r="U320" t="e">
        <f t="shared" si="60"/>
        <v>#N/A</v>
      </c>
      <c r="V320" t="e">
        <f t="shared" si="61"/>
        <v>#N/A</v>
      </c>
      <c r="W320" t="e">
        <f t="shared" si="62"/>
        <v>#N/A</v>
      </c>
      <c r="X320" t="e">
        <f t="shared" si="63"/>
        <v>#N/A</v>
      </c>
      <c r="Y320" t="e">
        <f t="shared" si="64"/>
        <v>#N/A</v>
      </c>
      <c r="Z320" s="106" t="s">
        <v>1712</v>
      </c>
      <c r="AA320" s="64" t="s">
        <v>1712</v>
      </c>
      <c r="AB320" s="64" t="s">
        <v>1712</v>
      </c>
      <c r="AC320" s="64" t="s">
        <v>1712</v>
      </c>
      <c r="AD320" s="64" t="s">
        <v>1712</v>
      </c>
      <c r="AE320" s="64" t="s">
        <v>1712</v>
      </c>
      <c r="AF320" s="107" t="s">
        <v>1712</v>
      </c>
      <c r="AG320" s="114"/>
      <c r="AH320" s="83"/>
      <c r="AI320" s="83"/>
      <c r="AJ320" s="5"/>
      <c r="AK320" s="98"/>
    </row>
    <row r="321" spans="1:37" x14ac:dyDescent="0.25">
      <c r="A321" s="5">
        <v>403</v>
      </c>
      <c r="B321" s="5" t="s">
        <v>555</v>
      </c>
      <c r="C321" s="5" t="s">
        <v>556</v>
      </c>
      <c r="D321" s="7" t="s">
        <v>557</v>
      </c>
      <c r="E321" s="97" t="e">
        <f>VLOOKUP($B321,'2018 RBCs'!$A$4:$L$609,6,FALSE)</f>
        <v>#N/A</v>
      </c>
      <c r="F321" s="5" t="e">
        <f>VLOOKUP($B321,'2018 RBCs'!$A$4:$L$609,7,FALSE)</f>
        <v>#N/A</v>
      </c>
      <c r="G321" s="5" t="e">
        <f>VLOOKUP($B321,'2018 RBCs'!$A$4:$L$609,8,FALSE)</f>
        <v>#N/A</v>
      </c>
      <c r="H321" s="5" t="e">
        <f>VLOOKUP($B321,'2018 RBCs'!$A$4:$L$609,9,FALSE)</f>
        <v>#N/A</v>
      </c>
      <c r="I321" s="5" t="e">
        <f>VLOOKUP($B321,'2018 RBCs'!$A$4:$L$609,10,FALSE)</f>
        <v>#N/A</v>
      </c>
      <c r="J321" s="5" t="e">
        <f>VLOOKUP($B321,'2018 RBCs'!$A$4:$L$609,11,FALSE)</f>
        <v>#N/A</v>
      </c>
      <c r="K321" s="98" t="e">
        <f>VLOOKUP($B321,'2018 RBCs'!$A$4:$L$609,12,FALSE)</f>
        <v>#N/A</v>
      </c>
      <c r="L321" s="92" t="str">
        <f>VLOOKUP($B321,'4. Proposed RBCs'!$B$3:$R$379,5,FALSE)</f>
        <v>--</v>
      </c>
      <c r="M321" s="11">
        <f>VLOOKUP($B321,'4. Proposed RBCs'!$B$3:$R$379,7,FALSE)</f>
        <v>1E-4</v>
      </c>
      <c r="N321" s="11" t="str">
        <f>VLOOKUP($B321,'4. Proposed RBCs'!$B$3:$R$379,9,FALSE)</f>
        <v>--</v>
      </c>
      <c r="O321" s="11">
        <f>VLOOKUP($B321,'4. Proposed RBCs'!$B$3:$R$379,11,FALSE)</f>
        <v>4.4000000000000002E-4</v>
      </c>
      <c r="P321" s="11" t="str">
        <f>VLOOKUP($B321,'4. Proposed RBCs'!$B$3:$R$379,13,FALSE)</f>
        <v>--</v>
      </c>
      <c r="Q321" s="11">
        <f>VLOOKUP($B321,'4. Proposed RBCs'!$B$3:$R$379,15,FALSE)</f>
        <v>4.4000000000000002E-4</v>
      </c>
      <c r="R321" s="93">
        <f>VLOOKUP($B321,'4. Proposed RBCs'!$B$3:$R$379,17,FALSE)</f>
        <v>6.3E-2</v>
      </c>
      <c r="S321" t="e">
        <f t="shared" si="58"/>
        <v>#N/A</v>
      </c>
      <c r="T321" t="e">
        <f t="shared" si="59"/>
        <v>#N/A</v>
      </c>
      <c r="U321" t="e">
        <f t="shared" si="60"/>
        <v>#N/A</v>
      </c>
      <c r="V321" t="e">
        <f t="shared" si="61"/>
        <v>#N/A</v>
      </c>
      <c r="W321" t="e">
        <f t="shared" si="62"/>
        <v>#N/A</v>
      </c>
      <c r="X321" t="e">
        <f t="shared" si="63"/>
        <v>#N/A</v>
      </c>
      <c r="Y321" t="e">
        <f t="shared" si="64"/>
        <v>#N/A</v>
      </c>
      <c r="Z321" s="106" t="s">
        <v>1712</v>
      </c>
      <c r="AA321" s="64" t="s">
        <v>1712</v>
      </c>
      <c r="AB321" s="64" t="s">
        <v>1712</v>
      </c>
      <c r="AC321" s="64" t="s">
        <v>1712</v>
      </c>
      <c r="AD321" s="64" t="s">
        <v>1712</v>
      </c>
      <c r="AE321" s="64" t="s">
        <v>1712</v>
      </c>
      <c r="AF321" s="107" t="s">
        <v>1712</v>
      </c>
      <c r="AG321" s="114"/>
      <c r="AH321" s="83"/>
      <c r="AI321" s="83"/>
      <c r="AJ321" s="5"/>
      <c r="AK321" s="98"/>
    </row>
    <row r="322" spans="1:37" x14ac:dyDescent="0.25">
      <c r="A322" s="5">
        <v>404</v>
      </c>
      <c r="B322" s="5">
        <v>491</v>
      </c>
      <c r="C322" s="5" t="s">
        <v>558</v>
      </c>
      <c r="D322" s="7" t="s">
        <v>559</v>
      </c>
      <c r="E322" s="97" t="str">
        <f>VLOOKUP($B322,'2018 RBCs'!$A$4:$L$609,6,FALSE)</f>
        <v>--</v>
      </c>
      <c r="F322" s="5" t="str">
        <f>VLOOKUP($B322,'2018 RBCs'!$A$4:$L$609,7,FALSE)</f>
        <v>--</v>
      </c>
      <c r="G322" s="5" t="str">
        <f>VLOOKUP($B322,'2018 RBCs'!$A$4:$L$609,8,FALSE)</f>
        <v>--</v>
      </c>
      <c r="H322" s="5" t="str">
        <f>VLOOKUP($B322,'2018 RBCs'!$A$4:$L$609,9,FALSE)</f>
        <v>--</v>
      </c>
      <c r="I322" s="5" t="str">
        <f>VLOOKUP($B322,'2018 RBCs'!$A$4:$L$609,10,FALSE)</f>
        <v>--</v>
      </c>
      <c r="J322" s="5" t="str">
        <f>VLOOKUP($B322,'2018 RBCs'!$A$4:$L$609,11,FALSE)</f>
        <v>--</v>
      </c>
      <c r="K322" s="98" t="str">
        <f>VLOOKUP($B322,'2018 RBCs'!$A$4:$L$609,12,FALSE)</f>
        <v>--</v>
      </c>
      <c r="L322" s="90" t="str">
        <f>VLOOKUP($B322,'4. Proposed RBCs'!$B$3:$R$379,5,FALSE)</f>
        <v>--</v>
      </c>
      <c r="M322" s="8">
        <f>VLOOKUP($B322,'4. Proposed RBCs'!$B$3:$R$379,7,FALSE)</f>
        <v>1.9E-6</v>
      </c>
      <c r="N322" s="13" t="str">
        <f>VLOOKUP($B322,'4. Proposed RBCs'!$B$3:$R$379,9,FALSE)</f>
        <v>--</v>
      </c>
      <c r="O322" s="8">
        <f>VLOOKUP($B322,'4. Proposed RBCs'!$B$3:$R$379,11,FALSE)</f>
        <v>3.7000000000000002E-6</v>
      </c>
      <c r="P322" s="13" t="str">
        <f>VLOOKUP($B322,'4. Proposed RBCs'!$B$3:$R$379,13,FALSE)</f>
        <v>--</v>
      </c>
      <c r="Q322" s="8">
        <f>VLOOKUP($B322,'4. Proposed RBCs'!$B$3:$R$379,15,FALSE)</f>
        <v>2.8E-5</v>
      </c>
      <c r="R322" s="91">
        <f>VLOOKUP($B322,'4. Proposed RBCs'!$B$3:$R$379,17,FALSE)</f>
        <v>1.0999999999999999E-2</v>
      </c>
      <c r="S322" t="b">
        <f t="shared" si="58"/>
        <v>1</v>
      </c>
      <c r="T322" t="b">
        <f t="shared" si="59"/>
        <v>0</v>
      </c>
      <c r="U322" t="b">
        <f t="shared" si="60"/>
        <v>1</v>
      </c>
      <c r="V322" t="b">
        <f t="shared" si="61"/>
        <v>0</v>
      </c>
      <c r="W322" t="b">
        <f t="shared" si="62"/>
        <v>1</v>
      </c>
      <c r="X322" t="b">
        <f t="shared" si="63"/>
        <v>0</v>
      </c>
      <c r="Y322" t="b">
        <f t="shared" si="64"/>
        <v>0</v>
      </c>
      <c r="Z322" s="106" t="str">
        <f t="shared" si="65"/>
        <v>--</v>
      </c>
      <c r="AA322" s="64" t="str">
        <f t="shared" si="66"/>
        <v>--</v>
      </c>
      <c r="AB322" s="64" t="str">
        <f t="shared" si="67"/>
        <v>--</v>
      </c>
      <c r="AC322" s="64" t="str">
        <f t="shared" si="68"/>
        <v>--</v>
      </c>
      <c r="AD322" s="64" t="str">
        <f t="shared" si="69"/>
        <v>--</v>
      </c>
      <c r="AE322" s="64" t="str">
        <f t="shared" si="70"/>
        <v>--</v>
      </c>
      <c r="AF322" s="107" t="str">
        <f t="shared" si="71"/>
        <v>--</v>
      </c>
      <c r="AG322" s="114"/>
      <c r="AH322" s="83"/>
      <c r="AI322" s="83"/>
      <c r="AJ322" s="5"/>
      <c r="AK322" s="98" t="s">
        <v>54</v>
      </c>
    </row>
    <row r="323" spans="1:37" x14ac:dyDescent="0.25">
      <c r="A323" s="5">
        <v>394</v>
      </c>
      <c r="B323" s="5" t="s">
        <v>528</v>
      </c>
      <c r="C323" s="5" t="s">
        <v>529</v>
      </c>
      <c r="D323" s="7" t="s">
        <v>530</v>
      </c>
      <c r="E323" s="97" t="e">
        <f>VLOOKUP($B323,'2018 RBCs'!$A$4:$L$609,6,FALSE)</f>
        <v>#N/A</v>
      </c>
      <c r="F323" s="5" t="e">
        <f>VLOOKUP($B323,'2018 RBCs'!$A$4:$L$609,7,FALSE)</f>
        <v>#N/A</v>
      </c>
      <c r="G323" s="5" t="e">
        <f>VLOOKUP($B323,'2018 RBCs'!$A$4:$L$609,8,FALSE)</f>
        <v>#N/A</v>
      </c>
      <c r="H323" s="5" t="e">
        <f>VLOOKUP($B323,'2018 RBCs'!$A$4:$L$609,9,FALSE)</f>
        <v>#N/A</v>
      </c>
      <c r="I323" s="5" t="e">
        <f>VLOOKUP($B323,'2018 RBCs'!$A$4:$L$609,10,FALSE)</f>
        <v>#N/A</v>
      </c>
      <c r="J323" s="5" t="e">
        <f>VLOOKUP($B323,'2018 RBCs'!$A$4:$L$609,11,FALSE)</f>
        <v>#N/A</v>
      </c>
      <c r="K323" s="98" t="e">
        <f>VLOOKUP($B323,'2018 RBCs'!$A$4:$L$609,12,FALSE)</f>
        <v>#N/A</v>
      </c>
      <c r="L323" s="92" t="str">
        <f>VLOOKUP($B323,'4. Proposed RBCs'!$B$3:$R$379,5,FALSE)</f>
        <v>--</v>
      </c>
      <c r="M323" s="11">
        <f>VLOOKUP($B323,'4. Proposed RBCs'!$B$3:$R$379,7,FALSE)</f>
        <v>1.2E-4</v>
      </c>
      <c r="N323" s="11" t="str">
        <f>VLOOKUP($B323,'4. Proposed RBCs'!$B$3:$R$379,9,FALSE)</f>
        <v>--</v>
      </c>
      <c r="O323" s="11">
        <f>VLOOKUP($B323,'4. Proposed RBCs'!$B$3:$R$379,11,FALSE)</f>
        <v>1.2E-4</v>
      </c>
      <c r="P323" s="11" t="str">
        <f>VLOOKUP($B323,'4. Proposed RBCs'!$B$3:$R$379,13,FALSE)</f>
        <v>--</v>
      </c>
      <c r="Q323" s="11">
        <f>VLOOKUP($B323,'4. Proposed RBCs'!$B$3:$R$379,15,FALSE)</f>
        <v>1.2999999999999999E-3</v>
      </c>
      <c r="R323" s="93" t="str">
        <f>VLOOKUP($B323,'4. Proposed RBCs'!$B$3:$R$379,17,FALSE)</f>
        <v>--</v>
      </c>
      <c r="S323" t="e">
        <f t="shared" si="58"/>
        <v>#N/A</v>
      </c>
      <c r="T323" t="e">
        <f t="shared" si="59"/>
        <v>#N/A</v>
      </c>
      <c r="U323" t="e">
        <f t="shared" si="60"/>
        <v>#N/A</v>
      </c>
      <c r="V323" t="e">
        <f t="shared" si="61"/>
        <v>#N/A</v>
      </c>
      <c r="W323" t="e">
        <f t="shared" si="62"/>
        <v>#N/A</v>
      </c>
      <c r="X323" t="e">
        <f t="shared" si="63"/>
        <v>#N/A</v>
      </c>
      <c r="Y323" t="e">
        <f t="shared" si="64"/>
        <v>#N/A</v>
      </c>
      <c r="Z323" s="106" t="s">
        <v>1712</v>
      </c>
      <c r="AA323" s="64" t="s">
        <v>1712</v>
      </c>
      <c r="AB323" s="64" t="s">
        <v>1712</v>
      </c>
      <c r="AC323" s="64" t="s">
        <v>1712</v>
      </c>
      <c r="AD323" s="64" t="s">
        <v>1712</v>
      </c>
      <c r="AE323" s="64" t="s">
        <v>1712</v>
      </c>
      <c r="AF323" s="107" t="s">
        <v>1712</v>
      </c>
      <c r="AG323" s="114"/>
      <c r="AH323" s="83"/>
      <c r="AI323" s="83"/>
      <c r="AJ323" s="5"/>
      <c r="AK323" s="98" t="s">
        <v>54</v>
      </c>
    </row>
    <row r="324" spans="1:37" x14ac:dyDescent="0.25">
      <c r="A324" s="5">
        <v>397</v>
      </c>
      <c r="B324" s="5" t="s">
        <v>537</v>
      </c>
      <c r="C324" s="5" t="s">
        <v>538</v>
      </c>
      <c r="D324" s="7" t="s">
        <v>539</v>
      </c>
      <c r="E324" s="97" t="e">
        <f>VLOOKUP($B324,'2018 RBCs'!$A$4:$L$609,6,FALSE)</f>
        <v>#N/A</v>
      </c>
      <c r="F324" s="5" t="e">
        <f>VLOOKUP($B324,'2018 RBCs'!$A$4:$L$609,7,FALSE)</f>
        <v>#N/A</v>
      </c>
      <c r="G324" s="5" t="e">
        <f>VLOOKUP($B324,'2018 RBCs'!$A$4:$L$609,8,FALSE)</f>
        <v>#N/A</v>
      </c>
      <c r="H324" s="5" t="e">
        <f>VLOOKUP($B324,'2018 RBCs'!$A$4:$L$609,9,FALSE)</f>
        <v>#N/A</v>
      </c>
      <c r="I324" s="5" t="e">
        <f>VLOOKUP($B324,'2018 RBCs'!$A$4:$L$609,10,FALSE)</f>
        <v>#N/A</v>
      </c>
      <c r="J324" s="5" t="e">
        <f>VLOOKUP($B324,'2018 RBCs'!$A$4:$L$609,11,FALSE)</f>
        <v>#N/A</v>
      </c>
      <c r="K324" s="98" t="e">
        <f>VLOOKUP($B324,'2018 RBCs'!$A$4:$L$609,12,FALSE)</f>
        <v>#N/A</v>
      </c>
      <c r="L324" s="92" t="str">
        <f>VLOOKUP($B324,'4. Proposed RBCs'!$B$3:$R$379,5,FALSE)</f>
        <v>--</v>
      </c>
      <c r="M324" s="11">
        <f>VLOOKUP($B324,'4. Proposed RBCs'!$B$3:$R$379,7,FALSE)</f>
        <v>2600</v>
      </c>
      <c r="N324" s="11" t="str">
        <f>VLOOKUP($B324,'4. Proposed RBCs'!$B$3:$R$379,9,FALSE)</f>
        <v>--</v>
      </c>
      <c r="O324" s="11">
        <f>VLOOKUP($B324,'4. Proposed RBCs'!$B$3:$R$379,11,FALSE)</f>
        <v>11000</v>
      </c>
      <c r="P324" s="11" t="str">
        <f>VLOOKUP($B324,'4. Proposed RBCs'!$B$3:$R$379,13,FALSE)</f>
        <v>--</v>
      </c>
      <c r="Q324" s="11">
        <f>VLOOKUP($B324,'4. Proposed RBCs'!$B$3:$R$379,15,FALSE)</f>
        <v>11000</v>
      </c>
      <c r="R324" s="93" t="str">
        <f>VLOOKUP($B324,'4. Proposed RBCs'!$B$3:$R$379,17,FALSE)</f>
        <v>--</v>
      </c>
      <c r="S324" t="e">
        <f t="shared" ref="S324:S380" si="72">L324=E324</f>
        <v>#N/A</v>
      </c>
      <c r="T324" t="e">
        <f t="shared" ref="T324:T380" si="73">M324=F324</f>
        <v>#N/A</v>
      </c>
      <c r="U324" t="e">
        <f t="shared" ref="U324:U380" si="74">N324=G324</f>
        <v>#N/A</v>
      </c>
      <c r="V324" t="e">
        <f t="shared" ref="V324:V380" si="75">O324=H324</f>
        <v>#N/A</v>
      </c>
      <c r="W324" t="e">
        <f t="shared" ref="W324:W380" si="76">P324=I324</f>
        <v>#N/A</v>
      </c>
      <c r="X324" t="e">
        <f t="shared" ref="X324:X380" si="77">Q324=J324</f>
        <v>#N/A</v>
      </c>
      <c r="Y324" t="e">
        <f t="shared" ref="Y324:Y380" si="78">R324=K324</f>
        <v>#N/A</v>
      </c>
      <c r="Z324" s="106" t="s">
        <v>1712</v>
      </c>
      <c r="AA324" s="64" t="s">
        <v>1712</v>
      </c>
      <c r="AB324" s="64" t="s">
        <v>1712</v>
      </c>
      <c r="AC324" s="64" t="s">
        <v>1712</v>
      </c>
      <c r="AD324" s="64" t="s">
        <v>1712</v>
      </c>
      <c r="AE324" s="64" t="s">
        <v>1712</v>
      </c>
      <c r="AF324" s="107" t="s">
        <v>1712</v>
      </c>
      <c r="AG324" s="114"/>
      <c r="AH324" s="83"/>
      <c r="AI324" s="83"/>
      <c r="AJ324" s="5"/>
      <c r="AK324" s="98"/>
    </row>
    <row r="325" spans="1:37" x14ac:dyDescent="0.25">
      <c r="A325" s="5">
        <v>405</v>
      </c>
      <c r="B325" s="5">
        <v>490</v>
      </c>
      <c r="C325" s="5" t="s">
        <v>560</v>
      </c>
      <c r="D325" s="7" t="s">
        <v>561</v>
      </c>
      <c r="E325" s="97" t="str">
        <f>VLOOKUP($B325,'2018 RBCs'!$A$4:$L$609,6,FALSE)</f>
        <v>--</v>
      </c>
      <c r="F325" s="5" t="str">
        <f>VLOOKUP($B325,'2018 RBCs'!$A$4:$L$609,7,FALSE)</f>
        <v>--</v>
      </c>
      <c r="G325" s="5" t="str">
        <f>VLOOKUP($B325,'2018 RBCs'!$A$4:$L$609,8,FALSE)</f>
        <v>--</v>
      </c>
      <c r="H325" s="5" t="str">
        <f>VLOOKUP($B325,'2018 RBCs'!$A$4:$L$609,9,FALSE)</f>
        <v>--</v>
      </c>
      <c r="I325" s="5" t="str">
        <f>VLOOKUP($B325,'2018 RBCs'!$A$4:$L$609,10,FALSE)</f>
        <v>--</v>
      </c>
      <c r="J325" s="5" t="str">
        <f>VLOOKUP($B325,'2018 RBCs'!$A$4:$L$609,11,FALSE)</f>
        <v>--</v>
      </c>
      <c r="K325" s="98" t="str">
        <f>VLOOKUP($B325,'2018 RBCs'!$A$4:$L$609,12,FALSE)</f>
        <v>--</v>
      </c>
      <c r="L325" s="90" t="str">
        <f>VLOOKUP($B325,'4. Proposed RBCs'!$B$3:$R$379,5,FALSE)</f>
        <v>--</v>
      </c>
      <c r="M325" s="8">
        <f>VLOOKUP($B325,'4. Proposed RBCs'!$B$3:$R$379,7,FALSE)</f>
        <v>4.4999999999999998E-7</v>
      </c>
      <c r="N325" s="13" t="str">
        <f>VLOOKUP($B325,'4. Proposed RBCs'!$B$3:$R$379,9,FALSE)</f>
        <v>--</v>
      </c>
      <c r="O325" s="8">
        <f>VLOOKUP($B325,'4. Proposed RBCs'!$B$3:$R$379,11,FALSE)</f>
        <v>1.1000000000000001E-6</v>
      </c>
      <c r="P325" s="13" t="str">
        <f>VLOOKUP($B325,'4. Proposed RBCs'!$B$3:$R$379,13,FALSE)</f>
        <v>--</v>
      </c>
      <c r="Q325" s="8">
        <f>VLOOKUP($B325,'4. Proposed RBCs'!$B$3:$R$379,15,FALSE)</f>
        <v>8.3000000000000002E-6</v>
      </c>
      <c r="R325" s="91">
        <f>VLOOKUP($B325,'4. Proposed RBCs'!$B$3:$R$379,17,FALSE)</f>
        <v>6.3E-2</v>
      </c>
      <c r="S325" t="b">
        <f t="shared" si="72"/>
        <v>1</v>
      </c>
      <c r="T325" t="b">
        <f t="shared" si="73"/>
        <v>0</v>
      </c>
      <c r="U325" t="b">
        <f t="shared" si="74"/>
        <v>1</v>
      </c>
      <c r="V325" t="b">
        <f t="shared" si="75"/>
        <v>0</v>
      </c>
      <c r="W325" t="b">
        <f t="shared" si="76"/>
        <v>1</v>
      </c>
      <c r="X325" t="b">
        <f t="shared" si="77"/>
        <v>0</v>
      </c>
      <c r="Y325" t="b">
        <f t="shared" si="78"/>
        <v>0</v>
      </c>
      <c r="Z325" s="106" t="str">
        <f t="shared" ref="Z325:Z379" si="79">IFERROR((L325-E325)/E325,"--")</f>
        <v>--</v>
      </c>
      <c r="AA325" s="64" t="str">
        <f t="shared" ref="AA325:AA379" si="80">IFERROR((M325-F325)/F325,"--")</f>
        <v>--</v>
      </c>
      <c r="AB325" s="64" t="str">
        <f t="shared" ref="AB325:AB379" si="81">IFERROR((N325-G325)/G325,"--")</f>
        <v>--</v>
      </c>
      <c r="AC325" s="64" t="str">
        <f t="shared" ref="AC325:AC379" si="82">IFERROR((O325-H325)/H325,"--")</f>
        <v>--</v>
      </c>
      <c r="AD325" s="64" t="str">
        <f t="shared" ref="AD325:AD379" si="83">IFERROR((P325-I325)/I325,"--")</f>
        <v>--</v>
      </c>
      <c r="AE325" s="64" t="str">
        <f t="shared" ref="AE325:AE379" si="84">IFERROR((Q325-J325)/J325,"--")</f>
        <v>--</v>
      </c>
      <c r="AF325" s="107" t="str">
        <f t="shared" ref="AF325:AF379" si="85">IFERROR((R325-K325)/K325,"--")</f>
        <v>--</v>
      </c>
      <c r="AG325" s="114"/>
      <c r="AH325" s="83"/>
      <c r="AI325" s="83"/>
      <c r="AJ325" s="5"/>
      <c r="AK325" s="98" t="s">
        <v>54</v>
      </c>
    </row>
    <row r="326" spans="1:37" x14ac:dyDescent="0.25">
      <c r="A326" s="5">
        <v>388</v>
      </c>
      <c r="B326" s="9">
        <v>446</v>
      </c>
      <c r="C326" s="9" t="s">
        <v>520</v>
      </c>
      <c r="D326" s="18" t="s">
        <v>521</v>
      </c>
      <c r="E326" s="97" t="str">
        <f>VLOOKUP($B326,'2018 RBCs'!$A$4:$L$609,6,FALSE)</f>
        <v>--</v>
      </c>
      <c r="F326" s="5" t="str">
        <f>VLOOKUP($B326,'2018 RBCs'!$A$4:$L$609,7,FALSE)</f>
        <v>--</v>
      </c>
      <c r="G326" s="5" t="str">
        <f>VLOOKUP($B326,'2018 RBCs'!$A$4:$L$609,8,FALSE)</f>
        <v>--</v>
      </c>
      <c r="H326" s="5" t="str">
        <f>VLOOKUP($B326,'2018 RBCs'!$A$4:$L$609,9,FALSE)</f>
        <v>--</v>
      </c>
      <c r="I326" s="5" t="str">
        <f>VLOOKUP($B326,'2018 RBCs'!$A$4:$L$609,10,FALSE)</f>
        <v>--</v>
      </c>
      <c r="J326" s="5" t="str">
        <f>VLOOKUP($B326,'2018 RBCs'!$A$4:$L$609,11,FALSE)</f>
        <v>--</v>
      </c>
      <c r="K326" s="98">
        <f>VLOOKUP($B326,'2018 RBCs'!$A$4:$L$609,12,FALSE)</f>
        <v>0.02</v>
      </c>
      <c r="L326" s="90" t="str">
        <f>VLOOKUP($B326,'4. Proposed RBCs'!$B$3:$R$379,5,FALSE)</f>
        <v>--</v>
      </c>
      <c r="M326" s="13" t="str">
        <f>VLOOKUP($B326,'4. Proposed RBCs'!$B$3:$R$379,7,FALSE)</f>
        <v>--</v>
      </c>
      <c r="N326" s="13" t="str">
        <f>VLOOKUP($B326,'4. Proposed RBCs'!$B$3:$R$379,9,FALSE)</f>
        <v>--</v>
      </c>
      <c r="O326" s="13" t="str">
        <f>VLOOKUP($B326,'4. Proposed RBCs'!$B$3:$R$379,11,FALSE)</f>
        <v>--</v>
      </c>
      <c r="P326" s="13" t="str">
        <f>VLOOKUP($B326,'4. Proposed RBCs'!$B$3:$R$379,13,FALSE)</f>
        <v>--</v>
      </c>
      <c r="Q326" s="5" t="str">
        <f>VLOOKUP($B326,'4. Proposed RBCs'!$B$3:$R$379,15,FALSE)</f>
        <v>--</v>
      </c>
      <c r="R326" s="91">
        <f>VLOOKUP($B326,'4. Proposed RBCs'!$B$3:$R$379,17,FALSE)</f>
        <v>2.8000000000000001E-2</v>
      </c>
      <c r="S326" t="b">
        <f t="shared" si="72"/>
        <v>1</v>
      </c>
      <c r="T326" t="b">
        <f t="shared" si="73"/>
        <v>1</v>
      </c>
      <c r="U326" t="b">
        <f t="shared" si="74"/>
        <v>1</v>
      </c>
      <c r="V326" t="b">
        <f t="shared" si="75"/>
        <v>1</v>
      </c>
      <c r="W326" t="b">
        <f t="shared" si="76"/>
        <v>1</v>
      </c>
      <c r="X326" t="b">
        <f t="shared" si="77"/>
        <v>1</v>
      </c>
      <c r="Y326" t="b">
        <f t="shared" si="78"/>
        <v>0</v>
      </c>
      <c r="Z326" s="106" t="str">
        <f t="shared" si="79"/>
        <v>--</v>
      </c>
      <c r="AA326" s="64" t="str">
        <f t="shared" si="80"/>
        <v>--</v>
      </c>
      <c r="AB326" s="64" t="str">
        <f t="shared" si="81"/>
        <v>--</v>
      </c>
      <c r="AC326" s="64" t="str">
        <f t="shared" si="82"/>
        <v>--</v>
      </c>
      <c r="AD326" s="64" t="str">
        <f t="shared" si="83"/>
        <v>--</v>
      </c>
      <c r="AE326" s="64" t="str">
        <f t="shared" si="84"/>
        <v>--</v>
      </c>
      <c r="AF326" s="107">
        <f t="shared" si="85"/>
        <v>0.4</v>
      </c>
      <c r="AG326" s="114"/>
      <c r="AH326" s="83"/>
      <c r="AI326" s="83" t="s">
        <v>1725</v>
      </c>
      <c r="AJ326" s="5"/>
      <c r="AK326" s="98"/>
    </row>
    <row r="327" spans="1:37" x14ac:dyDescent="0.25">
      <c r="A327" s="5">
        <v>389</v>
      </c>
      <c r="B327" s="9">
        <v>124</v>
      </c>
      <c r="C327" s="9" t="s">
        <v>522</v>
      </c>
      <c r="D327" s="18" t="s">
        <v>523</v>
      </c>
      <c r="E327" s="97">
        <f>VLOOKUP($B327,'2018 RBCs'!$A$4:$L$609,6,FALSE)</f>
        <v>0.2</v>
      </c>
      <c r="F327" s="5" t="str">
        <f>VLOOKUP($B327,'2018 RBCs'!$A$4:$L$609,7,FALSE)</f>
        <v>--</v>
      </c>
      <c r="G327" s="5">
        <f>VLOOKUP($B327,'2018 RBCs'!$A$4:$L$609,8,FALSE)</f>
        <v>5.0999999999999996</v>
      </c>
      <c r="H327" s="5" t="str">
        <f>VLOOKUP($B327,'2018 RBCs'!$A$4:$L$609,9,FALSE)</f>
        <v>--</v>
      </c>
      <c r="I327" s="5">
        <f>VLOOKUP($B327,'2018 RBCs'!$A$4:$L$609,10,FALSE)</f>
        <v>2.4</v>
      </c>
      <c r="J327" s="5" t="str">
        <f>VLOOKUP($B327,'2018 RBCs'!$A$4:$L$609,11,FALSE)</f>
        <v>--</v>
      </c>
      <c r="K327" s="98" t="str">
        <f>VLOOKUP($B327,'2018 RBCs'!$A$4:$L$609,12,FALSE)</f>
        <v>--</v>
      </c>
      <c r="L327" s="90">
        <f>VLOOKUP($B327,'4. Proposed RBCs'!$B$3:$R$379,5,FALSE)</f>
        <v>0.2</v>
      </c>
      <c r="M327" s="13" t="str">
        <f>VLOOKUP($B327,'4. Proposed RBCs'!$B$3:$R$379,7,FALSE)</f>
        <v>--</v>
      </c>
      <c r="N327" s="13">
        <f>VLOOKUP($B327,'4. Proposed RBCs'!$B$3:$R$379,9,FALSE)</f>
        <v>5.0999999999999996</v>
      </c>
      <c r="O327" s="13" t="str">
        <f>VLOOKUP($B327,'4. Proposed RBCs'!$B$3:$R$379,11,FALSE)</f>
        <v>--</v>
      </c>
      <c r="P327" s="13">
        <f>VLOOKUP($B327,'4. Proposed RBCs'!$B$3:$R$379,13,FALSE)</f>
        <v>2.4</v>
      </c>
      <c r="Q327" s="5" t="str">
        <f>VLOOKUP($B327,'4. Proposed RBCs'!$B$3:$R$379,15,FALSE)</f>
        <v>--</v>
      </c>
      <c r="R327" s="89" t="str">
        <f>VLOOKUP($B327,'4. Proposed RBCs'!$B$3:$R$379,17,FALSE)</f>
        <v>--</v>
      </c>
      <c r="S327" t="b">
        <f t="shared" si="72"/>
        <v>1</v>
      </c>
      <c r="T327" t="b">
        <f t="shared" si="73"/>
        <v>1</v>
      </c>
      <c r="U327" t="b">
        <f t="shared" si="74"/>
        <v>1</v>
      </c>
      <c r="V327" t="b">
        <f t="shared" si="75"/>
        <v>1</v>
      </c>
      <c r="W327" t="b">
        <f t="shared" si="76"/>
        <v>1</v>
      </c>
      <c r="X327" t="b">
        <f t="shared" si="77"/>
        <v>1</v>
      </c>
      <c r="Y327" t="b">
        <f t="shared" si="78"/>
        <v>1</v>
      </c>
      <c r="Z327" s="106">
        <f t="shared" si="79"/>
        <v>0</v>
      </c>
      <c r="AA327" s="64" t="str">
        <f t="shared" si="80"/>
        <v>--</v>
      </c>
      <c r="AB327" s="64">
        <f t="shared" si="81"/>
        <v>0</v>
      </c>
      <c r="AC327" s="64" t="str">
        <f t="shared" si="82"/>
        <v>--</v>
      </c>
      <c r="AD327" s="64">
        <f t="shared" si="83"/>
        <v>0</v>
      </c>
      <c r="AE327" s="64" t="str">
        <f t="shared" si="84"/>
        <v>--</v>
      </c>
      <c r="AF327" s="107" t="str">
        <f t="shared" si="85"/>
        <v>--</v>
      </c>
      <c r="AG327" s="114"/>
      <c r="AH327" s="83"/>
      <c r="AI327" s="83"/>
      <c r="AJ327" s="5"/>
      <c r="AK327" s="98"/>
    </row>
    <row r="328" spans="1:37" x14ac:dyDescent="0.25">
      <c r="A328" s="5">
        <v>410</v>
      </c>
      <c r="B328" s="9">
        <v>497</v>
      </c>
      <c r="C328" s="9" t="s">
        <v>562</v>
      </c>
      <c r="D328" s="18" t="s">
        <v>563</v>
      </c>
      <c r="E328" s="97" t="str">
        <f>VLOOKUP($B328,'2018 RBCs'!$A$4:$L$609,6,FALSE)</f>
        <v>--</v>
      </c>
      <c r="F328" s="5">
        <f>VLOOKUP($B328,'2018 RBCs'!$A$4:$L$609,7,FALSE)</f>
        <v>200</v>
      </c>
      <c r="G328" s="5" t="str">
        <f>VLOOKUP($B328,'2018 RBCs'!$A$4:$L$609,8,FALSE)</f>
        <v>--</v>
      </c>
      <c r="H328" s="5">
        <f>VLOOKUP($B328,'2018 RBCs'!$A$4:$L$609,9,FALSE)</f>
        <v>880</v>
      </c>
      <c r="I328" s="5" t="str">
        <f>VLOOKUP($B328,'2018 RBCs'!$A$4:$L$609,10,FALSE)</f>
        <v>--</v>
      </c>
      <c r="J328" s="5">
        <f>VLOOKUP($B328,'2018 RBCs'!$A$4:$L$609,11,FALSE)</f>
        <v>880</v>
      </c>
      <c r="K328" s="98">
        <f>VLOOKUP($B328,'2018 RBCs'!$A$4:$L$609,12,FALSE)</f>
        <v>5800</v>
      </c>
      <c r="L328" s="90" t="str">
        <f>VLOOKUP($B328,'4. Proposed RBCs'!$B$3:$R$379,5,FALSE)</f>
        <v>--</v>
      </c>
      <c r="M328" s="13">
        <f>VLOOKUP($B328,'4. Proposed RBCs'!$B$3:$R$379,7,FALSE)</f>
        <v>200</v>
      </c>
      <c r="N328" s="13" t="str">
        <f>VLOOKUP($B328,'4. Proposed RBCs'!$B$3:$R$379,9,FALSE)</f>
        <v>--</v>
      </c>
      <c r="O328" s="13">
        <f>VLOOKUP($B328,'4. Proposed RBCs'!$B$3:$R$379,11,FALSE)</f>
        <v>880</v>
      </c>
      <c r="P328" s="13" t="str">
        <f>VLOOKUP($B328,'4. Proposed RBCs'!$B$3:$R$379,13,FALSE)</f>
        <v>--</v>
      </c>
      <c r="Q328" s="5">
        <f>VLOOKUP($B328,'4. Proposed RBCs'!$B$3:$R$379,15,FALSE)</f>
        <v>880</v>
      </c>
      <c r="R328" s="91">
        <f>VLOOKUP($B328,'4. Proposed RBCs'!$B$3:$R$379,17,FALSE)</f>
        <v>670</v>
      </c>
      <c r="S328" t="b">
        <f t="shared" si="72"/>
        <v>1</v>
      </c>
      <c r="T328" t="b">
        <f t="shared" si="73"/>
        <v>1</v>
      </c>
      <c r="U328" t="b">
        <f t="shared" si="74"/>
        <v>1</v>
      </c>
      <c r="V328" t="b">
        <f t="shared" si="75"/>
        <v>1</v>
      </c>
      <c r="W328" t="b">
        <f t="shared" si="76"/>
        <v>1</v>
      </c>
      <c r="X328" t="b">
        <f t="shared" si="77"/>
        <v>1</v>
      </c>
      <c r="Y328" t="b">
        <f t="shared" si="78"/>
        <v>0</v>
      </c>
      <c r="Z328" s="106" t="str">
        <f t="shared" si="79"/>
        <v>--</v>
      </c>
      <c r="AA328" s="64">
        <f t="shared" si="80"/>
        <v>0</v>
      </c>
      <c r="AB328" s="64" t="str">
        <f t="shared" si="81"/>
        <v>--</v>
      </c>
      <c r="AC328" s="64">
        <f t="shared" si="82"/>
        <v>0</v>
      </c>
      <c r="AD328" s="64" t="str">
        <f t="shared" si="83"/>
        <v>--</v>
      </c>
      <c r="AE328" s="64">
        <f t="shared" si="84"/>
        <v>0</v>
      </c>
      <c r="AF328" s="107">
        <f t="shared" si="85"/>
        <v>-0.8844827586206897</v>
      </c>
      <c r="AG328" s="114"/>
      <c r="AH328" s="83"/>
      <c r="AI328" s="83" t="s">
        <v>1779</v>
      </c>
      <c r="AJ328" s="5"/>
      <c r="AK328" s="98"/>
    </row>
    <row r="329" spans="1:37" x14ac:dyDescent="0.25">
      <c r="A329" s="5">
        <v>417</v>
      </c>
      <c r="B329" s="9">
        <v>503</v>
      </c>
      <c r="C329" s="9" t="s">
        <v>564</v>
      </c>
      <c r="D329" s="18" t="s">
        <v>565</v>
      </c>
      <c r="E329" s="97" t="str">
        <f>VLOOKUP($B329,'2018 RBCs'!$A$4:$L$609,6,FALSE)</f>
        <v>--</v>
      </c>
      <c r="F329" s="5">
        <f>VLOOKUP($B329,'2018 RBCs'!$A$4:$L$609,7,FALSE)</f>
        <v>0.3</v>
      </c>
      <c r="G329" s="5" t="str">
        <f>VLOOKUP($B329,'2018 RBCs'!$A$4:$L$609,8,FALSE)</f>
        <v>--</v>
      </c>
      <c r="H329" s="5">
        <f>VLOOKUP($B329,'2018 RBCs'!$A$4:$L$609,9,FALSE)</f>
        <v>1.3</v>
      </c>
      <c r="I329" s="5" t="str">
        <f>VLOOKUP($B329,'2018 RBCs'!$A$4:$L$609,10,FALSE)</f>
        <v>--</v>
      </c>
      <c r="J329" s="5">
        <f>VLOOKUP($B329,'2018 RBCs'!$A$4:$L$609,11,FALSE)</f>
        <v>1.3</v>
      </c>
      <c r="K329" s="98">
        <f>VLOOKUP($B329,'2018 RBCs'!$A$4:$L$609,12,FALSE)</f>
        <v>4</v>
      </c>
      <c r="L329" s="90" t="str">
        <f>VLOOKUP($B329,'4. Proposed RBCs'!$B$3:$R$379,5,FALSE)</f>
        <v>--</v>
      </c>
      <c r="M329" s="13">
        <f>VLOOKUP($B329,'4. Proposed RBCs'!$B$3:$R$379,7,FALSE)</f>
        <v>0.3</v>
      </c>
      <c r="N329" s="13" t="str">
        <f>VLOOKUP($B329,'4. Proposed RBCs'!$B$3:$R$379,9,FALSE)</f>
        <v>--</v>
      </c>
      <c r="O329" s="13">
        <f>VLOOKUP($B329,'4. Proposed RBCs'!$B$3:$R$379,11,FALSE)</f>
        <v>1.3</v>
      </c>
      <c r="P329" s="13" t="str">
        <f>VLOOKUP($B329,'4. Proposed RBCs'!$B$3:$R$379,13,FALSE)</f>
        <v>--</v>
      </c>
      <c r="Q329" s="5">
        <f>VLOOKUP($B329,'4. Proposed RBCs'!$B$3:$R$379,15,FALSE)</f>
        <v>1.3</v>
      </c>
      <c r="R329" s="91">
        <f>VLOOKUP($B329,'4. Proposed RBCs'!$B$3:$R$379,17,FALSE)</f>
        <v>0.17</v>
      </c>
      <c r="S329" t="b">
        <f t="shared" si="72"/>
        <v>1</v>
      </c>
      <c r="T329" t="b">
        <f t="shared" si="73"/>
        <v>1</v>
      </c>
      <c r="U329" t="b">
        <f t="shared" si="74"/>
        <v>1</v>
      </c>
      <c r="V329" t="b">
        <f t="shared" si="75"/>
        <v>1</v>
      </c>
      <c r="W329" t="b">
        <f t="shared" si="76"/>
        <v>1</v>
      </c>
      <c r="X329" t="b">
        <f t="shared" si="77"/>
        <v>1</v>
      </c>
      <c r="Y329" t="b">
        <f t="shared" si="78"/>
        <v>0</v>
      </c>
      <c r="Z329" s="106" t="str">
        <f t="shared" si="79"/>
        <v>--</v>
      </c>
      <c r="AA329" s="64">
        <f t="shared" si="80"/>
        <v>0</v>
      </c>
      <c r="AB329" s="64" t="str">
        <f t="shared" si="81"/>
        <v>--</v>
      </c>
      <c r="AC329" s="64">
        <f t="shared" si="82"/>
        <v>0</v>
      </c>
      <c r="AD329" s="64" t="str">
        <f t="shared" si="83"/>
        <v>--</v>
      </c>
      <c r="AE329" s="64">
        <f t="shared" si="84"/>
        <v>0</v>
      </c>
      <c r="AF329" s="107">
        <f t="shared" si="85"/>
        <v>-0.95750000000000002</v>
      </c>
      <c r="AG329" s="114"/>
      <c r="AH329" s="83"/>
      <c r="AI329" s="83" t="s">
        <v>1735</v>
      </c>
      <c r="AJ329" s="5"/>
      <c r="AK329" s="98"/>
    </row>
    <row r="330" spans="1:37" x14ac:dyDescent="0.25">
      <c r="A330" s="5">
        <v>418</v>
      </c>
      <c r="B330" s="9">
        <v>506</v>
      </c>
      <c r="C330" s="9" t="s">
        <v>566</v>
      </c>
      <c r="D330" s="18" t="s">
        <v>567</v>
      </c>
      <c r="E330" s="97" t="str">
        <f>VLOOKUP($B330,'2018 RBCs'!$A$4:$L$609,6,FALSE)</f>
        <v>--</v>
      </c>
      <c r="F330" s="5">
        <f>VLOOKUP($B330,'2018 RBCs'!$A$4:$L$609,7,FALSE)</f>
        <v>0.8</v>
      </c>
      <c r="G330" s="5" t="str">
        <f>VLOOKUP($B330,'2018 RBCs'!$A$4:$L$609,8,FALSE)</f>
        <v>--</v>
      </c>
      <c r="H330" s="5">
        <f>VLOOKUP($B330,'2018 RBCs'!$A$4:$L$609,9,FALSE)</f>
        <v>3.5</v>
      </c>
      <c r="I330" s="5" t="str">
        <f>VLOOKUP($B330,'2018 RBCs'!$A$4:$L$609,10,FALSE)</f>
        <v>--</v>
      </c>
      <c r="J330" s="5">
        <f>VLOOKUP($B330,'2018 RBCs'!$A$4:$L$609,11,FALSE)</f>
        <v>3.5</v>
      </c>
      <c r="K330" s="98" t="str">
        <f>VLOOKUP($B330,'2018 RBCs'!$A$4:$L$609,12,FALSE)</f>
        <v>--</v>
      </c>
      <c r="L330" s="90" t="str">
        <f>VLOOKUP($B330,'4. Proposed RBCs'!$B$3:$R$379,5,FALSE)</f>
        <v>--</v>
      </c>
      <c r="M330" s="13">
        <f>VLOOKUP($B330,'4. Proposed RBCs'!$B$3:$R$379,7,FALSE)</f>
        <v>0.8</v>
      </c>
      <c r="N330" s="13" t="str">
        <f>VLOOKUP($B330,'4. Proposed RBCs'!$B$3:$R$379,9,FALSE)</f>
        <v>--</v>
      </c>
      <c r="O330" s="13">
        <f>VLOOKUP($B330,'4. Proposed RBCs'!$B$3:$R$379,11,FALSE)</f>
        <v>3.5</v>
      </c>
      <c r="P330" s="13" t="str">
        <f>VLOOKUP($B330,'4. Proposed RBCs'!$B$3:$R$379,13,FALSE)</f>
        <v>--</v>
      </c>
      <c r="Q330" s="5">
        <f>VLOOKUP($B330,'4. Proposed RBCs'!$B$3:$R$379,15,FALSE)</f>
        <v>3.5</v>
      </c>
      <c r="R330" s="89" t="str">
        <f>VLOOKUP($B330,'4. Proposed RBCs'!$B$3:$R$379,17,FALSE)</f>
        <v>--</v>
      </c>
      <c r="S330" t="b">
        <f t="shared" si="72"/>
        <v>1</v>
      </c>
      <c r="T330" t="b">
        <f t="shared" si="73"/>
        <v>1</v>
      </c>
      <c r="U330" t="b">
        <f t="shared" si="74"/>
        <v>1</v>
      </c>
      <c r="V330" t="b">
        <f t="shared" si="75"/>
        <v>1</v>
      </c>
      <c r="W330" t="b">
        <f t="shared" si="76"/>
        <v>1</v>
      </c>
      <c r="X330" t="b">
        <f t="shared" si="77"/>
        <v>1</v>
      </c>
      <c r="Y330" t="b">
        <f t="shared" si="78"/>
        <v>1</v>
      </c>
      <c r="Z330" s="106" t="str">
        <f t="shared" si="79"/>
        <v>--</v>
      </c>
      <c r="AA330" s="64">
        <f t="shared" si="80"/>
        <v>0</v>
      </c>
      <c r="AB330" s="64" t="str">
        <f t="shared" si="81"/>
        <v>--</v>
      </c>
      <c r="AC330" s="64">
        <f t="shared" si="82"/>
        <v>0</v>
      </c>
      <c r="AD330" s="64" t="str">
        <f t="shared" si="83"/>
        <v>--</v>
      </c>
      <c r="AE330" s="64">
        <f t="shared" si="84"/>
        <v>0</v>
      </c>
      <c r="AF330" s="107" t="str">
        <f t="shared" si="85"/>
        <v>--</v>
      </c>
      <c r="AG330" s="114"/>
      <c r="AH330" s="83"/>
      <c r="AI330" s="83"/>
      <c r="AJ330" s="5"/>
      <c r="AK330" s="98"/>
    </row>
    <row r="331" spans="1:37" x14ac:dyDescent="0.25">
      <c r="A331" s="5">
        <v>419</v>
      </c>
      <c r="B331" s="9">
        <v>507</v>
      </c>
      <c r="C331" s="9" t="s">
        <v>568</v>
      </c>
      <c r="D331" s="18" t="s">
        <v>569</v>
      </c>
      <c r="E331" s="97" t="str">
        <f>VLOOKUP($B331,'2018 RBCs'!$A$4:$L$609,6,FALSE)</f>
        <v>--</v>
      </c>
      <c r="F331" s="5">
        <f>VLOOKUP($B331,'2018 RBCs'!$A$4:$L$609,7,FALSE)</f>
        <v>10</v>
      </c>
      <c r="G331" s="5" t="str">
        <f>VLOOKUP($B331,'2018 RBCs'!$A$4:$L$609,8,FALSE)</f>
        <v>--</v>
      </c>
      <c r="H331" s="5">
        <f>VLOOKUP($B331,'2018 RBCs'!$A$4:$L$609,9,FALSE)</f>
        <v>44</v>
      </c>
      <c r="I331" s="5" t="str">
        <f>VLOOKUP($B331,'2018 RBCs'!$A$4:$L$609,10,FALSE)</f>
        <v>--</v>
      </c>
      <c r="J331" s="5">
        <f>VLOOKUP($B331,'2018 RBCs'!$A$4:$L$609,11,FALSE)</f>
        <v>44</v>
      </c>
      <c r="K331" s="98" t="str">
        <f>VLOOKUP($B331,'2018 RBCs'!$A$4:$L$609,12,FALSE)</f>
        <v>--</v>
      </c>
      <c r="L331" s="90" t="str">
        <f>VLOOKUP($B331,'4. Proposed RBCs'!$B$3:$R$379,5,FALSE)</f>
        <v>--</v>
      </c>
      <c r="M331" s="8">
        <f>VLOOKUP($B331,'4. Proposed RBCs'!$B$3:$R$379,7,FALSE)</f>
        <v>7</v>
      </c>
      <c r="N331" s="13" t="str">
        <f>VLOOKUP($B331,'4. Proposed RBCs'!$B$3:$R$379,9,FALSE)</f>
        <v>--</v>
      </c>
      <c r="O331" s="8">
        <f>VLOOKUP($B331,'4. Proposed RBCs'!$B$3:$R$379,11,FALSE)</f>
        <v>31</v>
      </c>
      <c r="P331" s="13" t="str">
        <f>VLOOKUP($B331,'4. Proposed RBCs'!$B$3:$R$379,13,FALSE)</f>
        <v>--</v>
      </c>
      <c r="Q331" s="8">
        <f>VLOOKUP($B331,'4. Proposed RBCs'!$B$3:$R$379,15,FALSE)</f>
        <v>31</v>
      </c>
      <c r="R331" s="89" t="str">
        <f>VLOOKUP($B331,'4. Proposed RBCs'!$B$3:$R$379,17,FALSE)</f>
        <v>--</v>
      </c>
      <c r="S331" t="b">
        <f t="shared" si="72"/>
        <v>1</v>
      </c>
      <c r="T331" t="b">
        <f t="shared" si="73"/>
        <v>0</v>
      </c>
      <c r="U331" t="b">
        <f t="shared" si="74"/>
        <v>1</v>
      </c>
      <c r="V331" t="b">
        <f t="shared" si="75"/>
        <v>0</v>
      </c>
      <c r="W331" t="b">
        <f t="shared" si="76"/>
        <v>1</v>
      </c>
      <c r="X331" t="b">
        <f t="shared" si="77"/>
        <v>0</v>
      </c>
      <c r="Y331" t="b">
        <f t="shared" si="78"/>
        <v>1</v>
      </c>
      <c r="Z331" s="106" t="str">
        <f t="shared" si="79"/>
        <v>--</v>
      </c>
      <c r="AA331" s="64">
        <f t="shared" si="80"/>
        <v>-0.3</v>
      </c>
      <c r="AB331" s="64" t="str">
        <f t="shared" si="81"/>
        <v>--</v>
      </c>
      <c r="AC331" s="64">
        <f t="shared" si="82"/>
        <v>-0.29545454545454547</v>
      </c>
      <c r="AD331" s="64" t="str">
        <f t="shared" si="83"/>
        <v>--</v>
      </c>
      <c r="AE331" s="64">
        <f t="shared" si="84"/>
        <v>-0.29545454545454547</v>
      </c>
      <c r="AF331" s="107" t="str">
        <f t="shared" si="85"/>
        <v>--</v>
      </c>
      <c r="AG331" s="114"/>
      <c r="AH331" s="83" t="s">
        <v>1780</v>
      </c>
      <c r="AI331" s="83"/>
      <c r="AJ331" s="5"/>
      <c r="AK331" s="98"/>
    </row>
    <row r="332" spans="1:37" x14ac:dyDescent="0.25">
      <c r="A332" s="5">
        <v>424</v>
      </c>
      <c r="B332" s="9">
        <v>636</v>
      </c>
      <c r="C332" s="9" t="s">
        <v>570</v>
      </c>
      <c r="D332" s="18" t="s">
        <v>571</v>
      </c>
      <c r="E332" s="97" t="str">
        <f>VLOOKUP($B332,'2018 RBCs'!$A$4:$L$609,6,FALSE)</f>
        <v>--</v>
      </c>
      <c r="F332" s="5">
        <f>VLOOKUP($B332,'2018 RBCs'!$A$4:$L$609,7,FALSE)</f>
        <v>9</v>
      </c>
      <c r="G332" s="5" t="str">
        <f>VLOOKUP($B332,'2018 RBCs'!$A$4:$L$609,8,FALSE)</f>
        <v>--</v>
      </c>
      <c r="H332" s="5">
        <f>VLOOKUP($B332,'2018 RBCs'!$A$4:$L$609,9,FALSE)</f>
        <v>40</v>
      </c>
      <c r="I332" s="5" t="str">
        <f>VLOOKUP($B332,'2018 RBCs'!$A$4:$L$609,10,FALSE)</f>
        <v>--</v>
      </c>
      <c r="J332" s="5">
        <f>VLOOKUP($B332,'2018 RBCs'!$A$4:$L$609,11,FALSE)</f>
        <v>40</v>
      </c>
      <c r="K332" s="98">
        <f>VLOOKUP($B332,'2018 RBCs'!$A$4:$L$609,12,FALSE)</f>
        <v>20</v>
      </c>
      <c r="L332" s="90" t="str">
        <f>VLOOKUP($B332,'4. Proposed RBCs'!$B$3:$R$379,5,FALSE)</f>
        <v>--</v>
      </c>
      <c r="M332" s="8" t="str">
        <f>VLOOKUP($B332,'4. Proposed RBCs'!$B$3:$R$379,7,FALSE)</f>
        <v>--</v>
      </c>
      <c r="N332" s="13" t="str">
        <f>VLOOKUP($B332,'4. Proposed RBCs'!$B$3:$R$379,9,FALSE)</f>
        <v>--</v>
      </c>
      <c r="O332" s="8" t="str">
        <f>VLOOKUP($B332,'4. Proposed RBCs'!$B$3:$R$379,11,FALSE)</f>
        <v>--</v>
      </c>
      <c r="P332" s="13" t="str">
        <f>VLOOKUP($B332,'4. Proposed RBCs'!$B$3:$R$379,13,FALSE)</f>
        <v>--</v>
      </c>
      <c r="Q332" s="8" t="str">
        <f>VLOOKUP($B332,'4. Proposed RBCs'!$B$3:$R$379,15,FALSE)</f>
        <v>--</v>
      </c>
      <c r="R332" s="89">
        <f>VLOOKUP($B332,'4. Proposed RBCs'!$B$3:$R$379,17,FALSE)</f>
        <v>20</v>
      </c>
      <c r="S332" t="b">
        <f t="shared" si="72"/>
        <v>1</v>
      </c>
      <c r="T332" t="b">
        <f t="shared" si="73"/>
        <v>0</v>
      </c>
      <c r="U332" t="b">
        <f t="shared" si="74"/>
        <v>1</v>
      </c>
      <c r="V332" t="b">
        <f t="shared" si="75"/>
        <v>0</v>
      </c>
      <c r="W332" t="b">
        <f t="shared" si="76"/>
        <v>1</v>
      </c>
      <c r="X332" t="b">
        <f t="shared" si="77"/>
        <v>0</v>
      </c>
      <c r="Y332" t="b">
        <f t="shared" si="78"/>
        <v>1</v>
      </c>
      <c r="Z332" s="106" t="str">
        <f t="shared" si="79"/>
        <v>--</v>
      </c>
      <c r="AA332" s="64" t="str">
        <f t="shared" si="80"/>
        <v>--</v>
      </c>
      <c r="AB332" s="64" t="str">
        <f t="shared" si="81"/>
        <v>--</v>
      </c>
      <c r="AC332" s="64" t="str">
        <f t="shared" si="82"/>
        <v>--</v>
      </c>
      <c r="AD332" s="64" t="str">
        <f t="shared" si="83"/>
        <v>--</v>
      </c>
      <c r="AE332" s="64" t="str">
        <f t="shared" si="84"/>
        <v>--</v>
      </c>
      <c r="AF332" s="107">
        <f t="shared" si="85"/>
        <v>0</v>
      </c>
      <c r="AG332" s="114"/>
      <c r="AH332" s="83"/>
      <c r="AI332" s="83"/>
      <c r="AJ332" s="5"/>
      <c r="AK332" s="98"/>
    </row>
    <row r="333" spans="1:37" x14ac:dyDescent="0.25">
      <c r="A333" s="5">
        <v>426</v>
      </c>
      <c r="B333" s="9">
        <v>525</v>
      </c>
      <c r="C333" s="9" t="s">
        <v>572</v>
      </c>
      <c r="D333" s="18" t="s">
        <v>573</v>
      </c>
      <c r="E333" s="97" t="str">
        <f>VLOOKUP($B333,'2018 RBCs'!$A$4:$L$609,6,FALSE)</f>
        <v>--</v>
      </c>
      <c r="F333" s="5">
        <f>VLOOKUP($B333,'2018 RBCs'!$A$4:$L$609,7,FALSE)</f>
        <v>20</v>
      </c>
      <c r="G333" s="5" t="str">
        <f>VLOOKUP($B333,'2018 RBCs'!$A$4:$L$609,8,FALSE)</f>
        <v>--</v>
      </c>
      <c r="H333" s="5">
        <f>VLOOKUP($B333,'2018 RBCs'!$A$4:$L$609,9,FALSE)</f>
        <v>88</v>
      </c>
      <c r="I333" s="5" t="str">
        <f>VLOOKUP($B333,'2018 RBCs'!$A$4:$L$609,10,FALSE)</f>
        <v>--</v>
      </c>
      <c r="J333" s="5">
        <f>VLOOKUP($B333,'2018 RBCs'!$A$4:$L$609,11,FALSE)</f>
        <v>88</v>
      </c>
      <c r="K333" s="98" t="str">
        <f>VLOOKUP($B333,'2018 RBCs'!$A$4:$L$609,12,FALSE)</f>
        <v>--</v>
      </c>
      <c r="L333" s="90" t="str">
        <f>VLOOKUP($B333,'4. Proposed RBCs'!$B$3:$R$379,5,FALSE)</f>
        <v>--</v>
      </c>
      <c r="M333" s="13">
        <f>VLOOKUP($B333,'4. Proposed RBCs'!$B$3:$R$379,7,FALSE)</f>
        <v>20</v>
      </c>
      <c r="N333" s="13" t="str">
        <f>VLOOKUP($B333,'4. Proposed RBCs'!$B$3:$R$379,9,FALSE)</f>
        <v>--</v>
      </c>
      <c r="O333" s="13">
        <f>VLOOKUP($B333,'4. Proposed RBCs'!$B$3:$R$379,11,FALSE)</f>
        <v>88</v>
      </c>
      <c r="P333" s="13" t="str">
        <f>VLOOKUP($B333,'4. Proposed RBCs'!$B$3:$R$379,13,FALSE)</f>
        <v>--</v>
      </c>
      <c r="Q333" s="5">
        <f>VLOOKUP($B333,'4. Proposed RBCs'!$B$3:$R$379,15,FALSE)</f>
        <v>88</v>
      </c>
      <c r="R333" s="89" t="str">
        <f>VLOOKUP($B333,'4. Proposed RBCs'!$B$3:$R$379,17,FALSE)</f>
        <v>--</v>
      </c>
      <c r="S333" t="b">
        <f t="shared" si="72"/>
        <v>1</v>
      </c>
      <c r="T333" t="b">
        <f t="shared" si="73"/>
        <v>1</v>
      </c>
      <c r="U333" t="b">
        <f t="shared" si="74"/>
        <v>1</v>
      </c>
      <c r="V333" t="b">
        <f t="shared" si="75"/>
        <v>1</v>
      </c>
      <c r="W333" t="b">
        <f t="shared" si="76"/>
        <v>1</v>
      </c>
      <c r="X333" t="b">
        <f t="shared" si="77"/>
        <v>1</v>
      </c>
      <c r="Y333" t="b">
        <f t="shared" si="78"/>
        <v>1</v>
      </c>
      <c r="Z333" s="106" t="str">
        <f t="shared" si="79"/>
        <v>--</v>
      </c>
      <c r="AA333" s="64">
        <f t="shared" si="80"/>
        <v>0</v>
      </c>
      <c r="AB333" s="64" t="str">
        <f t="shared" si="81"/>
        <v>--</v>
      </c>
      <c r="AC333" s="64">
        <f t="shared" si="82"/>
        <v>0</v>
      </c>
      <c r="AD333" s="64" t="str">
        <f t="shared" si="83"/>
        <v>--</v>
      </c>
      <c r="AE333" s="64">
        <f t="shared" si="84"/>
        <v>0</v>
      </c>
      <c r="AF333" s="107" t="str">
        <f t="shared" si="85"/>
        <v>--</v>
      </c>
      <c r="AG333" s="114"/>
      <c r="AH333" s="83"/>
      <c r="AI333" s="83"/>
      <c r="AJ333" s="5"/>
      <c r="AK333" s="98"/>
    </row>
    <row r="334" spans="1:37" x14ac:dyDescent="0.25">
      <c r="A334" s="5">
        <v>563</v>
      </c>
      <c r="B334" s="9">
        <v>557</v>
      </c>
      <c r="C334" s="9" t="s">
        <v>816</v>
      </c>
      <c r="D334" s="18" t="s">
        <v>817</v>
      </c>
      <c r="E334" s="97">
        <f>VLOOKUP($B334,'2018 RBCs'!$A$4:$L$609,6,FALSE)</f>
        <v>1.4E-3</v>
      </c>
      <c r="F334" s="5" t="str">
        <f>VLOOKUP($B334,'2018 RBCs'!$A$4:$L$609,7,FALSE)</f>
        <v>--</v>
      </c>
      <c r="G334" s="5">
        <f>VLOOKUP($B334,'2018 RBCs'!$A$4:$L$609,8,FALSE)</f>
        <v>3.7999999999999999E-2</v>
      </c>
      <c r="H334" s="5" t="str">
        <f>VLOOKUP($B334,'2018 RBCs'!$A$4:$L$609,9,FALSE)</f>
        <v>--</v>
      </c>
      <c r="I334" s="5">
        <f>VLOOKUP($B334,'2018 RBCs'!$A$4:$L$609,10,FALSE)</f>
        <v>1.7000000000000001E-2</v>
      </c>
      <c r="J334" s="5" t="str">
        <f>VLOOKUP($B334,'2018 RBCs'!$A$4:$L$609,11,FALSE)</f>
        <v>--</v>
      </c>
      <c r="K334" s="98" t="str">
        <f>VLOOKUP($B334,'2018 RBCs'!$A$4:$L$609,12,FALSE)</f>
        <v>--</v>
      </c>
      <c r="L334" s="90">
        <f>VLOOKUP($B334,'4. Proposed RBCs'!$B$3:$R$379,5,FALSE)</f>
        <v>1.4E-3</v>
      </c>
      <c r="M334" s="13" t="str">
        <f>VLOOKUP($B334,'4. Proposed RBCs'!$B$3:$R$379,7,FALSE)</f>
        <v>--</v>
      </c>
      <c r="N334" s="13">
        <f>VLOOKUP($B334,'4. Proposed RBCs'!$B$3:$R$379,9,FALSE)</f>
        <v>3.7999999999999999E-2</v>
      </c>
      <c r="O334" s="13" t="str">
        <f>VLOOKUP($B334,'4. Proposed RBCs'!$B$3:$R$379,11,FALSE)</f>
        <v>--</v>
      </c>
      <c r="P334" s="13">
        <f>VLOOKUP($B334,'4. Proposed RBCs'!$B$3:$R$379,13,FALSE)</f>
        <v>1.7000000000000001E-2</v>
      </c>
      <c r="Q334" s="5" t="str">
        <f>VLOOKUP($B334,'4. Proposed RBCs'!$B$3:$R$379,15,FALSE)</f>
        <v>--</v>
      </c>
      <c r="R334" s="89" t="str">
        <f>VLOOKUP($B334,'4. Proposed RBCs'!$B$3:$R$379,17,FALSE)</f>
        <v>--</v>
      </c>
      <c r="S334" t="b">
        <f t="shared" si="72"/>
        <v>1</v>
      </c>
      <c r="T334" t="b">
        <f t="shared" si="73"/>
        <v>1</v>
      </c>
      <c r="U334" t="b">
        <f t="shared" si="74"/>
        <v>1</v>
      </c>
      <c r="V334" t="b">
        <f t="shared" si="75"/>
        <v>1</v>
      </c>
      <c r="W334" t="b">
        <f t="shared" si="76"/>
        <v>1</v>
      </c>
      <c r="X334" t="b">
        <f t="shared" si="77"/>
        <v>1</v>
      </c>
      <c r="Y334" t="b">
        <f t="shared" si="78"/>
        <v>1</v>
      </c>
      <c r="Z334" s="106">
        <f t="shared" si="79"/>
        <v>0</v>
      </c>
      <c r="AA334" s="64" t="str">
        <f t="shared" si="80"/>
        <v>--</v>
      </c>
      <c r="AB334" s="64">
        <f t="shared" si="81"/>
        <v>0</v>
      </c>
      <c r="AC334" s="64" t="str">
        <f t="shared" si="82"/>
        <v>--</v>
      </c>
      <c r="AD334" s="64">
        <f t="shared" si="83"/>
        <v>0</v>
      </c>
      <c r="AE334" s="64" t="str">
        <f t="shared" si="84"/>
        <v>--</v>
      </c>
      <c r="AF334" s="107" t="str">
        <f t="shared" si="85"/>
        <v>--</v>
      </c>
      <c r="AG334" s="114"/>
      <c r="AH334" s="83"/>
      <c r="AI334" s="83"/>
      <c r="AJ334" s="5"/>
      <c r="AK334" s="98"/>
    </row>
    <row r="335" spans="1:37" x14ac:dyDescent="0.25">
      <c r="A335" s="5">
        <v>565</v>
      </c>
      <c r="B335" s="9">
        <v>559</v>
      </c>
      <c r="C335" s="9" t="s">
        <v>818</v>
      </c>
      <c r="D335" s="18" t="s">
        <v>819</v>
      </c>
      <c r="E335" s="97" t="str">
        <f>VLOOKUP($B335,'2018 RBCs'!$A$4:$L$609,6,FALSE)</f>
        <v>--</v>
      </c>
      <c r="F335" s="5">
        <f>VLOOKUP($B335,'2018 RBCs'!$A$4:$L$609,7,FALSE)</f>
        <v>8</v>
      </c>
      <c r="G335" s="5" t="str">
        <f>VLOOKUP($B335,'2018 RBCs'!$A$4:$L$609,8,FALSE)</f>
        <v>--</v>
      </c>
      <c r="H335" s="5">
        <f>VLOOKUP($B335,'2018 RBCs'!$A$4:$L$609,9,FALSE)</f>
        <v>35</v>
      </c>
      <c r="I335" s="5" t="str">
        <f>VLOOKUP($B335,'2018 RBCs'!$A$4:$L$609,10,FALSE)</f>
        <v>--</v>
      </c>
      <c r="J335" s="5">
        <f>VLOOKUP($B335,'2018 RBCs'!$A$4:$L$609,11,FALSE)</f>
        <v>35</v>
      </c>
      <c r="K335" s="98" t="str">
        <f>VLOOKUP($B335,'2018 RBCs'!$A$4:$L$609,12,FALSE)</f>
        <v>--</v>
      </c>
      <c r="L335" s="90" t="str">
        <f>VLOOKUP($B335,'4. Proposed RBCs'!$B$3:$R$379,5,FALSE)</f>
        <v>--</v>
      </c>
      <c r="M335" s="13">
        <f>VLOOKUP($B335,'4. Proposed RBCs'!$B$3:$R$379,7,FALSE)</f>
        <v>8</v>
      </c>
      <c r="N335" s="13" t="str">
        <f>VLOOKUP($B335,'4. Proposed RBCs'!$B$3:$R$379,9,FALSE)</f>
        <v>--</v>
      </c>
      <c r="O335" s="13">
        <f>VLOOKUP($B335,'4. Proposed RBCs'!$B$3:$R$379,11,FALSE)</f>
        <v>35</v>
      </c>
      <c r="P335" s="13" t="str">
        <f>VLOOKUP($B335,'4. Proposed RBCs'!$B$3:$R$379,13,FALSE)</f>
        <v>--</v>
      </c>
      <c r="Q335" s="5">
        <f>VLOOKUP($B335,'4. Proposed RBCs'!$B$3:$R$379,15,FALSE)</f>
        <v>35</v>
      </c>
      <c r="R335" s="91">
        <f>VLOOKUP($B335,'4. Proposed RBCs'!$B$3:$R$379,17,FALSE)</f>
        <v>1800</v>
      </c>
      <c r="S335" t="b">
        <f t="shared" si="72"/>
        <v>1</v>
      </c>
      <c r="T335" t="b">
        <f t="shared" si="73"/>
        <v>1</v>
      </c>
      <c r="U335" t="b">
        <f t="shared" si="74"/>
        <v>1</v>
      </c>
      <c r="V335" t="b">
        <f t="shared" si="75"/>
        <v>1</v>
      </c>
      <c r="W335" t="b">
        <f t="shared" si="76"/>
        <v>1</v>
      </c>
      <c r="X335" t="b">
        <f t="shared" si="77"/>
        <v>1</v>
      </c>
      <c r="Y335" t="b">
        <f t="shared" si="78"/>
        <v>0</v>
      </c>
      <c r="Z335" s="106" t="str">
        <f t="shared" si="79"/>
        <v>--</v>
      </c>
      <c r="AA335" s="64">
        <f t="shared" si="80"/>
        <v>0</v>
      </c>
      <c r="AB335" s="64" t="str">
        <f t="shared" si="81"/>
        <v>--</v>
      </c>
      <c r="AC335" s="64">
        <f t="shared" si="82"/>
        <v>0</v>
      </c>
      <c r="AD335" s="64" t="str">
        <f t="shared" si="83"/>
        <v>--</v>
      </c>
      <c r="AE335" s="64">
        <f t="shared" si="84"/>
        <v>0</v>
      </c>
      <c r="AF335" s="107" t="str">
        <f t="shared" si="85"/>
        <v>--</v>
      </c>
      <c r="AG335" s="114"/>
      <c r="AH335" s="83"/>
      <c r="AI335" s="83"/>
      <c r="AJ335" s="5"/>
      <c r="AK335" s="98"/>
    </row>
    <row r="336" spans="1:37" x14ac:dyDescent="0.25">
      <c r="A336" s="5">
        <v>567</v>
      </c>
      <c r="B336" s="5" t="s">
        <v>820</v>
      </c>
      <c r="C336" s="10" t="s">
        <v>821</v>
      </c>
      <c r="D336" s="7" t="s">
        <v>822</v>
      </c>
      <c r="E336" s="97" t="e">
        <f>VLOOKUP($B336,'2018 RBCs'!$A$4:$L$609,6,FALSE)</f>
        <v>#N/A</v>
      </c>
      <c r="F336" s="5" t="e">
        <f>VLOOKUP($B336,'2018 RBCs'!$A$4:$L$609,7,FALSE)</f>
        <v>#N/A</v>
      </c>
      <c r="G336" s="5" t="e">
        <f>VLOOKUP($B336,'2018 RBCs'!$A$4:$L$609,8,FALSE)</f>
        <v>#N/A</v>
      </c>
      <c r="H336" s="5" t="e">
        <f>VLOOKUP($B336,'2018 RBCs'!$A$4:$L$609,9,FALSE)</f>
        <v>#N/A</v>
      </c>
      <c r="I336" s="5" t="e">
        <f>VLOOKUP($B336,'2018 RBCs'!$A$4:$L$609,10,FALSE)</f>
        <v>#N/A</v>
      </c>
      <c r="J336" s="5" t="e">
        <f>VLOOKUP($B336,'2018 RBCs'!$A$4:$L$609,11,FALSE)</f>
        <v>#N/A</v>
      </c>
      <c r="K336" s="98" t="e">
        <f>VLOOKUP($B336,'2018 RBCs'!$A$4:$L$609,12,FALSE)</f>
        <v>#N/A</v>
      </c>
      <c r="L336" s="92" t="str">
        <f>VLOOKUP($B336,'4. Proposed RBCs'!$B$3:$R$379,5,FALSE)</f>
        <v>--</v>
      </c>
      <c r="M336" s="11">
        <f>VLOOKUP($B336,'4. Proposed RBCs'!$B$3:$R$379,7,FALSE)</f>
        <v>260</v>
      </c>
      <c r="N336" s="11" t="str">
        <f>VLOOKUP($B336,'4. Proposed RBCs'!$B$3:$R$379,9,FALSE)</f>
        <v>--</v>
      </c>
      <c r="O336" s="11">
        <f>VLOOKUP($B336,'4. Proposed RBCs'!$B$3:$R$379,11,FALSE)</f>
        <v>1100</v>
      </c>
      <c r="P336" s="11" t="str">
        <f>VLOOKUP($B336,'4. Proposed RBCs'!$B$3:$R$379,13,FALSE)</f>
        <v>--</v>
      </c>
      <c r="Q336" s="11">
        <f>VLOOKUP($B336,'4. Proposed RBCs'!$B$3:$R$379,15,FALSE)</f>
        <v>1100</v>
      </c>
      <c r="R336" s="93">
        <f>VLOOKUP($B336,'4. Proposed RBCs'!$B$3:$R$379,17,FALSE)</f>
        <v>22000</v>
      </c>
      <c r="S336" t="e">
        <f t="shared" si="72"/>
        <v>#N/A</v>
      </c>
      <c r="T336" t="e">
        <f t="shared" si="73"/>
        <v>#N/A</v>
      </c>
      <c r="U336" t="e">
        <f t="shared" si="74"/>
        <v>#N/A</v>
      </c>
      <c r="V336" t="e">
        <f t="shared" si="75"/>
        <v>#N/A</v>
      </c>
      <c r="W336" t="e">
        <f t="shared" si="76"/>
        <v>#N/A</v>
      </c>
      <c r="X336" t="e">
        <f t="shared" si="77"/>
        <v>#N/A</v>
      </c>
      <c r="Y336" t="e">
        <f t="shared" si="78"/>
        <v>#N/A</v>
      </c>
      <c r="Z336" s="106" t="s">
        <v>1712</v>
      </c>
      <c r="AA336" s="64" t="s">
        <v>1712</v>
      </c>
      <c r="AB336" s="64" t="s">
        <v>1712</v>
      </c>
      <c r="AC336" s="64" t="s">
        <v>1712</v>
      </c>
      <c r="AD336" s="64" t="s">
        <v>1712</v>
      </c>
      <c r="AE336" s="64" t="s">
        <v>1712</v>
      </c>
      <c r="AF336" s="107" t="s">
        <v>1712</v>
      </c>
      <c r="AG336" s="114"/>
      <c r="AH336" s="83"/>
      <c r="AI336" s="83"/>
      <c r="AJ336" s="5"/>
      <c r="AK336" s="98"/>
    </row>
    <row r="337" spans="1:37" x14ac:dyDescent="0.25">
      <c r="A337" s="5">
        <v>568</v>
      </c>
      <c r="B337" s="9">
        <v>561</v>
      </c>
      <c r="C337" s="9" t="s">
        <v>823</v>
      </c>
      <c r="D337" s="18" t="s">
        <v>824</v>
      </c>
      <c r="E337" s="97" t="str">
        <f>VLOOKUP($B337,'2018 RBCs'!$A$4:$L$609,6,FALSE)</f>
        <v>--</v>
      </c>
      <c r="F337" s="5">
        <f>VLOOKUP($B337,'2018 RBCs'!$A$4:$L$609,7,FALSE)</f>
        <v>3000</v>
      </c>
      <c r="G337" s="5" t="str">
        <f>VLOOKUP($B337,'2018 RBCs'!$A$4:$L$609,8,FALSE)</f>
        <v>--</v>
      </c>
      <c r="H337" s="5">
        <f>VLOOKUP($B337,'2018 RBCs'!$A$4:$L$609,9,FALSE)</f>
        <v>13000</v>
      </c>
      <c r="I337" s="5" t="str">
        <f>VLOOKUP($B337,'2018 RBCs'!$A$4:$L$609,10,FALSE)</f>
        <v>--</v>
      </c>
      <c r="J337" s="5">
        <f>VLOOKUP($B337,'2018 RBCs'!$A$4:$L$609,11,FALSE)</f>
        <v>13000</v>
      </c>
      <c r="K337" s="98" t="str">
        <f>VLOOKUP($B337,'2018 RBCs'!$A$4:$L$609,12,FALSE)</f>
        <v>--</v>
      </c>
      <c r="L337" s="90" t="str">
        <f>VLOOKUP($B337,'4. Proposed RBCs'!$B$3:$R$379,5,FALSE)</f>
        <v>--</v>
      </c>
      <c r="M337" s="13">
        <f>VLOOKUP($B337,'4. Proposed RBCs'!$B$3:$R$379,7,FALSE)</f>
        <v>3000</v>
      </c>
      <c r="N337" s="13" t="str">
        <f>VLOOKUP($B337,'4. Proposed RBCs'!$B$3:$R$379,9,FALSE)</f>
        <v>--</v>
      </c>
      <c r="O337" s="13">
        <f>VLOOKUP($B337,'4. Proposed RBCs'!$B$3:$R$379,11,FALSE)</f>
        <v>13000</v>
      </c>
      <c r="P337" s="13" t="str">
        <f>VLOOKUP($B337,'4. Proposed RBCs'!$B$3:$R$379,13,FALSE)</f>
        <v>--</v>
      </c>
      <c r="Q337" s="5">
        <f>VLOOKUP($B337,'4. Proposed RBCs'!$B$3:$R$379,15,FALSE)</f>
        <v>13000</v>
      </c>
      <c r="R337" s="89" t="str">
        <f>VLOOKUP($B337,'4. Proposed RBCs'!$B$3:$R$379,17,FALSE)</f>
        <v>--</v>
      </c>
      <c r="S337" t="b">
        <f t="shared" si="72"/>
        <v>1</v>
      </c>
      <c r="T337" t="b">
        <f t="shared" si="73"/>
        <v>1</v>
      </c>
      <c r="U337" t="b">
        <f t="shared" si="74"/>
        <v>1</v>
      </c>
      <c r="V337" t="b">
        <f t="shared" si="75"/>
        <v>1</v>
      </c>
      <c r="W337" t="b">
        <f t="shared" si="76"/>
        <v>1</v>
      </c>
      <c r="X337" t="b">
        <f t="shared" si="77"/>
        <v>1</v>
      </c>
      <c r="Y337" t="b">
        <f t="shared" si="78"/>
        <v>1</v>
      </c>
      <c r="Z337" s="106" t="str">
        <f t="shared" si="79"/>
        <v>--</v>
      </c>
      <c r="AA337" s="64">
        <f t="shared" si="80"/>
        <v>0</v>
      </c>
      <c r="AB337" s="64" t="str">
        <f t="shared" si="81"/>
        <v>--</v>
      </c>
      <c r="AC337" s="64">
        <f t="shared" si="82"/>
        <v>0</v>
      </c>
      <c r="AD337" s="64" t="str">
        <f t="shared" si="83"/>
        <v>--</v>
      </c>
      <c r="AE337" s="64">
        <f t="shared" si="84"/>
        <v>0</v>
      </c>
      <c r="AF337" s="107" t="str">
        <f t="shared" si="85"/>
        <v>--</v>
      </c>
      <c r="AG337" s="114"/>
      <c r="AH337" s="83"/>
      <c r="AI337" s="83"/>
      <c r="AJ337" s="5"/>
      <c r="AK337" s="98"/>
    </row>
    <row r="338" spans="1:37" x14ac:dyDescent="0.25">
      <c r="A338" s="5">
        <v>570</v>
      </c>
      <c r="B338" s="5" t="s">
        <v>825</v>
      </c>
      <c r="C338" s="5" t="s">
        <v>826</v>
      </c>
      <c r="D338" s="7" t="s">
        <v>827</v>
      </c>
      <c r="E338" s="97" t="e">
        <f>VLOOKUP($B338,'2018 RBCs'!$A$4:$L$609,6,FALSE)</f>
        <v>#N/A</v>
      </c>
      <c r="F338" s="5" t="e">
        <f>VLOOKUP($B338,'2018 RBCs'!$A$4:$L$609,7,FALSE)</f>
        <v>#N/A</v>
      </c>
      <c r="G338" s="5" t="e">
        <f>VLOOKUP($B338,'2018 RBCs'!$A$4:$L$609,8,FALSE)</f>
        <v>#N/A</v>
      </c>
      <c r="H338" s="5" t="e">
        <f>VLOOKUP($B338,'2018 RBCs'!$A$4:$L$609,9,FALSE)</f>
        <v>#N/A</v>
      </c>
      <c r="I338" s="5" t="e">
        <f>VLOOKUP($B338,'2018 RBCs'!$A$4:$L$609,10,FALSE)</f>
        <v>#N/A</v>
      </c>
      <c r="J338" s="5" t="e">
        <f>VLOOKUP($B338,'2018 RBCs'!$A$4:$L$609,11,FALSE)</f>
        <v>#N/A</v>
      </c>
      <c r="K338" s="98" t="e">
        <f>VLOOKUP($B338,'2018 RBCs'!$A$4:$L$609,12,FALSE)</f>
        <v>#N/A</v>
      </c>
      <c r="L338" s="92" t="str">
        <f>VLOOKUP($B338,'4. Proposed RBCs'!$B$3:$R$379,5,FALSE)</f>
        <v>--</v>
      </c>
      <c r="M338" s="11" t="str">
        <f>VLOOKUP($B338,'4. Proposed RBCs'!$B$3:$R$379,7,FALSE)</f>
        <v>--</v>
      </c>
      <c r="N338" s="11" t="str">
        <f>VLOOKUP($B338,'4. Proposed RBCs'!$B$3:$R$379,9,FALSE)</f>
        <v>--</v>
      </c>
      <c r="O338" s="11" t="str">
        <f>VLOOKUP($B338,'4. Proposed RBCs'!$B$3:$R$379,11,FALSE)</f>
        <v>--</v>
      </c>
      <c r="P338" s="11" t="str">
        <f>VLOOKUP($B338,'4. Proposed RBCs'!$B$3:$R$379,13,FALSE)</f>
        <v>--</v>
      </c>
      <c r="Q338" s="11" t="str">
        <f>VLOOKUP($B338,'4. Proposed RBCs'!$B$3:$R$379,15,FALSE)</f>
        <v>--</v>
      </c>
      <c r="R338" s="93">
        <f>VLOOKUP($B338,'4. Proposed RBCs'!$B$3:$R$379,17,FALSE)</f>
        <v>39</v>
      </c>
      <c r="S338" t="e">
        <f t="shared" si="72"/>
        <v>#N/A</v>
      </c>
      <c r="T338" t="e">
        <f t="shared" si="73"/>
        <v>#N/A</v>
      </c>
      <c r="U338" t="e">
        <f t="shared" si="74"/>
        <v>#N/A</v>
      </c>
      <c r="V338" t="e">
        <f t="shared" si="75"/>
        <v>#N/A</v>
      </c>
      <c r="W338" t="e">
        <f t="shared" si="76"/>
        <v>#N/A</v>
      </c>
      <c r="X338" t="e">
        <f t="shared" si="77"/>
        <v>#N/A</v>
      </c>
      <c r="Y338" t="e">
        <f t="shared" si="78"/>
        <v>#N/A</v>
      </c>
      <c r="Z338" s="106" t="s">
        <v>1712</v>
      </c>
      <c r="AA338" s="64" t="s">
        <v>1712</v>
      </c>
      <c r="AB338" s="64" t="s">
        <v>1712</v>
      </c>
      <c r="AC338" s="64" t="s">
        <v>1712</v>
      </c>
      <c r="AD338" s="64" t="s">
        <v>1712</v>
      </c>
      <c r="AE338" s="64" t="s">
        <v>1712</v>
      </c>
      <c r="AF338" s="107" t="s">
        <v>1712</v>
      </c>
      <c r="AG338" s="114"/>
      <c r="AH338" s="83"/>
      <c r="AI338" s="83"/>
      <c r="AJ338" s="5"/>
      <c r="AK338" s="98"/>
    </row>
    <row r="339" spans="1:37" x14ac:dyDescent="0.25">
      <c r="A339" s="5">
        <v>571</v>
      </c>
      <c r="B339" s="9">
        <v>562</v>
      </c>
      <c r="C339" s="9" t="s">
        <v>828</v>
      </c>
      <c r="D339" s="18" t="s">
        <v>829</v>
      </c>
      <c r="E339" s="97" t="str">
        <f>VLOOKUP($B339,'2018 RBCs'!$A$4:$L$609,6,FALSE)</f>
        <v>--</v>
      </c>
      <c r="F339" s="5">
        <f>VLOOKUP($B339,'2018 RBCs'!$A$4:$L$609,7,FALSE)</f>
        <v>0.27</v>
      </c>
      <c r="G339" s="5" t="str">
        <f>VLOOKUP($B339,'2018 RBCs'!$A$4:$L$609,8,FALSE)</f>
        <v>--</v>
      </c>
      <c r="H339" s="5">
        <f>VLOOKUP($B339,'2018 RBCs'!$A$4:$L$609,9,FALSE)</f>
        <v>1.2</v>
      </c>
      <c r="I339" s="5" t="str">
        <f>VLOOKUP($B339,'2018 RBCs'!$A$4:$L$609,10,FALSE)</f>
        <v>--</v>
      </c>
      <c r="J339" s="5">
        <f>VLOOKUP($B339,'2018 RBCs'!$A$4:$L$609,11,FALSE)</f>
        <v>1.2</v>
      </c>
      <c r="K339" s="98">
        <f>VLOOKUP($B339,'2018 RBCs'!$A$4:$L$609,12,FALSE)</f>
        <v>20</v>
      </c>
      <c r="L339" s="90" t="str">
        <f>VLOOKUP($B339,'4. Proposed RBCs'!$B$3:$R$379,5,FALSE)</f>
        <v>--</v>
      </c>
      <c r="M339" s="13">
        <f>VLOOKUP($B339,'4. Proposed RBCs'!$B$3:$R$379,7,FALSE)</f>
        <v>0.27</v>
      </c>
      <c r="N339" s="13" t="str">
        <f>VLOOKUP($B339,'4. Proposed RBCs'!$B$3:$R$379,9,FALSE)</f>
        <v>--</v>
      </c>
      <c r="O339" s="13">
        <f>VLOOKUP($B339,'4. Proposed RBCs'!$B$3:$R$379,11,FALSE)</f>
        <v>1.2</v>
      </c>
      <c r="P339" s="13" t="str">
        <f>VLOOKUP($B339,'4. Proposed RBCs'!$B$3:$R$379,13,FALSE)</f>
        <v>--</v>
      </c>
      <c r="Q339" s="5">
        <f>VLOOKUP($B339,'4. Proposed RBCs'!$B$3:$R$379,15,FALSE)</f>
        <v>1.2</v>
      </c>
      <c r="R339" s="89">
        <f>VLOOKUP($B339,'4. Proposed RBCs'!$B$3:$R$379,17,FALSE)</f>
        <v>20</v>
      </c>
      <c r="S339" t="b">
        <f t="shared" si="72"/>
        <v>1</v>
      </c>
      <c r="T339" t="b">
        <f t="shared" si="73"/>
        <v>1</v>
      </c>
      <c r="U339" t="b">
        <f t="shared" si="74"/>
        <v>1</v>
      </c>
      <c r="V339" t="b">
        <f t="shared" si="75"/>
        <v>1</v>
      </c>
      <c r="W339" t="b">
        <f t="shared" si="76"/>
        <v>1</v>
      </c>
      <c r="X339" t="b">
        <f t="shared" si="77"/>
        <v>1</v>
      </c>
      <c r="Y339" t="b">
        <f t="shared" si="78"/>
        <v>1</v>
      </c>
      <c r="Z339" s="106" t="str">
        <f t="shared" si="79"/>
        <v>--</v>
      </c>
      <c r="AA339" s="64">
        <f t="shared" si="80"/>
        <v>0</v>
      </c>
      <c r="AB339" s="64" t="str">
        <f t="shared" si="81"/>
        <v>--</v>
      </c>
      <c r="AC339" s="64">
        <f t="shared" si="82"/>
        <v>0</v>
      </c>
      <c r="AD339" s="64" t="str">
        <f t="shared" si="83"/>
        <v>--</v>
      </c>
      <c r="AE339" s="64">
        <f t="shared" si="84"/>
        <v>0</v>
      </c>
      <c r="AF339" s="107">
        <f t="shared" si="85"/>
        <v>0</v>
      </c>
      <c r="AG339" s="114"/>
      <c r="AH339" s="83"/>
      <c r="AI339" s="83"/>
      <c r="AJ339" s="5"/>
      <c r="AK339" s="98"/>
    </row>
    <row r="340" spans="1:37" x14ac:dyDescent="0.25">
      <c r="A340" s="5">
        <v>572</v>
      </c>
      <c r="B340" s="9">
        <v>563</v>
      </c>
      <c r="C340" s="9" t="s">
        <v>830</v>
      </c>
      <c r="D340" s="18" t="s">
        <v>831</v>
      </c>
      <c r="E340" s="97">
        <f>VLOOKUP($B340,'2018 RBCs'!$A$4:$L$609,6,FALSE)</f>
        <v>0.27</v>
      </c>
      <c r="F340" s="5">
        <f>VLOOKUP($B340,'2018 RBCs'!$A$4:$L$609,7,FALSE)</f>
        <v>30</v>
      </c>
      <c r="G340" s="5">
        <f>VLOOKUP($B340,'2018 RBCs'!$A$4:$L$609,8,FALSE)</f>
        <v>7</v>
      </c>
      <c r="H340" s="5">
        <f>VLOOKUP($B340,'2018 RBCs'!$A$4:$L$609,9,FALSE)</f>
        <v>130</v>
      </c>
      <c r="I340" s="5">
        <f>VLOOKUP($B340,'2018 RBCs'!$A$4:$L$609,10,FALSE)</f>
        <v>3.2</v>
      </c>
      <c r="J340" s="5">
        <f>VLOOKUP($B340,'2018 RBCs'!$A$4:$L$609,11,FALSE)</f>
        <v>130</v>
      </c>
      <c r="K340" s="98">
        <f>VLOOKUP($B340,'2018 RBCs'!$A$4:$L$609,12,FALSE)</f>
        <v>3100</v>
      </c>
      <c r="L340" s="90">
        <f>VLOOKUP($B340,'4. Proposed RBCs'!$B$3:$R$379,5,FALSE)</f>
        <v>0.27</v>
      </c>
      <c r="M340" s="13">
        <f>VLOOKUP($B340,'4. Proposed RBCs'!$B$3:$R$379,7,FALSE)</f>
        <v>30</v>
      </c>
      <c r="N340" s="13">
        <f>VLOOKUP($B340,'4. Proposed RBCs'!$B$3:$R$379,9,FALSE)</f>
        <v>7</v>
      </c>
      <c r="O340" s="13">
        <f>VLOOKUP($B340,'4. Proposed RBCs'!$B$3:$R$379,11,FALSE)</f>
        <v>130</v>
      </c>
      <c r="P340" s="13">
        <f>VLOOKUP($B340,'4. Proposed RBCs'!$B$3:$R$379,13,FALSE)</f>
        <v>3.2</v>
      </c>
      <c r="Q340" s="5">
        <f>VLOOKUP($B340,'4. Proposed RBCs'!$B$3:$R$379,15,FALSE)</f>
        <v>130</v>
      </c>
      <c r="R340" s="91">
        <f>VLOOKUP($B340,'4. Proposed RBCs'!$B$3:$R$379,17,FALSE)</f>
        <v>260</v>
      </c>
      <c r="S340" t="b">
        <f t="shared" si="72"/>
        <v>1</v>
      </c>
      <c r="T340" t="b">
        <f t="shared" si="73"/>
        <v>1</v>
      </c>
      <c r="U340" t="b">
        <f t="shared" si="74"/>
        <v>1</v>
      </c>
      <c r="V340" t="b">
        <f t="shared" si="75"/>
        <v>1</v>
      </c>
      <c r="W340" t="b">
        <f t="shared" si="76"/>
        <v>1</v>
      </c>
      <c r="X340" t="b">
        <f t="shared" si="77"/>
        <v>1</v>
      </c>
      <c r="Y340" t="b">
        <f t="shared" si="78"/>
        <v>0</v>
      </c>
      <c r="Z340" s="106">
        <f t="shared" si="79"/>
        <v>0</v>
      </c>
      <c r="AA340" s="64">
        <f t="shared" si="80"/>
        <v>0</v>
      </c>
      <c r="AB340" s="64">
        <f t="shared" si="81"/>
        <v>0</v>
      </c>
      <c r="AC340" s="64">
        <f t="shared" si="82"/>
        <v>0</v>
      </c>
      <c r="AD340" s="64">
        <f t="shared" si="83"/>
        <v>0</v>
      </c>
      <c r="AE340" s="64">
        <f t="shared" si="84"/>
        <v>0</v>
      </c>
      <c r="AF340" s="107">
        <f t="shared" si="85"/>
        <v>-0.91612903225806452</v>
      </c>
      <c r="AG340" s="114"/>
      <c r="AH340" s="83"/>
      <c r="AI340" s="83" t="s">
        <v>1737</v>
      </c>
      <c r="AJ340" s="5"/>
      <c r="AK340" s="98"/>
    </row>
    <row r="341" spans="1:37" x14ac:dyDescent="0.25">
      <c r="A341" s="5">
        <v>560</v>
      </c>
      <c r="B341" s="9">
        <v>70</v>
      </c>
      <c r="C341" s="15" t="s">
        <v>814</v>
      </c>
      <c r="D341" s="18" t="s">
        <v>815</v>
      </c>
      <c r="E341" s="97">
        <f>VLOOKUP($B341,'2018 RBCs'!$A$4:$L$609,6,FALSE)</f>
        <v>7.1000000000000004E-3</v>
      </c>
      <c r="F341" s="5" t="str">
        <f>VLOOKUP($B341,'2018 RBCs'!$A$4:$L$609,7,FALSE)</f>
        <v>--</v>
      </c>
      <c r="G341" s="5">
        <f>VLOOKUP($B341,'2018 RBCs'!$A$4:$L$609,8,FALSE)</f>
        <v>0.19</v>
      </c>
      <c r="H341" s="5" t="str">
        <f>VLOOKUP($B341,'2018 RBCs'!$A$4:$L$609,9,FALSE)</f>
        <v>--</v>
      </c>
      <c r="I341" s="5">
        <f>VLOOKUP($B341,'2018 RBCs'!$A$4:$L$609,10,FALSE)</f>
        <v>8.5999999999999993E-2</v>
      </c>
      <c r="J341" s="5" t="str">
        <f>VLOOKUP($B341,'2018 RBCs'!$A$4:$L$609,11,FALSE)</f>
        <v>--</v>
      </c>
      <c r="K341" s="98" t="str">
        <f>VLOOKUP($B341,'2018 RBCs'!$A$4:$L$609,12,FALSE)</f>
        <v>--</v>
      </c>
      <c r="L341" s="90">
        <f>VLOOKUP($B341,'4. Proposed RBCs'!$B$3:$R$379,5,FALSE)</f>
        <v>7.1000000000000004E-3</v>
      </c>
      <c r="M341" s="13" t="str">
        <f>VLOOKUP($B341,'4. Proposed RBCs'!$B$3:$R$379,7,FALSE)</f>
        <v>--</v>
      </c>
      <c r="N341" s="13">
        <f>VLOOKUP($B341,'4. Proposed RBCs'!$B$3:$R$379,9,FALSE)</f>
        <v>0.19</v>
      </c>
      <c r="O341" s="13" t="str">
        <f>VLOOKUP($B341,'4. Proposed RBCs'!$B$3:$R$379,11,FALSE)</f>
        <v>--</v>
      </c>
      <c r="P341" s="13">
        <f>VLOOKUP($B341,'4. Proposed RBCs'!$B$3:$R$379,13,FALSE)</f>
        <v>8.5999999999999993E-2</v>
      </c>
      <c r="Q341" s="5" t="str">
        <f>VLOOKUP($B341,'4. Proposed RBCs'!$B$3:$R$379,15,FALSE)</f>
        <v>--</v>
      </c>
      <c r="R341" s="89" t="str">
        <f>VLOOKUP($B341,'4. Proposed RBCs'!$B$3:$R$379,17,FALSE)</f>
        <v>--</v>
      </c>
      <c r="S341" t="b">
        <f t="shared" si="72"/>
        <v>1</v>
      </c>
      <c r="T341" t="b">
        <f t="shared" si="73"/>
        <v>1</v>
      </c>
      <c r="U341" t="b">
        <f t="shared" si="74"/>
        <v>1</v>
      </c>
      <c r="V341" t="b">
        <f t="shared" si="75"/>
        <v>1</v>
      </c>
      <c r="W341" t="b">
        <f t="shared" si="76"/>
        <v>1</v>
      </c>
      <c r="X341" t="b">
        <f t="shared" si="77"/>
        <v>1</v>
      </c>
      <c r="Y341" t="b">
        <f t="shared" si="78"/>
        <v>1</v>
      </c>
      <c r="Z341" s="106">
        <f t="shared" si="79"/>
        <v>0</v>
      </c>
      <c r="AA341" s="64" t="str">
        <f t="shared" si="80"/>
        <v>--</v>
      </c>
      <c r="AB341" s="64">
        <f t="shared" si="81"/>
        <v>0</v>
      </c>
      <c r="AC341" s="64" t="str">
        <f t="shared" si="82"/>
        <v>--</v>
      </c>
      <c r="AD341" s="64">
        <f t="shared" si="83"/>
        <v>0</v>
      </c>
      <c r="AE341" s="64" t="str">
        <f t="shared" si="84"/>
        <v>--</v>
      </c>
      <c r="AF341" s="107" t="str">
        <f t="shared" si="85"/>
        <v>--</v>
      </c>
      <c r="AG341" s="114"/>
      <c r="AH341" s="83"/>
      <c r="AI341" s="83"/>
      <c r="AJ341" s="5"/>
      <c r="AK341" s="98"/>
    </row>
    <row r="342" spans="1:37" x14ac:dyDescent="0.25">
      <c r="A342" s="5">
        <v>580</v>
      </c>
      <c r="B342" s="9">
        <v>575</v>
      </c>
      <c r="C342" s="14" t="s">
        <v>832</v>
      </c>
      <c r="D342" s="18" t="s">
        <v>833</v>
      </c>
      <c r="E342" s="97" t="str">
        <f>VLOOKUP($B342,'2018 RBCs'!$A$4:$L$609,6,FALSE)</f>
        <v>--</v>
      </c>
      <c r="F342" s="5" t="str">
        <f>VLOOKUP($B342,'2018 RBCs'!$A$4:$L$609,7,FALSE)</f>
        <v>--</v>
      </c>
      <c r="G342" s="5" t="str">
        <f>VLOOKUP($B342,'2018 RBCs'!$A$4:$L$609,8,FALSE)</f>
        <v>--</v>
      </c>
      <c r="H342" s="5" t="str">
        <f>VLOOKUP($B342,'2018 RBCs'!$A$4:$L$609,9,FALSE)</f>
        <v>--</v>
      </c>
      <c r="I342" s="5" t="str">
        <f>VLOOKUP($B342,'2018 RBCs'!$A$4:$L$609,10,FALSE)</f>
        <v>--</v>
      </c>
      <c r="J342" s="5" t="str">
        <f>VLOOKUP($B342,'2018 RBCs'!$A$4:$L$609,11,FALSE)</f>
        <v>--</v>
      </c>
      <c r="K342" s="98">
        <f>VLOOKUP($B342,'2018 RBCs'!$A$4:$L$609,12,FALSE)</f>
        <v>2</v>
      </c>
      <c r="L342" s="90" t="str">
        <f>VLOOKUP($B342,'4. Proposed RBCs'!$B$3:$R$379,5,FALSE)</f>
        <v>--</v>
      </c>
      <c r="M342" s="8">
        <f>VLOOKUP($B342,'4. Proposed RBCs'!$B$3:$R$379,7,FALSE)</f>
        <v>0.17</v>
      </c>
      <c r="N342" s="13" t="str">
        <f>VLOOKUP($B342,'4. Proposed RBCs'!$B$3:$R$379,9,FALSE)</f>
        <v>--</v>
      </c>
      <c r="O342" s="8">
        <f>VLOOKUP($B342,'4. Proposed RBCs'!$B$3:$R$379,11,FALSE)</f>
        <v>0.2</v>
      </c>
      <c r="P342" s="13" t="str">
        <f>VLOOKUP($B342,'4. Proposed RBCs'!$B$3:$R$379,13,FALSE)</f>
        <v>--</v>
      </c>
      <c r="Q342" s="8">
        <f>VLOOKUP($B342,'4. Proposed RBCs'!$B$3:$R$379,15,FALSE)</f>
        <v>1.8</v>
      </c>
      <c r="R342" s="91" t="str">
        <f>VLOOKUP($B342,'4. Proposed RBCs'!$B$3:$R$379,17,FALSE)</f>
        <v>--</v>
      </c>
      <c r="S342" t="b">
        <f t="shared" si="72"/>
        <v>1</v>
      </c>
      <c r="T342" t="b">
        <f t="shared" si="73"/>
        <v>0</v>
      </c>
      <c r="U342" t="b">
        <f t="shared" si="74"/>
        <v>1</v>
      </c>
      <c r="V342" t="b">
        <f t="shared" si="75"/>
        <v>0</v>
      </c>
      <c r="W342" t="b">
        <f t="shared" si="76"/>
        <v>1</v>
      </c>
      <c r="X342" t="b">
        <f t="shared" si="77"/>
        <v>0</v>
      </c>
      <c r="Y342" t="b">
        <f t="shared" si="78"/>
        <v>0</v>
      </c>
      <c r="Z342" s="106" t="str">
        <f t="shared" si="79"/>
        <v>--</v>
      </c>
      <c r="AA342" s="64" t="str">
        <f t="shared" si="80"/>
        <v>--</v>
      </c>
      <c r="AB342" s="64" t="str">
        <f t="shared" si="81"/>
        <v>--</v>
      </c>
      <c r="AC342" s="64" t="str">
        <f t="shared" si="82"/>
        <v>--</v>
      </c>
      <c r="AD342" s="64" t="str">
        <f t="shared" si="83"/>
        <v>--</v>
      </c>
      <c r="AE342" s="64" t="str">
        <f t="shared" si="84"/>
        <v>--</v>
      </c>
      <c r="AF342" s="107" t="str">
        <f t="shared" si="85"/>
        <v>--</v>
      </c>
      <c r="AG342" s="114"/>
      <c r="AH342" s="83"/>
      <c r="AI342" s="83"/>
      <c r="AJ342" s="5"/>
      <c r="AK342" s="98" t="s">
        <v>54</v>
      </c>
    </row>
    <row r="343" spans="1:37" x14ac:dyDescent="0.25">
      <c r="A343" s="5">
        <v>581</v>
      </c>
      <c r="B343" s="9">
        <v>577</v>
      </c>
      <c r="C343" s="15" t="s">
        <v>834</v>
      </c>
      <c r="D343" s="18" t="s">
        <v>835</v>
      </c>
      <c r="E343" s="97" t="str">
        <f>VLOOKUP($B343,'2018 RBCs'!$A$4:$L$609,6,FALSE)</f>
        <v>--</v>
      </c>
      <c r="F343" s="5" t="str">
        <f>VLOOKUP($B343,'2018 RBCs'!$A$4:$L$609,7,FALSE)</f>
        <v>--</v>
      </c>
      <c r="G343" s="5" t="str">
        <f>VLOOKUP($B343,'2018 RBCs'!$A$4:$L$609,8,FALSE)</f>
        <v>--</v>
      </c>
      <c r="H343" s="5" t="str">
        <f>VLOOKUP($B343,'2018 RBCs'!$A$4:$L$609,9,FALSE)</f>
        <v>--</v>
      </c>
      <c r="I343" s="5" t="str">
        <f>VLOOKUP($B343,'2018 RBCs'!$A$4:$L$609,10,FALSE)</f>
        <v>--</v>
      </c>
      <c r="J343" s="5" t="str">
        <f>VLOOKUP($B343,'2018 RBCs'!$A$4:$L$609,11,FALSE)</f>
        <v>--</v>
      </c>
      <c r="K343" s="98">
        <f>VLOOKUP($B343,'2018 RBCs'!$A$4:$L$609,12,FALSE)</f>
        <v>5</v>
      </c>
      <c r="L343" s="90" t="str">
        <f>VLOOKUP($B343,'4. Proposed RBCs'!$B$3:$R$379,5,FALSE)</f>
        <v>--</v>
      </c>
      <c r="M343" s="13" t="str">
        <f>VLOOKUP($B343,'4. Proposed RBCs'!$B$3:$R$379,7,FALSE)</f>
        <v>--</v>
      </c>
      <c r="N343" s="13" t="str">
        <f>VLOOKUP($B343,'4. Proposed RBCs'!$B$3:$R$379,9,FALSE)</f>
        <v>--</v>
      </c>
      <c r="O343" s="13" t="str">
        <f>VLOOKUP($B343,'4. Proposed RBCs'!$B$3:$R$379,11,FALSE)</f>
        <v>--</v>
      </c>
      <c r="P343" s="13" t="str">
        <f>VLOOKUP($B343,'4. Proposed RBCs'!$B$3:$R$379,13,FALSE)</f>
        <v>--</v>
      </c>
      <c r="Q343" s="5" t="str">
        <f>VLOOKUP($B343,'4. Proposed RBCs'!$B$3:$R$379,15,FALSE)</f>
        <v>--</v>
      </c>
      <c r="R343" s="91">
        <f>VLOOKUP($B343,'4. Proposed RBCs'!$B$3:$R$379,17,FALSE)</f>
        <v>0.21</v>
      </c>
      <c r="S343" t="b">
        <f t="shared" si="72"/>
        <v>1</v>
      </c>
      <c r="T343" t="b">
        <f t="shared" si="73"/>
        <v>1</v>
      </c>
      <c r="U343" t="b">
        <f t="shared" si="74"/>
        <v>1</v>
      </c>
      <c r="V343" t="b">
        <f t="shared" si="75"/>
        <v>1</v>
      </c>
      <c r="W343" t="b">
        <f t="shared" si="76"/>
        <v>1</v>
      </c>
      <c r="X343" t="b">
        <f t="shared" si="77"/>
        <v>1</v>
      </c>
      <c r="Y343" t="b">
        <f t="shared" si="78"/>
        <v>0</v>
      </c>
      <c r="Z343" s="106" t="str">
        <f t="shared" si="79"/>
        <v>--</v>
      </c>
      <c r="AA343" s="64" t="str">
        <f t="shared" si="80"/>
        <v>--</v>
      </c>
      <c r="AB343" s="64" t="str">
        <f t="shared" si="81"/>
        <v>--</v>
      </c>
      <c r="AC343" s="64" t="str">
        <f t="shared" si="82"/>
        <v>--</v>
      </c>
      <c r="AD343" s="64" t="str">
        <f t="shared" si="83"/>
        <v>--</v>
      </c>
      <c r="AE343" s="64" t="str">
        <f t="shared" si="84"/>
        <v>--</v>
      </c>
      <c r="AF343" s="107">
        <f t="shared" si="85"/>
        <v>-0.95799999999999996</v>
      </c>
      <c r="AG343" s="114"/>
      <c r="AH343" s="83"/>
      <c r="AI343" s="83" t="s">
        <v>1735</v>
      </c>
      <c r="AJ343" s="5"/>
      <c r="AK343" s="98"/>
    </row>
    <row r="344" spans="1:37" x14ac:dyDescent="0.25">
      <c r="A344" s="5">
        <v>582</v>
      </c>
      <c r="B344" s="5">
        <v>579</v>
      </c>
      <c r="C344" s="5" t="s">
        <v>836</v>
      </c>
      <c r="D344" s="7" t="s">
        <v>837</v>
      </c>
      <c r="E344" s="97" t="str">
        <f>VLOOKUP($B344,'2018 RBCs'!$A$4:$L$609,6,FALSE)</f>
        <v>--</v>
      </c>
      <c r="F344" s="5">
        <f>VLOOKUP($B344,'2018 RBCs'!$A$4:$L$609,7,FALSE)</f>
        <v>3</v>
      </c>
      <c r="G344" s="5" t="str">
        <f>VLOOKUP($B344,'2018 RBCs'!$A$4:$L$609,8,FALSE)</f>
        <v>--</v>
      </c>
      <c r="H344" s="5">
        <f>VLOOKUP($B344,'2018 RBCs'!$A$4:$L$609,9,FALSE)</f>
        <v>13</v>
      </c>
      <c r="I344" s="5" t="str">
        <f>VLOOKUP($B344,'2018 RBCs'!$A$4:$L$609,10,FALSE)</f>
        <v>--</v>
      </c>
      <c r="J344" s="5">
        <f>VLOOKUP($B344,'2018 RBCs'!$A$4:$L$609,11,FALSE)</f>
        <v>13</v>
      </c>
      <c r="K344" s="98" t="str">
        <f>VLOOKUP($B344,'2018 RBCs'!$A$4:$L$609,12,FALSE)</f>
        <v>--</v>
      </c>
      <c r="L344" s="90" t="str">
        <f>VLOOKUP($B344,'4. Proposed RBCs'!$B$3:$R$379,5,FALSE)</f>
        <v>--</v>
      </c>
      <c r="M344" s="13">
        <f>VLOOKUP($B344,'4. Proposed RBCs'!$B$3:$R$379,7,FALSE)</f>
        <v>3</v>
      </c>
      <c r="N344" s="13" t="str">
        <f>VLOOKUP($B344,'4. Proposed RBCs'!$B$3:$R$379,9,FALSE)</f>
        <v>--</v>
      </c>
      <c r="O344" s="13">
        <f>VLOOKUP($B344,'4. Proposed RBCs'!$B$3:$R$379,11,FALSE)</f>
        <v>13</v>
      </c>
      <c r="P344" s="13" t="str">
        <f>VLOOKUP($B344,'4. Proposed RBCs'!$B$3:$R$379,13,FALSE)</f>
        <v>--</v>
      </c>
      <c r="Q344" s="5">
        <f>VLOOKUP($B344,'4. Proposed RBCs'!$B$3:$R$379,15,FALSE)</f>
        <v>13</v>
      </c>
      <c r="R344" s="91">
        <f>VLOOKUP($B344,'4. Proposed RBCs'!$B$3:$R$379,17,FALSE)</f>
        <v>24</v>
      </c>
      <c r="S344" t="b">
        <f t="shared" si="72"/>
        <v>1</v>
      </c>
      <c r="T344" t="b">
        <f t="shared" si="73"/>
        <v>1</v>
      </c>
      <c r="U344" t="b">
        <f t="shared" si="74"/>
        <v>1</v>
      </c>
      <c r="V344" t="b">
        <f t="shared" si="75"/>
        <v>1</v>
      </c>
      <c r="W344" t="b">
        <f t="shared" si="76"/>
        <v>1</v>
      </c>
      <c r="X344" t="b">
        <f t="shared" si="77"/>
        <v>1</v>
      </c>
      <c r="Y344" t="b">
        <f t="shared" si="78"/>
        <v>0</v>
      </c>
      <c r="Z344" s="106" t="str">
        <f t="shared" si="79"/>
        <v>--</v>
      </c>
      <c r="AA344" s="64">
        <f t="shared" si="80"/>
        <v>0</v>
      </c>
      <c r="AB344" s="64" t="str">
        <f t="shared" si="81"/>
        <v>--</v>
      </c>
      <c r="AC344" s="64">
        <f t="shared" si="82"/>
        <v>0</v>
      </c>
      <c r="AD344" s="64" t="str">
        <f t="shared" si="83"/>
        <v>--</v>
      </c>
      <c r="AE344" s="64">
        <f t="shared" si="84"/>
        <v>0</v>
      </c>
      <c r="AF344" s="107" t="str">
        <f t="shared" si="85"/>
        <v>--</v>
      </c>
      <c r="AG344" s="114"/>
      <c r="AH344" s="83"/>
      <c r="AI344" s="83"/>
      <c r="AJ344" s="5"/>
      <c r="AK344" s="98"/>
    </row>
    <row r="345" spans="1:37" x14ac:dyDescent="0.25">
      <c r="A345" s="5">
        <v>583</v>
      </c>
      <c r="B345" s="5" t="s">
        <v>838</v>
      </c>
      <c r="C345" s="5" t="s">
        <v>838</v>
      </c>
      <c r="D345" s="7" t="s">
        <v>839</v>
      </c>
      <c r="E345" s="97" t="e">
        <f>VLOOKUP($B345,'2018 RBCs'!$A$4:$L$609,6,FALSE)</f>
        <v>#N/A</v>
      </c>
      <c r="F345" s="5" t="e">
        <f>VLOOKUP($B345,'2018 RBCs'!$A$4:$L$609,7,FALSE)</f>
        <v>#N/A</v>
      </c>
      <c r="G345" s="5" t="e">
        <f>VLOOKUP($B345,'2018 RBCs'!$A$4:$L$609,8,FALSE)</f>
        <v>#N/A</v>
      </c>
      <c r="H345" s="5" t="e">
        <f>VLOOKUP($B345,'2018 RBCs'!$A$4:$L$609,9,FALSE)</f>
        <v>#N/A</v>
      </c>
      <c r="I345" s="5" t="e">
        <f>VLOOKUP($B345,'2018 RBCs'!$A$4:$L$609,10,FALSE)</f>
        <v>#N/A</v>
      </c>
      <c r="J345" s="5" t="e">
        <f>VLOOKUP($B345,'2018 RBCs'!$A$4:$L$609,11,FALSE)</f>
        <v>#N/A</v>
      </c>
      <c r="K345" s="98" t="e">
        <f>VLOOKUP($B345,'2018 RBCs'!$A$4:$L$609,12,FALSE)</f>
        <v>#N/A</v>
      </c>
      <c r="L345" s="92" t="str">
        <f>VLOOKUP($B345,'4. Proposed RBCs'!$B$3:$R$379,5,FALSE)</f>
        <v>--</v>
      </c>
      <c r="M345" s="11">
        <f>VLOOKUP($B345,'4. Proposed RBCs'!$B$3:$R$379,7,FALSE)</f>
        <v>6.6</v>
      </c>
      <c r="N345" s="11" t="str">
        <f>VLOOKUP($B345,'4. Proposed RBCs'!$B$3:$R$379,9,FALSE)</f>
        <v>--</v>
      </c>
      <c r="O345" s="11">
        <f>VLOOKUP($B345,'4. Proposed RBCs'!$B$3:$R$379,11,FALSE)</f>
        <v>29</v>
      </c>
      <c r="P345" s="11" t="str">
        <f>VLOOKUP($B345,'4. Proposed RBCs'!$B$3:$R$379,13,FALSE)</f>
        <v>--</v>
      </c>
      <c r="Q345" s="11">
        <f>VLOOKUP($B345,'4. Proposed RBCs'!$B$3:$R$379,15,FALSE)</f>
        <v>29</v>
      </c>
      <c r="R345" s="93" t="str">
        <f>VLOOKUP($B345,'4. Proposed RBCs'!$B$3:$R$379,17,FALSE)</f>
        <v>--</v>
      </c>
      <c r="S345" t="e">
        <f t="shared" si="72"/>
        <v>#N/A</v>
      </c>
      <c r="T345" t="e">
        <f t="shared" si="73"/>
        <v>#N/A</v>
      </c>
      <c r="U345" t="e">
        <f t="shared" si="74"/>
        <v>#N/A</v>
      </c>
      <c r="V345" t="e">
        <f t="shared" si="75"/>
        <v>#N/A</v>
      </c>
      <c r="W345" t="e">
        <f t="shared" si="76"/>
        <v>#N/A</v>
      </c>
      <c r="X345" t="e">
        <f t="shared" si="77"/>
        <v>#N/A</v>
      </c>
      <c r="Y345" t="e">
        <f t="shared" si="78"/>
        <v>#N/A</v>
      </c>
      <c r="Z345" s="106" t="s">
        <v>1712</v>
      </c>
      <c r="AA345" s="64" t="s">
        <v>1712</v>
      </c>
      <c r="AB345" s="64" t="s">
        <v>1712</v>
      </c>
      <c r="AC345" s="64" t="s">
        <v>1712</v>
      </c>
      <c r="AD345" s="64" t="s">
        <v>1712</v>
      </c>
      <c r="AE345" s="64" t="s">
        <v>1712</v>
      </c>
      <c r="AF345" s="107" t="s">
        <v>1712</v>
      </c>
      <c r="AG345" s="114"/>
      <c r="AH345" s="83"/>
      <c r="AI345" s="83"/>
      <c r="AJ345" s="5"/>
      <c r="AK345" s="98"/>
    </row>
    <row r="346" spans="1:37" x14ac:dyDescent="0.25">
      <c r="A346" s="5">
        <v>585</v>
      </c>
      <c r="B346" s="9">
        <v>582</v>
      </c>
      <c r="C346" s="9" t="s">
        <v>840</v>
      </c>
      <c r="D346" s="18" t="s">
        <v>841</v>
      </c>
      <c r="E346" s="97" t="str">
        <f>VLOOKUP($B346,'2018 RBCs'!$A$4:$L$609,6,FALSE)</f>
        <v>--</v>
      </c>
      <c r="F346" s="5" t="str">
        <f>VLOOKUP($B346,'2018 RBCs'!$A$4:$L$609,7,FALSE)</f>
        <v>--</v>
      </c>
      <c r="G346" s="5" t="str">
        <f>VLOOKUP($B346,'2018 RBCs'!$A$4:$L$609,8,FALSE)</f>
        <v>--</v>
      </c>
      <c r="H346" s="5" t="str">
        <f>VLOOKUP($B346,'2018 RBCs'!$A$4:$L$609,9,FALSE)</f>
        <v>--</v>
      </c>
      <c r="I346" s="5" t="str">
        <f>VLOOKUP($B346,'2018 RBCs'!$A$4:$L$609,10,FALSE)</f>
        <v>--</v>
      </c>
      <c r="J346" s="5" t="str">
        <f>VLOOKUP($B346,'2018 RBCs'!$A$4:$L$609,11,FALSE)</f>
        <v>--</v>
      </c>
      <c r="K346" s="98">
        <f>VLOOKUP($B346,'2018 RBCs'!$A$4:$L$609,12,FALSE)</f>
        <v>8</v>
      </c>
      <c r="L346" s="90" t="str">
        <f>VLOOKUP($B346,'4. Proposed RBCs'!$B$3:$R$379,5,FALSE)</f>
        <v>--</v>
      </c>
      <c r="M346" s="13" t="str">
        <f>VLOOKUP($B346,'4. Proposed RBCs'!$B$3:$R$379,7,FALSE)</f>
        <v>--</v>
      </c>
      <c r="N346" s="13" t="str">
        <f>VLOOKUP($B346,'4. Proposed RBCs'!$B$3:$R$379,9,FALSE)</f>
        <v>--</v>
      </c>
      <c r="O346" s="13" t="str">
        <f>VLOOKUP($B346,'4. Proposed RBCs'!$B$3:$R$379,11,FALSE)</f>
        <v>--</v>
      </c>
      <c r="P346" s="13" t="str">
        <f>VLOOKUP($B346,'4. Proposed RBCs'!$B$3:$R$379,13,FALSE)</f>
        <v>--</v>
      </c>
      <c r="Q346" s="5" t="str">
        <f>VLOOKUP($B346,'4. Proposed RBCs'!$B$3:$R$379,15,FALSE)</f>
        <v>--</v>
      </c>
      <c r="R346" s="89">
        <f>VLOOKUP($B346,'4. Proposed RBCs'!$B$3:$R$379,17,FALSE)</f>
        <v>8</v>
      </c>
      <c r="S346" t="b">
        <f t="shared" si="72"/>
        <v>1</v>
      </c>
      <c r="T346" t="b">
        <f t="shared" si="73"/>
        <v>1</v>
      </c>
      <c r="U346" t="b">
        <f t="shared" si="74"/>
        <v>1</v>
      </c>
      <c r="V346" t="b">
        <f t="shared" si="75"/>
        <v>1</v>
      </c>
      <c r="W346" t="b">
        <f t="shared" si="76"/>
        <v>1</v>
      </c>
      <c r="X346" t="b">
        <f t="shared" si="77"/>
        <v>1</v>
      </c>
      <c r="Y346" t="b">
        <f t="shared" si="78"/>
        <v>1</v>
      </c>
      <c r="Z346" s="106" t="str">
        <f t="shared" si="79"/>
        <v>--</v>
      </c>
      <c r="AA346" s="64" t="str">
        <f t="shared" si="80"/>
        <v>--</v>
      </c>
      <c r="AB346" s="64" t="str">
        <f t="shared" si="81"/>
        <v>--</v>
      </c>
      <c r="AC346" s="64" t="str">
        <f t="shared" si="82"/>
        <v>--</v>
      </c>
      <c r="AD346" s="64" t="str">
        <f t="shared" si="83"/>
        <v>--</v>
      </c>
      <c r="AE346" s="64" t="str">
        <f t="shared" si="84"/>
        <v>--</v>
      </c>
      <c r="AF346" s="107">
        <f t="shared" si="85"/>
        <v>0</v>
      </c>
      <c r="AG346" s="114"/>
      <c r="AH346" s="83"/>
      <c r="AI346" s="83"/>
      <c r="AJ346" s="5"/>
      <c r="AK346" s="98"/>
    </row>
    <row r="347" spans="1:37" x14ac:dyDescent="0.25">
      <c r="A347" s="5">
        <v>613</v>
      </c>
      <c r="B347" s="5" t="s">
        <v>870</v>
      </c>
      <c r="C347" s="5" t="s">
        <v>871</v>
      </c>
      <c r="D347" s="7" t="s">
        <v>872</v>
      </c>
      <c r="E347" s="97" t="e">
        <f>VLOOKUP($B347,'2018 RBCs'!$A$4:$L$609,6,FALSE)</f>
        <v>#N/A</v>
      </c>
      <c r="F347" s="5" t="e">
        <f>VLOOKUP($B347,'2018 RBCs'!$A$4:$L$609,7,FALSE)</f>
        <v>#N/A</v>
      </c>
      <c r="G347" s="5" t="e">
        <f>VLOOKUP($B347,'2018 RBCs'!$A$4:$L$609,8,FALSE)</f>
        <v>#N/A</v>
      </c>
      <c r="H347" s="5" t="e">
        <f>VLOOKUP($B347,'2018 RBCs'!$A$4:$L$609,9,FALSE)</f>
        <v>#N/A</v>
      </c>
      <c r="I347" s="5" t="e">
        <f>VLOOKUP($B347,'2018 RBCs'!$A$4:$L$609,10,FALSE)</f>
        <v>#N/A</v>
      </c>
      <c r="J347" s="5" t="e">
        <f>VLOOKUP($B347,'2018 RBCs'!$A$4:$L$609,11,FALSE)</f>
        <v>#N/A</v>
      </c>
      <c r="K347" s="98" t="e">
        <f>VLOOKUP($B347,'2018 RBCs'!$A$4:$L$609,12,FALSE)</f>
        <v>#N/A</v>
      </c>
      <c r="L347" s="92" t="str">
        <f>VLOOKUP($B347,'4. Proposed RBCs'!$B$3:$R$379,5,FALSE)</f>
        <v>--</v>
      </c>
      <c r="M347" s="11">
        <f>VLOOKUP($B347,'4. Proposed RBCs'!$B$3:$R$379,7,FALSE)</f>
        <v>13</v>
      </c>
      <c r="N347" s="11" t="str">
        <f>VLOOKUP($B347,'4. Proposed RBCs'!$B$3:$R$379,9,FALSE)</f>
        <v>--</v>
      </c>
      <c r="O347" s="11">
        <f>VLOOKUP($B347,'4. Proposed RBCs'!$B$3:$R$379,11,FALSE)</f>
        <v>59</v>
      </c>
      <c r="P347" s="11" t="str">
        <f>VLOOKUP($B347,'4. Proposed RBCs'!$B$3:$R$379,13,FALSE)</f>
        <v>--</v>
      </c>
      <c r="Q347" s="11">
        <f>VLOOKUP($B347,'4. Proposed RBCs'!$B$3:$R$379,15,FALSE)</f>
        <v>59</v>
      </c>
      <c r="R347" s="93">
        <f>VLOOKUP($B347,'4. Proposed RBCs'!$B$3:$R$379,17,FALSE)</f>
        <v>56</v>
      </c>
      <c r="S347" t="e">
        <f t="shared" si="72"/>
        <v>#N/A</v>
      </c>
      <c r="T347" t="e">
        <f t="shared" si="73"/>
        <v>#N/A</v>
      </c>
      <c r="U347" t="e">
        <f t="shared" si="74"/>
        <v>#N/A</v>
      </c>
      <c r="V347" t="e">
        <f t="shared" si="75"/>
        <v>#N/A</v>
      </c>
      <c r="W347" t="e">
        <f t="shared" si="76"/>
        <v>#N/A</v>
      </c>
      <c r="X347" t="e">
        <f t="shared" si="77"/>
        <v>#N/A</v>
      </c>
      <c r="Y347" t="e">
        <f t="shared" si="78"/>
        <v>#N/A</v>
      </c>
      <c r="Z347" s="106" t="s">
        <v>1712</v>
      </c>
      <c r="AA347" s="64" t="s">
        <v>1712</v>
      </c>
      <c r="AB347" s="64" t="s">
        <v>1712</v>
      </c>
      <c r="AC347" s="64" t="s">
        <v>1712</v>
      </c>
      <c r="AD347" s="64" t="s">
        <v>1712</v>
      </c>
      <c r="AE347" s="64" t="s">
        <v>1712</v>
      </c>
      <c r="AF347" s="107" t="s">
        <v>1712</v>
      </c>
      <c r="AG347" s="114"/>
      <c r="AH347" s="83"/>
      <c r="AI347" s="83"/>
      <c r="AJ347" s="5"/>
      <c r="AK347" s="98"/>
    </row>
    <row r="348" spans="1:37" x14ac:dyDescent="0.25">
      <c r="A348" s="5">
        <v>588</v>
      </c>
      <c r="B348" s="9">
        <v>585</v>
      </c>
      <c r="C348" s="9" t="s">
        <v>842</v>
      </c>
      <c r="D348" s="18" t="s">
        <v>843</v>
      </c>
      <c r="E348" s="97" t="str">
        <f>VLOOKUP($B348,'2018 RBCs'!$A$4:$L$609,6,FALSE)</f>
        <v>--</v>
      </c>
      <c r="F348" s="5">
        <f>VLOOKUP($B348,'2018 RBCs'!$A$4:$L$609,7,FALSE)</f>
        <v>1000</v>
      </c>
      <c r="G348" s="5" t="str">
        <f>VLOOKUP($B348,'2018 RBCs'!$A$4:$L$609,8,FALSE)</f>
        <v>--</v>
      </c>
      <c r="H348" s="5">
        <f>VLOOKUP($B348,'2018 RBCs'!$A$4:$L$609,9,FALSE)</f>
        <v>4400</v>
      </c>
      <c r="I348" s="5" t="str">
        <f>VLOOKUP($B348,'2018 RBCs'!$A$4:$L$609,10,FALSE)</f>
        <v>--</v>
      </c>
      <c r="J348" s="5">
        <f>VLOOKUP($B348,'2018 RBCs'!$A$4:$L$609,11,FALSE)</f>
        <v>4400</v>
      </c>
      <c r="K348" s="98">
        <f>VLOOKUP($B348,'2018 RBCs'!$A$4:$L$609,12,FALSE)</f>
        <v>21000</v>
      </c>
      <c r="L348" s="90" t="str">
        <f>VLOOKUP($B348,'4. Proposed RBCs'!$B$3:$R$379,5,FALSE)</f>
        <v>--</v>
      </c>
      <c r="M348" s="8">
        <f>VLOOKUP($B348,'4. Proposed RBCs'!$B$3:$R$379,7,FALSE)</f>
        <v>850</v>
      </c>
      <c r="N348" s="13" t="str">
        <f>VLOOKUP($B348,'4. Proposed RBCs'!$B$3:$R$379,9,FALSE)</f>
        <v>--</v>
      </c>
      <c r="O348" s="8">
        <f>VLOOKUP($B348,'4. Proposed RBCs'!$B$3:$R$379,11,FALSE)</f>
        <v>3700</v>
      </c>
      <c r="P348" s="13" t="str">
        <f>VLOOKUP($B348,'4. Proposed RBCs'!$B$3:$R$379,13,FALSE)</f>
        <v>--</v>
      </c>
      <c r="Q348" s="8">
        <f>VLOOKUP($B348,'4. Proposed RBCs'!$B$3:$R$379,15,FALSE)</f>
        <v>3700</v>
      </c>
      <c r="R348" s="89">
        <f>VLOOKUP($B348,'4. Proposed RBCs'!$B$3:$R$379,17,FALSE)</f>
        <v>21000</v>
      </c>
      <c r="S348" t="b">
        <f t="shared" si="72"/>
        <v>1</v>
      </c>
      <c r="T348" t="b">
        <f t="shared" si="73"/>
        <v>0</v>
      </c>
      <c r="U348" t="b">
        <f t="shared" si="74"/>
        <v>1</v>
      </c>
      <c r="V348" t="b">
        <f t="shared" si="75"/>
        <v>0</v>
      </c>
      <c r="W348" t="b">
        <f t="shared" si="76"/>
        <v>1</v>
      </c>
      <c r="X348" t="b">
        <f t="shared" si="77"/>
        <v>0</v>
      </c>
      <c r="Y348" t="b">
        <f t="shared" si="78"/>
        <v>1</v>
      </c>
      <c r="Z348" s="106" t="str">
        <f t="shared" si="79"/>
        <v>--</v>
      </c>
      <c r="AA348" s="64">
        <f t="shared" si="80"/>
        <v>-0.15</v>
      </c>
      <c r="AB348" s="64" t="str">
        <f t="shared" si="81"/>
        <v>--</v>
      </c>
      <c r="AC348" s="64">
        <f t="shared" si="82"/>
        <v>-0.15909090909090909</v>
      </c>
      <c r="AD348" s="64" t="str">
        <f t="shared" si="83"/>
        <v>--</v>
      </c>
      <c r="AE348" s="64">
        <f t="shared" si="84"/>
        <v>-0.15909090909090909</v>
      </c>
      <c r="AF348" s="107">
        <f t="shared" si="85"/>
        <v>0</v>
      </c>
      <c r="AG348" s="114"/>
      <c r="AH348" s="83" t="s">
        <v>1729</v>
      </c>
      <c r="AI348" s="83"/>
      <c r="AJ348" s="5"/>
      <c r="AK348" s="98"/>
    </row>
    <row r="349" spans="1:37" x14ac:dyDescent="0.25">
      <c r="A349" s="5">
        <v>592</v>
      </c>
      <c r="B349" s="9">
        <v>588</v>
      </c>
      <c r="C349" s="9" t="s">
        <v>846</v>
      </c>
      <c r="D349" s="18" t="s">
        <v>847</v>
      </c>
      <c r="E349" s="97" t="str">
        <f>VLOOKUP($B349,'2018 RBCs'!$A$4:$L$609,6,FALSE)</f>
        <v>--</v>
      </c>
      <c r="F349" s="5" t="str">
        <f>VLOOKUP($B349,'2018 RBCs'!$A$4:$L$609,7,FALSE)</f>
        <v>--</v>
      </c>
      <c r="G349" s="5" t="str">
        <f>VLOOKUP($B349,'2018 RBCs'!$A$4:$L$609,8,FALSE)</f>
        <v>--</v>
      </c>
      <c r="H349" s="5" t="str">
        <f>VLOOKUP($B349,'2018 RBCs'!$A$4:$L$609,9,FALSE)</f>
        <v>--</v>
      </c>
      <c r="I349" s="5" t="str">
        <f>VLOOKUP($B349,'2018 RBCs'!$A$4:$L$609,10,FALSE)</f>
        <v>--</v>
      </c>
      <c r="J349" s="5" t="str">
        <f>VLOOKUP($B349,'2018 RBCs'!$A$4:$L$609,11,FALSE)</f>
        <v>--</v>
      </c>
      <c r="K349" s="98">
        <f>VLOOKUP($B349,'2018 RBCs'!$A$4:$L$609,12,FALSE)</f>
        <v>0.7</v>
      </c>
      <c r="L349" s="90" t="str">
        <f>VLOOKUP($B349,'4. Proposed RBCs'!$B$3:$R$379,5,FALSE)</f>
        <v>--</v>
      </c>
      <c r="M349" s="13" t="str">
        <f>VLOOKUP($B349,'4. Proposed RBCs'!$B$3:$R$379,7,FALSE)</f>
        <v>--</v>
      </c>
      <c r="N349" s="13" t="str">
        <f>VLOOKUP($B349,'4. Proposed RBCs'!$B$3:$R$379,9,FALSE)</f>
        <v>--</v>
      </c>
      <c r="O349" s="13" t="str">
        <f>VLOOKUP($B349,'4. Proposed RBCs'!$B$3:$R$379,11,FALSE)</f>
        <v>--</v>
      </c>
      <c r="P349" s="13" t="str">
        <f>VLOOKUP($B349,'4. Proposed RBCs'!$B$3:$R$379,13,FALSE)</f>
        <v>--</v>
      </c>
      <c r="Q349" s="5" t="str">
        <f>VLOOKUP($B349,'4. Proposed RBCs'!$B$3:$R$379,15,FALSE)</f>
        <v>--</v>
      </c>
      <c r="R349" s="89">
        <f>VLOOKUP($B349,'4. Proposed RBCs'!$B$3:$R$379,17,FALSE)</f>
        <v>0.7</v>
      </c>
      <c r="S349" t="b">
        <f t="shared" si="72"/>
        <v>1</v>
      </c>
      <c r="T349" t="b">
        <f t="shared" si="73"/>
        <v>1</v>
      </c>
      <c r="U349" t="b">
        <f t="shared" si="74"/>
        <v>1</v>
      </c>
      <c r="V349" t="b">
        <f t="shared" si="75"/>
        <v>1</v>
      </c>
      <c r="W349" t="b">
        <f t="shared" si="76"/>
        <v>1</v>
      </c>
      <c r="X349" t="b">
        <f t="shared" si="77"/>
        <v>1</v>
      </c>
      <c r="Y349" t="b">
        <f t="shared" si="78"/>
        <v>1</v>
      </c>
      <c r="Z349" s="106" t="str">
        <f t="shared" si="79"/>
        <v>--</v>
      </c>
      <c r="AA349" s="64" t="str">
        <f t="shared" si="80"/>
        <v>--</v>
      </c>
      <c r="AB349" s="64" t="str">
        <f t="shared" si="81"/>
        <v>--</v>
      </c>
      <c r="AC349" s="64" t="str">
        <f t="shared" si="82"/>
        <v>--</v>
      </c>
      <c r="AD349" s="64" t="str">
        <f t="shared" si="83"/>
        <v>--</v>
      </c>
      <c r="AE349" s="64" t="str">
        <f t="shared" si="84"/>
        <v>--</v>
      </c>
      <c r="AF349" s="107">
        <f t="shared" si="85"/>
        <v>0</v>
      </c>
      <c r="AG349" s="114"/>
      <c r="AH349" s="83"/>
      <c r="AI349" s="83"/>
      <c r="AJ349" s="5"/>
      <c r="AK349" s="98"/>
    </row>
    <row r="350" spans="1:37" x14ac:dyDescent="0.25">
      <c r="A350" s="5">
        <v>387</v>
      </c>
      <c r="B350" s="9">
        <v>589</v>
      </c>
      <c r="C350" s="9" t="s">
        <v>518</v>
      </c>
      <c r="D350" s="18" t="s">
        <v>519</v>
      </c>
      <c r="E350" s="97" t="str">
        <f>VLOOKUP($B350,'2018 RBCs'!$A$4:$L$609,6,FALSE)</f>
        <v>--</v>
      </c>
      <c r="F350" s="5" t="str">
        <f>VLOOKUP($B350,'2018 RBCs'!$A$4:$L$609,7,FALSE)</f>
        <v>--</v>
      </c>
      <c r="G350" s="5" t="str">
        <f>VLOOKUP($B350,'2018 RBCs'!$A$4:$L$609,8,FALSE)</f>
        <v>--</v>
      </c>
      <c r="H350" s="5" t="str">
        <f>VLOOKUP($B350,'2018 RBCs'!$A$4:$L$609,9,FALSE)</f>
        <v>--</v>
      </c>
      <c r="I350" s="5" t="str">
        <f>VLOOKUP($B350,'2018 RBCs'!$A$4:$L$609,10,FALSE)</f>
        <v>--</v>
      </c>
      <c r="J350" s="5" t="str">
        <f>VLOOKUP($B350,'2018 RBCs'!$A$4:$L$609,11,FALSE)</f>
        <v>--</v>
      </c>
      <c r="K350" s="98">
        <f>VLOOKUP($B350,'2018 RBCs'!$A$4:$L$609,12,FALSE)</f>
        <v>120</v>
      </c>
      <c r="L350" s="90" t="str">
        <f>VLOOKUP($B350,'4. Proposed RBCs'!$B$3:$R$379,5,FALSE)</f>
        <v>--</v>
      </c>
      <c r="M350" s="13" t="str">
        <f>VLOOKUP($B350,'4. Proposed RBCs'!$B$3:$R$379,7,FALSE)</f>
        <v>--</v>
      </c>
      <c r="N350" s="13" t="str">
        <f>VLOOKUP($B350,'4. Proposed RBCs'!$B$3:$R$379,9,FALSE)</f>
        <v>--</v>
      </c>
      <c r="O350" s="13" t="str">
        <f>VLOOKUP($B350,'4. Proposed RBCs'!$B$3:$R$379,11,FALSE)</f>
        <v>--</v>
      </c>
      <c r="P350" s="13" t="str">
        <f>VLOOKUP($B350,'4. Proposed RBCs'!$B$3:$R$379,13,FALSE)</f>
        <v>--</v>
      </c>
      <c r="Q350" s="5" t="str">
        <f>VLOOKUP($B350,'4. Proposed RBCs'!$B$3:$R$379,15,FALSE)</f>
        <v>--</v>
      </c>
      <c r="R350" s="89">
        <f>VLOOKUP($B350,'4. Proposed RBCs'!$B$3:$R$379,17,FALSE)</f>
        <v>120</v>
      </c>
      <c r="S350" t="b">
        <f t="shared" si="72"/>
        <v>1</v>
      </c>
      <c r="T350" t="b">
        <f t="shared" si="73"/>
        <v>1</v>
      </c>
      <c r="U350" t="b">
        <f t="shared" si="74"/>
        <v>1</v>
      </c>
      <c r="V350" t="b">
        <f t="shared" si="75"/>
        <v>1</v>
      </c>
      <c r="W350" t="b">
        <f t="shared" si="76"/>
        <v>1</v>
      </c>
      <c r="X350" t="b">
        <f t="shared" si="77"/>
        <v>1</v>
      </c>
      <c r="Y350" t="b">
        <f t="shared" si="78"/>
        <v>1</v>
      </c>
      <c r="Z350" s="106" t="str">
        <f t="shared" si="79"/>
        <v>--</v>
      </c>
      <c r="AA350" s="64" t="str">
        <f t="shared" si="80"/>
        <v>--</v>
      </c>
      <c r="AB350" s="64" t="str">
        <f t="shared" si="81"/>
        <v>--</v>
      </c>
      <c r="AC350" s="64" t="str">
        <f t="shared" si="82"/>
        <v>--</v>
      </c>
      <c r="AD350" s="64" t="str">
        <f t="shared" si="83"/>
        <v>--</v>
      </c>
      <c r="AE350" s="64" t="str">
        <f t="shared" si="84"/>
        <v>--</v>
      </c>
      <c r="AF350" s="107">
        <f t="shared" si="85"/>
        <v>0</v>
      </c>
      <c r="AG350" s="114"/>
      <c r="AH350" s="83"/>
      <c r="AI350" s="83"/>
      <c r="AJ350" s="5"/>
      <c r="AK350" s="98"/>
    </row>
    <row r="351" spans="1:37" x14ac:dyDescent="0.25">
      <c r="A351" s="5">
        <v>591</v>
      </c>
      <c r="B351" s="9">
        <v>591</v>
      </c>
      <c r="C351" s="9" t="s">
        <v>844</v>
      </c>
      <c r="D351" s="18" t="s">
        <v>845</v>
      </c>
      <c r="E351" s="97" t="str">
        <f>VLOOKUP($B351,'2018 RBCs'!$A$4:$L$609,6,FALSE)</f>
        <v>--</v>
      </c>
      <c r="F351" s="5">
        <f>VLOOKUP($B351,'2018 RBCs'!$A$4:$L$609,7,FALSE)</f>
        <v>1</v>
      </c>
      <c r="G351" s="5" t="str">
        <f>VLOOKUP($B351,'2018 RBCs'!$A$4:$L$609,8,FALSE)</f>
        <v>--</v>
      </c>
      <c r="H351" s="5">
        <f>VLOOKUP($B351,'2018 RBCs'!$A$4:$L$609,9,FALSE)</f>
        <v>4.4000000000000004</v>
      </c>
      <c r="I351" s="5" t="str">
        <f>VLOOKUP($B351,'2018 RBCs'!$A$4:$L$609,10,FALSE)</f>
        <v>--</v>
      </c>
      <c r="J351" s="5">
        <f>VLOOKUP($B351,'2018 RBCs'!$A$4:$L$609,11,FALSE)</f>
        <v>4.4000000000000004</v>
      </c>
      <c r="K351" s="98">
        <f>VLOOKUP($B351,'2018 RBCs'!$A$4:$L$609,12,FALSE)</f>
        <v>120</v>
      </c>
      <c r="L351" s="90" t="str">
        <f>VLOOKUP($B351,'4. Proposed RBCs'!$B$3:$R$379,5,FALSE)</f>
        <v>--</v>
      </c>
      <c r="M351" s="13">
        <f>VLOOKUP($B351,'4. Proposed RBCs'!$B$3:$R$379,7,FALSE)</f>
        <v>1</v>
      </c>
      <c r="N351" s="13" t="str">
        <f>VLOOKUP($B351,'4. Proposed RBCs'!$B$3:$R$379,9,FALSE)</f>
        <v>--</v>
      </c>
      <c r="O351" s="13">
        <f>VLOOKUP($B351,'4. Proposed RBCs'!$B$3:$R$379,11,FALSE)</f>
        <v>4.4000000000000004</v>
      </c>
      <c r="P351" s="13" t="str">
        <f>VLOOKUP($B351,'4. Proposed RBCs'!$B$3:$R$379,13,FALSE)</f>
        <v>--</v>
      </c>
      <c r="Q351" s="5">
        <f>VLOOKUP($B351,'4. Proposed RBCs'!$B$3:$R$379,15,FALSE)</f>
        <v>4.4000000000000004</v>
      </c>
      <c r="R351" s="89">
        <f>VLOOKUP($B351,'4. Proposed RBCs'!$B$3:$R$379,17,FALSE)</f>
        <v>120</v>
      </c>
      <c r="S351" t="b">
        <f t="shared" si="72"/>
        <v>1</v>
      </c>
      <c r="T351" t="b">
        <f t="shared" si="73"/>
        <v>1</v>
      </c>
      <c r="U351" t="b">
        <f t="shared" si="74"/>
        <v>1</v>
      </c>
      <c r="V351" t="b">
        <f t="shared" si="75"/>
        <v>1</v>
      </c>
      <c r="W351" t="b">
        <f t="shared" si="76"/>
        <v>1</v>
      </c>
      <c r="X351" t="b">
        <f t="shared" si="77"/>
        <v>1</v>
      </c>
      <c r="Y351" t="b">
        <f t="shared" si="78"/>
        <v>1</v>
      </c>
      <c r="Z351" s="106" t="str">
        <f t="shared" si="79"/>
        <v>--</v>
      </c>
      <c r="AA351" s="64">
        <f t="shared" si="80"/>
        <v>0</v>
      </c>
      <c r="AB351" s="64" t="str">
        <f t="shared" si="81"/>
        <v>--</v>
      </c>
      <c r="AC351" s="64">
        <f t="shared" si="82"/>
        <v>0</v>
      </c>
      <c r="AD351" s="64" t="str">
        <f t="shared" si="83"/>
        <v>--</v>
      </c>
      <c r="AE351" s="64">
        <f t="shared" si="84"/>
        <v>0</v>
      </c>
      <c r="AF351" s="107">
        <f t="shared" si="85"/>
        <v>0</v>
      </c>
      <c r="AG351" s="114"/>
      <c r="AH351" s="83"/>
      <c r="AI351" s="83"/>
      <c r="AJ351" s="5"/>
      <c r="AK351" s="98"/>
    </row>
    <row r="352" spans="1:37" x14ac:dyDescent="0.25">
      <c r="A352" s="10">
        <v>597</v>
      </c>
      <c r="B352" s="17">
        <v>488</v>
      </c>
      <c r="C352" s="17" t="s">
        <v>851</v>
      </c>
      <c r="D352" s="39" t="s">
        <v>852</v>
      </c>
      <c r="E352" s="97">
        <f>VLOOKUP($B352,'2018 RBCs'!$A$4:$L$609,6,FALSE)</f>
        <v>3.8</v>
      </c>
      <c r="F352" s="5">
        <f>VLOOKUP($B352,'2018 RBCs'!$A$4:$L$609,7,FALSE)</f>
        <v>41</v>
      </c>
      <c r="G352" s="5">
        <f>VLOOKUP($B352,'2018 RBCs'!$A$4:$L$609,8,FALSE)</f>
        <v>100</v>
      </c>
      <c r="H352" s="5">
        <f>VLOOKUP($B352,'2018 RBCs'!$A$4:$L$609,9,FALSE)</f>
        <v>180</v>
      </c>
      <c r="I352" s="5">
        <f>VLOOKUP($B352,'2018 RBCs'!$A$4:$L$609,10,FALSE)</f>
        <v>46</v>
      </c>
      <c r="J352" s="5">
        <f>VLOOKUP($B352,'2018 RBCs'!$A$4:$L$609,11,FALSE)</f>
        <v>180</v>
      </c>
      <c r="K352" s="98">
        <f>VLOOKUP($B352,'2018 RBCs'!$A$4:$L$609,12,FALSE)</f>
        <v>41</v>
      </c>
      <c r="L352" s="90">
        <f>VLOOKUP($B352,'4. Proposed RBCs'!$B$3:$R$379,5,FALSE)</f>
        <v>3.8</v>
      </c>
      <c r="M352" s="13">
        <f>VLOOKUP($B352,'4. Proposed RBCs'!$B$3:$R$379,7,FALSE)</f>
        <v>41</v>
      </c>
      <c r="N352" s="13">
        <f>VLOOKUP($B352,'4. Proposed RBCs'!$B$3:$R$379,9,FALSE)</f>
        <v>100</v>
      </c>
      <c r="O352" s="13">
        <f>VLOOKUP($B352,'4. Proposed RBCs'!$B$3:$R$379,11,FALSE)</f>
        <v>180</v>
      </c>
      <c r="P352" s="13">
        <f>VLOOKUP($B352,'4. Proposed RBCs'!$B$3:$R$379,13,FALSE)</f>
        <v>46</v>
      </c>
      <c r="Q352" s="5">
        <f>VLOOKUP($B352,'4. Proposed RBCs'!$B$3:$R$379,15,FALSE)</f>
        <v>180</v>
      </c>
      <c r="R352" s="89">
        <f>VLOOKUP($B352,'4. Proposed RBCs'!$B$3:$R$379,17,FALSE)</f>
        <v>41</v>
      </c>
      <c r="S352" t="b">
        <f t="shared" si="72"/>
        <v>1</v>
      </c>
      <c r="T352" t="b">
        <f t="shared" si="73"/>
        <v>1</v>
      </c>
      <c r="U352" t="b">
        <f t="shared" si="74"/>
        <v>1</v>
      </c>
      <c r="V352" t="b">
        <f t="shared" si="75"/>
        <v>1</v>
      </c>
      <c r="W352" t="b">
        <f t="shared" si="76"/>
        <v>1</v>
      </c>
      <c r="X352" t="b">
        <f t="shared" si="77"/>
        <v>1</v>
      </c>
      <c r="Y352" t="b">
        <f t="shared" si="78"/>
        <v>1</v>
      </c>
      <c r="Z352" s="106">
        <f t="shared" si="79"/>
        <v>0</v>
      </c>
      <c r="AA352" s="64">
        <f t="shared" si="80"/>
        <v>0</v>
      </c>
      <c r="AB352" s="64">
        <f t="shared" si="81"/>
        <v>0</v>
      </c>
      <c r="AC352" s="64">
        <f t="shared" si="82"/>
        <v>0</v>
      </c>
      <c r="AD352" s="64">
        <f t="shared" si="83"/>
        <v>0</v>
      </c>
      <c r="AE352" s="64">
        <f t="shared" si="84"/>
        <v>0</v>
      </c>
      <c r="AF352" s="107">
        <f t="shared" si="85"/>
        <v>0</v>
      </c>
      <c r="AG352" s="114"/>
      <c r="AH352" s="83"/>
      <c r="AI352" s="83"/>
      <c r="AJ352" s="5"/>
      <c r="AK352" s="98"/>
    </row>
    <row r="353" spans="1:37" x14ac:dyDescent="0.25">
      <c r="A353" s="5">
        <v>598</v>
      </c>
      <c r="B353" s="9">
        <v>115</v>
      </c>
      <c r="C353" s="9" t="s">
        <v>853</v>
      </c>
      <c r="D353" s="18" t="s">
        <v>854</v>
      </c>
      <c r="E353" s="97">
        <f>VLOOKUP($B353,'2018 RBCs'!$A$4:$L$609,6,FALSE)</f>
        <v>0.14000000000000001</v>
      </c>
      <c r="F353" s="5" t="str">
        <f>VLOOKUP($B353,'2018 RBCs'!$A$4:$L$609,7,FALSE)</f>
        <v>--</v>
      </c>
      <c r="G353" s="5">
        <f>VLOOKUP($B353,'2018 RBCs'!$A$4:$L$609,8,FALSE)</f>
        <v>3.5</v>
      </c>
      <c r="H353" s="5" t="str">
        <f>VLOOKUP($B353,'2018 RBCs'!$A$4:$L$609,9,FALSE)</f>
        <v>--</v>
      </c>
      <c r="I353" s="5">
        <f>VLOOKUP($B353,'2018 RBCs'!$A$4:$L$609,10,FALSE)</f>
        <v>1.6</v>
      </c>
      <c r="J353" s="5" t="str">
        <f>VLOOKUP($B353,'2018 RBCs'!$A$4:$L$609,11,FALSE)</f>
        <v>--</v>
      </c>
      <c r="K353" s="98" t="str">
        <f>VLOOKUP($B353,'2018 RBCs'!$A$4:$L$609,12,FALSE)</f>
        <v>--</v>
      </c>
      <c r="L353" s="90">
        <f>VLOOKUP($B353,'4. Proposed RBCs'!$B$3:$R$379,5,FALSE)</f>
        <v>0.14000000000000001</v>
      </c>
      <c r="M353" s="13" t="str">
        <f>VLOOKUP($B353,'4. Proposed RBCs'!$B$3:$R$379,7,FALSE)</f>
        <v>--</v>
      </c>
      <c r="N353" s="13">
        <f>VLOOKUP($B353,'4. Proposed RBCs'!$B$3:$R$379,9,FALSE)</f>
        <v>3.5</v>
      </c>
      <c r="O353" s="13" t="str">
        <f>VLOOKUP($B353,'4. Proposed RBCs'!$B$3:$R$379,11,FALSE)</f>
        <v>--</v>
      </c>
      <c r="P353" s="13">
        <f>VLOOKUP($B353,'4. Proposed RBCs'!$B$3:$R$379,13,FALSE)</f>
        <v>1.6</v>
      </c>
      <c r="Q353" s="5" t="str">
        <f>VLOOKUP($B353,'4. Proposed RBCs'!$B$3:$R$379,15,FALSE)</f>
        <v>--</v>
      </c>
      <c r="R353" s="89" t="str">
        <f>VLOOKUP($B353,'4. Proposed RBCs'!$B$3:$R$379,17,FALSE)</f>
        <v>--</v>
      </c>
      <c r="S353" t="b">
        <f t="shared" si="72"/>
        <v>1</v>
      </c>
      <c r="T353" t="b">
        <f t="shared" si="73"/>
        <v>1</v>
      </c>
      <c r="U353" t="b">
        <f t="shared" si="74"/>
        <v>1</v>
      </c>
      <c r="V353" t="b">
        <f t="shared" si="75"/>
        <v>1</v>
      </c>
      <c r="W353" t="b">
        <f t="shared" si="76"/>
        <v>1</v>
      </c>
      <c r="X353" t="b">
        <f t="shared" si="77"/>
        <v>1</v>
      </c>
      <c r="Y353" t="b">
        <f t="shared" si="78"/>
        <v>1</v>
      </c>
      <c r="Z353" s="106">
        <f t="shared" si="79"/>
        <v>0</v>
      </c>
      <c r="AA353" s="64" t="str">
        <f t="shared" si="80"/>
        <v>--</v>
      </c>
      <c r="AB353" s="64">
        <f t="shared" si="81"/>
        <v>0</v>
      </c>
      <c r="AC353" s="64" t="str">
        <f t="shared" si="82"/>
        <v>--</v>
      </c>
      <c r="AD353" s="64">
        <f t="shared" si="83"/>
        <v>0</v>
      </c>
      <c r="AE353" s="64" t="str">
        <f t="shared" si="84"/>
        <v>--</v>
      </c>
      <c r="AF353" s="107" t="str">
        <f t="shared" si="85"/>
        <v>--</v>
      </c>
      <c r="AG353" s="114"/>
      <c r="AH353" s="83"/>
      <c r="AI353" s="83"/>
      <c r="AJ353" s="5"/>
      <c r="AK353" s="98"/>
    </row>
    <row r="354" spans="1:37" x14ac:dyDescent="0.25">
      <c r="A354" s="5">
        <v>599</v>
      </c>
      <c r="B354" s="9">
        <v>594</v>
      </c>
      <c r="C354" s="9" t="s">
        <v>855</v>
      </c>
      <c r="D354" s="18" t="s">
        <v>856</v>
      </c>
      <c r="E354" s="97">
        <f>VLOOKUP($B354,'2018 RBCs'!$A$4:$L$609,6,FALSE)</f>
        <v>1.7000000000000001E-2</v>
      </c>
      <c r="F354" s="5" t="str">
        <f>VLOOKUP($B354,'2018 RBCs'!$A$4:$L$609,7,FALSE)</f>
        <v>--</v>
      </c>
      <c r="G354" s="5">
        <f>VLOOKUP($B354,'2018 RBCs'!$A$4:$L$609,8,FALSE)</f>
        <v>0.45</v>
      </c>
      <c r="H354" s="5" t="str">
        <f>VLOOKUP($B354,'2018 RBCs'!$A$4:$L$609,9,FALSE)</f>
        <v>--</v>
      </c>
      <c r="I354" s="5">
        <f>VLOOKUP($B354,'2018 RBCs'!$A$4:$L$609,10,FALSE)</f>
        <v>0.21</v>
      </c>
      <c r="J354" s="5" t="str">
        <f>VLOOKUP($B354,'2018 RBCs'!$A$4:$L$609,11,FALSE)</f>
        <v>--</v>
      </c>
      <c r="K354" s="98" t="str">
        <f>VLOOKUP($B354,'2018 RBCs'!$A$4:$L$609,12,FALSE)</f>
        <v>--</v>
      </c>
      <c r="L354" s="90">
        <f>VLOOKUP($B354,'4. Proposed RBCs'!$B$3:$R$379,5,FALSE)</f>
        <v>1.7000000000000001E-2</v>
      </c>
      <c r="M354" s="13" t="str">
        <f>VLOOKUP($B354,'4. Proposed RBCs'!$B$3:$R$379,7,FALSE)</f>
        <v>--</v>
      </c>
      <c r="N354" s="13">
        <f>VLOOKUP($B354,'4. Proposed RBCs'!$B$3:$R$379,9,FALSE)</f>
        <v>0.45</v>
      </c>
      <c r="O354" s="13" t="str">
        <f>VLOOKUP($B354,'4. Proposed RBCs'!$B$3:$R$379,11,FALSE)</f>
        <v>--</v>
      </c>
      <c r="P354" s="13">
        <f>VLOOKUP($B354,'4. Proposed RBCs'!$B$3:$R$379,13,FALSE)</f>
        <v>0.21</v>
      </c>
      <c r="Q354" s="5" t="str">
        <f>VLOOKUP($B354,'4. Proposed RBCs'!$B$3:$R$379,15,FALSE)</f>
        <v>--</v>
      </c>
      <c r="R354" s="89" t="str">
        <f>VLOOKUP($B354,'4. Proposed RBCs'!$B$3:$R$379,17,FALSE)</f>
        <v>--</v>
      </c>
      <c r="S354" t="b">
        <f t="shared" si="72"/>
        <v>1</v>
      </c>
      <c r="T354" t="b">
        <f t="shared" si="73"/>
        <v>1</v>
      </c>
      <c r="U354" t="b">
        <f t="shared" si="74"/>
        <v>1</v>
      </c>
      <c r="V354" t="b">
        <f t="shared" si="75"/>
        <v>1</v>
      </c>
      <c r="W354" t="b">
        <f t="shared" si="76"/>
        <v>1</v>
      </c>
      <c r="X354" t="b">
        <f t="shared" si="77"/>
        <v>1</v>
      </c>
      <c r="Y354" t="b">
        <f t="shared" si="78"/>
        <v>1</v>
      </c>
      <c r="Z354" s="106">
        <f t="shared" si="79"/>
        <v>0</v>
      </c>
      <c r="AA354" s="64" t="str">
        <f t="shared" si="80"/>
        <v>--</v>
      </c>
      <c r="AB354" s="64">
        <f t="shared" si="81"/>
        <v>0</v>
      </c>
      <c r="AC354" s="64" t="str">
        <f t="shared" si="82"/>
        <v>--</v>
      </c>
      <c r="AD354" s="64">
        <f t="shared" si="83"/>
        <v>0</v>
      </c>
      <c r="AE354" s="64" t="str">
        <f t="shared" si="84"/>
        <v>--</v>
      </c>
      <c r="AF354" s="107" t="str">
        <f t="shared" si="85"/>
        <v>--</v>
      </c>
      <c r="AG354" s="114"/>
      <c r="AH354" s="83"/>
      <c r="AI354" s="83"/>
      <c r="AJ354" s="5"/>
      <c r="AK354" s="98"/>
    </row>
    <row r="355" spans="1:37" x14ac:dyDescent="0.25">
      <c r="A355" s="5">
        <v>601</v>
      </c>
      <c r="B355" s="9">
        <v>245</v>
      </c>
      <c r="C355" s="9" t="s">
        <v>857</v>
      </c>
      <c r="D355" s="18" t="s">
        <v>858</v>
      </c>
      <c r="E355" s="97" t="str">
        <f>VLOOKUP($B355,'2018 RBCs'!$A$4:$L$609,6,FALSE)</f>
        <v>--</v>
      </c>
      <c r="F355" s="5">
        <f>VLOOKUP($B355,'2018 RBCs'!$A$4:$L$609,7,FALSE)</f>
        <v>80000</v>
      </c>
      <c r="G355" s="5" t="str">
        <f>VLOOKUP($B355,'2018 RBCs'!$A$4:$L$609,8,FALSE)</f>
        <v>--</v>
      </c>
      <c r="H355" s="5">
        <f>VLOOKUP($B355,'2018 RBCs'!$A$4:$L$609,9,FALSE)</f>
        <v>350000</v>
      </c>
      <c r="I355" s="5" t="str">
        <f>VLOOKUP($B355,'2018 RBCs'!$A$4:$L$609,10,FALSE)</f>
        <v>--</v>
      </c>
      <c r="J355" s="5">
        <f>VLOOKUP($B355,'2018 RBCs'!$A$4:$L$609,11,FALSE)</f>
        <v>350000</v>
      </c>
      <c r="K355" s="98" t="str">
        <f>VLOOKUP($B355,'2018 RBCs'!$A$4:$L$609,12,FALSE)</f>
        <v>--</v>
      </c>
      <c r="L355" s="90" t="str">
        <f>VLOOKUP($B355,'4. Proposed RBCs'!$B$3:$R$379,5,FALSE)</f>
        <v>--</v>
      </c>
      <c r="M355" s="13">
        <f>VLOOKUP($B355,'4. Proposed RBCs'!$B$3:$R$379,7,FALSE)</f>
        <v>80000</v>
      </c>
      <c r="N355" s="13" t="str">
        <f>VLOOKUP($B355,'4. Proposed RBCs'!$B$3:$R$379,9,FALSE)</f>
        <v>--</v>
      </c>
      <c r="O355" s="13">
        <f>VLOOKUP($B355,'4. Proposed RBCs'!$B$3:$R$379,11,FALSE)</f>
        <v>350000</v>
      </c>
      <c r="P355" s="13" t="str">
        <f>VLOOKUP($B355,'4. Proposed RBCs'!$B$3:$R$379,13,FALSE)</f>
        <v>--</v>
      </c>
      <c r="Q355" s="5">
        <f>VLOOKUP($B355,'4. Proposed RBCs'!$B$3:$R$379,15,FALSE)</f>
        <v>350000</v>
      </c>
      <c r="R355" s="89" t="str">
        <f>VLOOKUP($B355,'4. Proposed RBCs'!$B$3:$R$379,17,FALSE)</f>
        <v>--</v>
      </c>
      <c r="S355" t="b">
        <f t="shared" si="72"/>
        <v>1</v>
      </c>
      <c r="T355" t="b">
        <f t="shared" si="73"/>
        <v>1</v>
      </c>
      <c r="U355" t="b">
        <f t="shared" si="74"/>
        <v>1</v>
      </c>
      <c r="V355" t="b">
        <f t="shared" si="75"/>
        <v>1</v>
      </c>
      <c r="W355" t="b">
        <f t="shared" si="76"/>
        <v>1</v>
      </c>
      <c r="X355" t="b">
        <f t="shared" si="77"/>
        <v>1</v>
      </c>
      <c r="Y355" t="b">
        <f t="shared" si="78"/>
        <v>1</v>
      </c>
      <c r="Z355" s="106" t="str">
        <f t="shared" si="79"/>
        <v>--</v>
      </c>
      <c r="AA355" s="64">
        <f t="shared" si="80"/>
        <v>0</v>
      </c>
      <c r="AB355" s="64" t="str">
        <f t="shared" si="81"/>
        <v>--</v>
      </c>
      <c r="AC355" s="64">
        <f t="shared" si="82"/>
        <v>0</v>
      </c>
      <c r="AD355" s="64" t="str">
        <f t="shared" si="83"/>
        <v>--</v>
      </c>
      <c r="AE355" s="64">
        <f t="shared" si="84"/>
        <v>0</v>
      </c>
      <c r="AF355" s="107" t="str">
        <f t="shared" si="85"/>
        <v>--</v>
      </c>
      <c r="AG355" s="114"/>
      <c r="AH355" s="83"/>
      <c r="AI355" s="83"/>
      <c r="AJ355" s="5"/>
      <c r="AK355" s="98"/>
    </row>
    <row r="356" spans="1:37" x14ac:dyDescent="0.25">
      <c r="A356" s="5">
        <v>602</v>
      </c>
      <c r="B356" s="5" t="s">
        <v>859</v>
      </c>
      <c r="C356" s="5" t="s">
        <v>860</v>
      </c>
      <c r="D356" s="7" t="s">
        <v>861</v>
      </c>
      <c r="E356" s="97" t="e">
        <f>VLOOKUP($B356,'2018 RBCs'!$A$4:$L$609,6,FALSE)</f>
        <v>#N/A</v>
      </c>
      <c r="F356" s="5" t="e">
        <f>VLOOKUP($B356,'2018 RBCs'!$A$4:$L$609,7,FALSE)</f>
        <v>#N/A</v>
      </c>
      <c r="G356" s="5" t="e">
        <f>VLOOKUP($B356,'2018 RBCs'!$A$4:$L$609,8,FALSE)</f>
        <v>#N/A</v>
      </c>
      <c r="H356" s="5" t="e">
        <f>VLOOKUP($B356,'2018 RBCs'!$A$4:$L$609,9,FALSE)</f>
        <v>#N/A</v>
      </c>
      <c r="I356" s="5" t="e">
        <f>VLOOKUP($B356,'2018 RBCs'!$A$4:$L$609,10,FALSE)</f>
        <v>#N/A</v>
      </c>
      <c r="J356" s="5" t="e">
        <f>VLOOKUP($B356,'2018 RBCs'!$A$4:$L$609,11,FALSE)</f>
        <v>#N/A</v>
      </c>
      <c r="K356" s="98" t="e">
        <f>VLOOKUP($B356,'2018 RBCs'!$A$4:$L$609,12,FALSE)</f>
        <v>#N/A</v>
      </c>
      <c r="L356" s="92" t="str">
        <f>VLOOKUP($B356,'4. Proposed RBCs'!$B$3:$R$379,5,FALSE)</f>
        <v>--</v>
      </c>
      <c r="M356" s="11">
        <f>VLOOKUP($B356,'4. Proposed RBCs'!$B$3:$R$379,7,FALSE)</f>
        <v>2000</v>
      </c>
      <c r="N356" s="11" t="str">
        <f>VLOOKUP($B356,'4. Proposed RBCs'!$B$3:$R$379,9,FALSE)</f>
        <v>--</v>
      </c>
      <c r="O356" s="11">
        <f>VLOOKUP($B356,'4. Proposed RBCs'!$B$3:$R$379,11,FALSE)</f>
        <v>8800</v>
      </c>
      <c r="P356" s="11" t="str">
        <f>VLOOKUP($B356,'4. Proposed RBCs'!$B$3:$R$379,13,FALSE)</f>
        <v>--</v>
      </c>
      <c r="Q356" s="11">
        <f>VLOOKUP($B356,'4. Proposed RBCs'!$B$3:$R$379,15,FALSE)</f>
        <v>8800</v>
      </c>
      <c r="R356" s="93" t="str">
        <f>VLOOKUP($B356,'4. Proposed RBCs'!$B$3:$R$379,17,FALSE)</f>
        <v>--</v>
      </c>
      <c r="S356" t="e">
        <f t="shared" si="72"/>
        <v>#N/A</v>
      </c>
      <c r="T356" t="e">
        <f t="shared" si="73"/>
        <v>#N/A</v>
      </c>
      <c r="U356" t="e">
        <f t="shared" si="74"/>
        <v>#N/A</v>
      </c>
      <c r="V356" t="e">
        <f t="shared" si="75"/>
        <v>#N/A</v>
      </c>
      <c r="W356" t="e">
        <f t="shared" si="76"/>
        <v>#N/A</v>
      </c>
      <c r="X356" t="e">
        <f t="shared" si="77"/>
        <v>#N/A</v>
      </c>
      <c r="Y356" t="e">
        <f t="shared" si="78"/>
        <v>#N/A</v>
      </c>
      <c r="Z356" s="106" t="s">
        <v>1712</v>
      </c>
      <c r="AA356" s="64" t="s">
        <v>1712</v>
      </c>
      <c r="AB356" s="64" t="s">
        <v>1712</v>
      </c>
      <c r="AC356" s="64" t="s">
        <v>1712</v>
      </c>
      <c r="AD356" s="64" t="s">
        <v>1712</v>
      </c>
      <c r="AE356" s="64" t="s">
        <v>1712</v>
      </c>
      <c r="AF356" s="107" t="s">
        <v>1712</v>
      </c>
      <c r="AG356" s="114"/>
      <c r="AH356" s="83"/>
      <c r="AI356" s="83"/>
      <c r="AJ356" s="5"/>
      <c r="AK356" s="98"/>
    </row>
    <row r="357" spans="1:37" x14ac:dyDescent="0.25">
      <c r="A357" s="5">
        <v>604</v>
      </c>
      <c r="B357" s="9">
        <v>596</v>
      </c>
      <c r="C357" s="9" t="s">
        <v>862</v>
      </c>
      <c r="D357" s="18" t="s">
        <v>863</v>
      </c>
      <c r="E357" s="97">
        <f>VLOOKUP($B357,'2018 RBCs'!$A$4:$L$609,6,FALSE)</f>
        <v>5.9000000000000003E-4</v>
      </c>
      <c r="F357" s="5" t="str">
        <f>VLOOKUP($B357,'2018 RBCs'!$A$4:$L$609,7,FALSE)</f>
        <v>--</v>
      </c>
      <c r="G357" s="5">
        <f>VLOOKUP($B357,'2018 RBCs'!$A$4:$L$609,8,FALSE)</f>
        <v>1.4999999999999999E-2</v>
      </c>
      <c r="H357" s="5" t="str">
        <f>VLOOKUP($B357,'2018 RBCs'!$A$4:$L$609,9,FALSE)</f>
        <v>--</v>
      </c>
      <c r="I357" s="5">
        <f>VLOOKUP($B357,'2018 RBCs'!$A$4:$L$609,10,FALSE)</f>
        <v>7.1000000000000004E-3</v>
      </c>
      <c r="J357" s="5" t="str">
        <f>VLOOKUP($B357,'2018 RBCs'!$A$4:$L$609,11,FALSE)</f>
        <v>--</v>
      </c>
      <c r="K357" s="98" t="str">
        <f>VLOOKUP($B357,'2018 RBCs'!$A$4:$L$609,12,FALSE)</f>
        <v>--</v>
      </c>
      <c r="L357" s="90">
        <f>VLOOKUP($B357,'4. Proposed RBCs'!$B$3:$R$379,5,FALSE)</f>
        <v>5.9000000000000003E-4</v>
      </c>
      <c r="M357" s="13" t="str">
        <f>VLOOKUP($B357,'4. Proposed RBCs'!$B$3:$R$379,7,FALSE)</f>
        <v>--</v>
      </c>
      <c r="N357" s="13">
        <f>VLOOKUP($B357,'4. Proposed RBCs'!$B$3:$R$379,9,FALSE)</f>
        <v>1.4999999999999999E-2</v>
      </c>
      <c r="O357" s="13" t="str">
        <f>VLOOKUP($B357,'4. Proposed RBCs'!$B$3:$R$379,11,FALSE)</f>
        <v>--</v>
      </c>
      <c r="P357" s="13">
        <f>VLOOKUP($B357,'4. Proposed RBCs'!$B$3:$R$379,13,FALSE)</f>
        <v>7.1000000000000004E-3</v>
      </c>
      <c r="Q357" s="5" t="str">
        <f>VLOOKUP($B357,'4. Proposed RBCs'!$B$3:$R$379,15,FALSE)</f>
        <v>--</v>
      </c>
      <c r="R357" s="89" t="str">
        <f>VLOOKUP($B357,'4. Proposed RBCs'!$B$3:$R$379,17,FALSE)</f>
        <v>--</v>
      </c>
      <c r="S357" t="b">
        <f t="shared" si="72"/>
        <v>1</v>
      </c>
      <c r="T357" t="b">
        <f t="shared" si="73"/>
        <v>1</v>
      </c>
      <c r="U357" t="b">
        <f t="shared" si="74"/>
        <v>1</v>
      </c>
      <c r="V357" t="b">
        <f t="shared" si="75"/>
        <v>1</v>
      </c>
      <c r="W357" t="b">
        <f t="shared" si="76"/>
        <v>1</v>
      </c>
      <c r="X357" t="b">
        <f t="shared" si="77"/>
        <v>1</v>
      </c>
      <c r="Y357" t="b">
        <f t="shared" si="78"/>
        <v>1</v>
      </c>
      <c r="Z357" s="106">
        <f t="shared" si="79"/>
        <v>0</v>
      </c>
      <c r="AA357" s="64" t="str">
        <f t="shared" si="80"/>
        <v>--</v>
      </c>
      <c r="AB357" s="64">
        <f t="shared" si="81"/>
        <v>0</v>
      </c>
      <c r="AC357" s="64" t="str">
        <f t="shared" si="82"/>
        <v>--</v>
      </c>
      <c r="AD357" s="64">
        <f t="shared" si="83"/>
        <v>0</v>
      </c>
      <c r="AE357" s="64" t="str">
        <f t="shared" si="84"/>
        <v>--</v>
      </c>
      <c r="AF357" s="107" t="str">
        <f t="shared" si="85"/>
        <v>--</v>
      </c>
      <c r="AG357" s="114"/>
      <c r="AH357" s="83"/>
      <c r="AI357" s="83"/>
      <c r="AJ357" s="5"/>
      <c r="AK357" s="98"/>
    </row>
    <row r="358" spans="1:37" x14ac:dyDescent="0.25">
      <c r="A358" s="5">
        <v>607</v>
      </c>
      <c r="B358" s="9">
        <v>599</v>
      </c>
      <c r="C358" s="9" t="s">
        <v>864</v>
      </c>
      <c r="D358" s="18" t="s">
        <v>865</v>
      </c>
      <c r="E358" s="97" t="str">
        <f>VLOOKUP($B358,'2018 RBCs'!$A$4:$L$609,6,FALSE)</f>
        <v>--</v>
      </c>
      <c r="F358" s="5">
        <f>VLOOKUP($B358,'2018 RBCs'!$A$4:$L$609,7,FALSE)</f>
        <v>0.1</v>
      </c>
      <c r="G358" s="5" t="str">
        <f>VLOOKUP($B358,'2018 RBCs'!$A$4:$L$609,8,FALSE)</f>
        <v>--</v>
      </c>
      <c r="H358" s="5">
        <f>VLOOKUP($B358,'2018 RBCs'!$A$4:$L$609,9,FALSE)</f>
        <v>0.44</v>
      </c>
      <c r="I358" s="5" t="str">
        <f>VLOOKUP($B358,'2018 RBCs'!$A$4:$L$609,10,FALSE)</f>
        <v>--</v>
      </c>
      <c r="J358" s="5">
        <f>VLOOKUP($B358,'2018 RBCs'!$A$4:$L$609,11,FALSE)</f>
        <v>0.44</v>
      </c>
      <c r="K358" s="98">
        <f>VLOOKUP($B358,'2018 RBCs'!$A$4:$L$609,12,FALSE)</f>
        <v>10</v>
      </c>
      <c r="L358" s="90" t="str">
        <f>VLOOKUP($B358,'4. Proposed RBCs'!$B$3:$R$379,5,FALSE)</f>
        <v>--</v>
      </c>
      <c r="M358" s="13">
        <f>VLOOKUP($B358,'4. Proposed RBCs'!$B$3:$R$379,7,FALSE)</f>
        <v>0.1</v>
      </c>
      <c r="N358" s="13" t="str">
        <f>VLOOKUP($B358,'4. Proposed RBCs'!$B$3:$R$379,9,FALSE)</f>
        <v>--</v>
      </c>
      <c r="O358" s="13">
        <f>VLOOKUP($B358,'4. Proposed RBCs'!$B$3:$R$379,11,FALSE)</f>
        <v>0.44</v>
      </c>
      <c r="P358" s="13" t="str">
        <f>VLOOKUP($B358,'4. Proposed RBCs'!$B$3:$R$379,13,FALSE)</f>
        <v>--</v>
      </c>
      <c r="Q358" s="5">
        <f>VLOOKUP($B358,'4. Proposed RBCs'!$B$3:$R$379,15,FALSE)</f>
        <v>0.44</v>
      </c>
      <c r="R358" s="89">
        <f>VLOOKUP($B358,'4. Proposed RBCs'!$B$3:$R$379,17,FALSE)</f>
        <v>10</v>
      </c>
      <c r="S358" t="b">
        <f t="shared" si="72"/>
        <v>1</v>
      </c>
      <c r="T358" t="b">
        <f t="shared" si="73"/>
        <v>1</v>
      </c>
      <c r="U358" t="b">
        <f t="shared" si="74"/>
        <v>1</v>
      </c>
      <c r="V358" t="b">
        <f t="shared" si="75"/>
        <v>1</v>
      </c>
      <c r="W358" t="b">
        <f t="shared" si="76"/>
        <v>1</v>
      </c>
      <c r="X358" t="b">
        <f t="shared" si="77"/>
        <v>1</v>
      </c>
      <c r="Y358" t="b">
        <f t="shared" si="78"/>
        <v>1</v>
      </c>
      <c r="Z358" s="106" t="str">
        <f t="shared" si="79"/>
        <v>--</v>
      </c>
      <c r="AA358" s="64">
        <f t="shared" si="80"/>
        <v>0</v>
      </c>
      <c r="AB358" s="64" t="str">
        <f t="shared" si="81"/>
        <v>--</v>
      </c>
      <c r="AC358" s="64">
        <f t="shared" si="82"/>
        <v>0</v>
      </c>
      <c r="AD358" s="64" t="str">
        <f t="shared" si="83"/>
        <v>--</v>
      </c>
      <c r="AE358" s="64">
        <f t="shared" si="84"/>
        <v>0</v>
      </c>
      <c r="AF358" s="107">
        <f t="shared" si="85"/>
        <v>0</v>
      </c>
      <c r="AG358" s="114"/>
      <c r="AH358" s="83"/>
      <c r="AI358" s="83"/>
      <c r="AJ358" s="5"/>
      <c r="AK358" s="98"/>
    </row>
    <row r="359" spans="1:37" x14ac:dyDescent="0.25">
      <c r="A359" s="5">
        <v>608</v>
      </c>
      <c r="B359" s="9">
        <v>600</v>
      </c>
      <c r="C359" s="9" t="s">
        <v>866</v>
      </c>
      <c r="D359" s="18" t="s">
        <v>867</v>
      </c>
      <c r="E359" s="97" t="str">
        <f>VLOOKUP($B359,'2018 RBCs'!$A$4:$L$609,6,FALSE)</f>
        <v>--</v>
      </c>
      <c r="F359" s="5">
        <f>VLOOKUP($B359,'2018 RBCs'!$A$4:$L$609,7,FALSE)</f>
        <v>5000</v>
      </c>
      <c r="G359" s="5" t="str">
        <f>VLOOKUP($B359,'2018 RBCs'!$A$4:$L$609,8,FALSE)</f>
        <v>--</v>
      </c>
      <c r="H359" s="5">
        <f>VLOOKUP($B359,'2018 RBCs'!$A$4:$L$609,9,FALSE)</f>
        <v>22000</v>
      </c>
      <c r="I359" s="5" t="str">
        <f>VLOOKUP($B359,'2018 RBCs'!$A$4:$L$609,10,FALSE)</f>
        <v>--</v>
      </c>
      <c r="J359" s="5">
        <f>VLOOKUP($B359,'2018 RBCs'!$A$4:$L$609,11,FALSE)</f>
        <v>22000</v>
      </c>
      <c r="K359" s="98">
        <f>VLOOKUP($B359,'2018 RBCs'!$A$4:$L$609,12,FALSE)</f>
        <v>7500</v>
      </c>
      <c r="L359" s="90" t="str">
        <f>VLOOKUP($B359,'4. Proposed RBCs'!$B$3:$R$379,5,FALSE)</f>
        <v>--</v>
      </c>
      <c r="M359" s="8">
        <f>VLOOKUP($B359,'4. Proposed RBCs'!$B$3:$R$379,7,FALSE)</f>
        <v>420</v>
      </c>
      <c r="N359" s="13" t="str">
        <f>VLOOKUP($B359,'4. Proposed RBCs'!$B$3:$R$379,9,FALSE)</f>
        <v>--</v>
      </c>
      <c r="O359" s="8">
        <f>VLOOKUP($B359,'4. Proposed RBCs'!$B$3:$R$379,11,FALSE)</f>
        <v>1800</v>
      </c>
      <c r="P359" s="13" t="str">
        <f>VLOOKUP($B359,'4. Proposed RBCs'!$B$3:$R$379,13,FALSE)</f>
        <v>--</v>
      </c>
      <c r="Q359" s="8">
        <f>VLOOKUP($B359,'4. Proposed RBCs'!$B$3:$R$379,15,FALSE)</f>
        <v>1800</v>
      </c>
      <c r="R359" s="89">
        <f>VLOOKUP($B359,'4. Proposed RBCs'!$B$3:$R$379,17,FALSE)</f>
        <v>7500</v>
      </c>
      <c r="S359" t="b">
        <f t="shared" si="72"/>
        <v>1</v>
      </c>
      <c r="T359" t="b">
        <f t="shared" si="73"/>
        <v>0</v>
      </c>
      <c r="U359" t="b">
        <f t="shared" si="74"/>
        <v>1</v>
      </c>
      <c r="V359" t="b">
        <f t="shared" si="75"/>
        <v>0</v>
      </c>
      <c r="W359" t="b">
        <f t="shared" si="76"/>
        <v>1</v>
      </c>
      <c r="X359" t="b">
        <f t="shared" si="77"/>
        <v>0</v>
      </c>
      <c r="Y359" t="b">
        <f t="shared" si="78"/>
        <v>1</v>
      </c>
      <c r="Z359" s="106" t="str">
        <f t="shared" si="79"/>
        <v>--</v>
      </c>
      <c r="AA359" s="64">
        <f t="shared" si="80"/>
        <v>-0.91600000000000004</v>
      </c>
      <c r="AB359" s="64" t="str">
        <f t="shared" si="81"/>
        <v>--</v>
      </c>
      <c r="AC359" s="64">
        <f t="shared" si="82"/>
        <v>-0.91818181818181821</v>
      </c>
      <c r="AD359" s="64" t="str">
        <f t="shared" si="83"/>
        <v>--</v>
      </c>
      <c r="AE359" s="64">
        <f t="shared" si="84"/>
        <v>-0.91818181818181821</v>
      </c>
      <c r="AF359" s="107">
        <f t="shared" si="85"/>
        <v>0</v>
      </c>
      <c r="AG359" s="114"/>
      <c r="AH359" s="83" t="s">
        <v>1737</v>
      </c>
      <c r="AI359" s="83"/>
      <c r="AJ359" s="5"/>
      <c r="AK359" s="98"/>
    </row>
    <row r="360" spans="1:37" x14ac:dyDescent="0.25">
      <c r="A360" s="5">
        <v>292</v>
      </c>
      <c r="B360" s="9">
        <v>601</v>
      </c>
      <c r="C360" s="9" t="s">
        <v>413</v>
      </c>
      <c r="D360" s="18" t="s">
        <v>414</v>
      </c>
      <c r="E360" s="97">
        <f>VLOOKUP($B360,'2018 RBCs'!$A$4:$L$609,6,FALSE)</f>
        <v>9.0999999999999998E-2</v>
      </c>
      <c r="F360" s="5">
        <f>VLOOKUP($B360,'2018 RBCs'!$A$4:$L$609,7,FALSE)</f>
        <v>2.1000000000000001E-2</v>
      </c>
      <c r="G360" s="5">
        <f>VLOOKUP($B360,'2018 RBCs'!$A$4:$L$609,8,FALSE)</f>
        <v>2.4</v>
      </c>
      <c r="H360" s="5">
        <f>VLOOKUP($B360,'2018 RBCs'!$A$4:$L$609,9,FALSE)</f>
        <v>9.1999999999999998E-2</v>
      </c>
      <c r="I360" s="5">
        <f>VLOOKUP($B360,'2018 RBCs'!$A$4:$L$609,10,FALSE)</f>
        <v>1.1000000000000001</v>
      </c>
      <c r="J360" s="5">
        <f>VLOOKUP($B360,'2018 RBCs'!$A$4:$L$609,11,FALSE)</f>
        <v>9.1999999999999998E-2</v>
      </c>
      <c r="K360" s="98">
        <f>VLOOKUP($B360,'2018 RBCs'!$A$4:$L$609,12,FALSE)</f>
        <v>7.0999999999999994E-2</v>
      </c>
      <c r="L360" s="90">
        <f>VLOOKUP($B360,'4. Proposed RBCs'!$B$3:$R$379,5,FALSE)</f>
        <v>9.0999999999999998E-2</v>
      </c>
      <c r="M360" s="13">
        <f>VLOOKUP($B360,'4. Proposed RBCs'!$B$3:$R$379,7,FALSE)</f>
        <v>2.1000000000000001E-2</v>
      </c>
      <c r="N360" s="13">
        <f>VLOOKUP($B360,'4. Proposed RBCs'!$B$3:$R$379,9,FALSE)</f>
        <v>2.4</v>
      </c>
      <c r="O360" s="13">
        <f>VLOOKUP($B360,'4. Proposed RBCs'!$B$3:$R$379,11,FALSE)</f>
        <v>9.1999999999999998E-2</v>
      </c>
      <c r="P360" s="13">
        <f>VLOOKUP($B360,'4. Proposed RBCs'!$B$3:$R$379,13,FALSE)</f>
        <v>1.1000000000000001</v>
      </c>
      <c r="Q360" s="5">
        <f>VLOOKUP($B360,'4. Proposed RBCs'!$B$3:$R$379,15,FALSE)</f>
        <v>9.1999999999999998E-2</v>
      </c>
      <c r="R360" s="89">
        <f>VLOOKUP($B360,'4. Proposed RBCs'!$B$3:$R$379,17,FALSE)</f>
        <v>7.0999999999999994E-2</v>
      </c>
      <c r="S360" t="b">
        <f t="shared" si="72"/>
        <v>1</v>
      </c>
      <c r="T360" t="b">
        <f t="shared" si="73"/>
        <v>1</v>
      </c>
      <c r="U360" t="b">
        <f t="shared" si="74"/>
        <v>1</v>
      </c>
      <c r="V360" t="b">
        <f t="shared" si="75"/>
        <v>1</v>
      </c>
      <c r="W360" t="b">
        <f t="shared" si="76"/>
        <v>1</v>
      </c>
      <c r="X360" t="b">
        <f t="shared" si="77"/>
        <v>1</v>
      </c>
      <c r="Y360" t="b">
        <f t="shared" si="78"/>
        <v>1</v>
      </c>
      <c r="Z360" s="106">
        <f t="shared" si="79"/>
        <v>0</v>
      </c>
      <c r="AA360" s="64">
        <f t="shared" si="80"/>
        <v>0</v>
      </c>
      <c r="AB360" s="64">
        <f t="shared" si="81"/>
        <v>0</v>
      </c>
      <c r="AC360" s="64">
        <f t="shared" si="82"/>
        <v>0</v>
      </c>
      <c r="AD360" s="64">
        <f t="shared" si="83"/>
        <v>0</v>
      </c>
      <c r="AE360" s="64">
        <f t="shared" si="84"/>
        <v>0</v>
      </c>
      <c r="AF360" s="107">
        <f t="shared" si="85"/>
        <v>0</v>
      </c>
      <c r="AG360" s="114"/>
      <c r="AH360" s="83"/>
      <c r="AI360" s="83"/>
      <c r="AJ360" s="5"/>
      <c r="AK360" s="98"/>
    </row>
    <row r="361" spans="1:37" x14ac:dyDescent="0.25">
      <c r="A361" s="5">
        <v>611</v>
      </c>
      <c r="B361" s="9">
        <v>606</v>
      </c>
      <c r="C361" s="9" t="s">
        <v>868</v>
      </c>
      <c r="D361" s="18" t="s">
        <v>1781</v>
      </c>
      <c r="E361" s="97">
        <f>VLOOKUP($B361,'2018 RBCs'!$A$4:$L$609,6,FALSE)</f>
        <v>3.0999999999999999E-3</v>
      </c>
      <c r="F361" s="5" t="str">
        <f>VLOOKUP($B361,'2018 RBCs'!$A$4:$L$609,7,FALSE)</f>
        <v>--</v>
      </c>
      <c r="G361" s="5">
        <f>VLOOKUP($B361,'2018 RBCs'!$A$4:$L$609,8,FALSE)</f>
        <v>8.1000000000000003E-2</v>
      </c>
      <c r="H361" s="5" t="str">
        <f>VLOOKUP($B361,'2018 RBCs'!$A$4:$L$609,9,FALSE)</f>
        <v>--</v>
      </c>
      <c r="I361" s="5">
        <f>VLOOKUP($B361,'2018 RBCs'!$A$4:$L$609,10,FALSE)</f>
        <v>3.7999999999999999E-2</v>
      </c>
      <c r="J361" s="5" t="str">
        <f>VLOOKUP($B361,'2018 RBCs'!$A$4:$L$609,11,FALSE)</f>
        <v>--</v>
      </c>
      <c r="K361" s="98" t="str">
        <f>VLOOKUP($B361,'2018 RBCs'!$A$4:$L$609,12,FALSE)</f>
        <v>--</v>
      </c>
      <c r="L361" s="90">
        <f>VLOOKUP($B361,'4. Proposed RBCs'!$B$3:$R$379,5,FALSE)</f>
        <v>3.0999999999999999E-3</v>
      </c>
      <c r="M361" s="13" t="str">
        <f>VLOOKUP($B361,'4. Proposed RBCs'!$B$3:$R$379,7,FALSE)</f>
        <v>--</v>
      </c>
      <c r="N361" s="13">
        <f>VLOOKUP($B361,'4. Proposed RBCs'!$B$3:$R$379,9,FALSE)</f>
        <v>8.1000000000000003E-2</v>
      </c>
      <c r="O361" s="13" t="str">
        <f>VLOOKUP($B361,'4. Proposed RBCs'!$B$3:$R$379,11,FALSE)</f>
        <v>--</v>
      </c>
      <c r="P361" s="13">
        <f>VLOOKUP($B361,'4. Proposed RBCs'!$B$3:$R$379,13,FALSE)</f>
        <v>3.7999999999999999E-2</v>
      </c>
      <c r="Q361" s="5" t="str">
        <f>VLOOKUP($B361,'4. Proposed RBCs'!$B$3:$R$379,15,FALSE)</f>
        <v>--</v>
      </c>
      <c r="R361" s="89" t="str">
        <f>VLOOKUP($B361,'4. Proposed RBCs'!$B$3:$R$379,17,FALSE)</f>
        <v>--</v>
      </c>
      <c r="S361" t="b">
        <f t="shared" si="72"/>
        <v>1</v>
      </c>
      <c r="T361" t="b">
        <f t="shared" si="73"/>
        <v>1</v>
      </c>
      <c r="U361" t="b">
        <f t="shared" si="74"/>
        <v>1</v>
      </c>
      <c r="V361" t="b">
        <f t="shared" si="75"/>
        <v>1</v>
      </c>
      <c r="W361" t="b">
        <f t="shared" si="76"/>
        <v>1</v>
      </c>
      <c r="X361" t="b">
        <f t="shared" si="77"/>
        <v>1</v>
      </c>
      <c r="Y361" t="b">
        <f t="shared" si="78"/>
        <v>1</v>
      </c>
      <c r="Z361" s="106">
        <f t="shared" si="79"/>
        <v>0</v>
      </c>
      <c r="AA361" s="64" t="str">
        <f t="shared" si="80"/>
        <v>--</v>
      </c>
      <c r="AB361" s="64">
        <f t="shared" si="81"/>
        <v>0</v>
      </c>
      <c r="AC361" s="64" t="str">
        <f t="shared" si="82"/>
        <v>--</v>
      </c>
      <c r="AD361" s="64">
        <f t="shared" si="83"/>
        <v>0</v>
      </c>
      <c r="AE361" s="64" t="str">
        <f t="shared" si="84"/>
        <v>--</v>
      </c>
      <c r="AF361" s="107" t="str">
        <f t="shared" si="85"/>
        <v>--</v>
      </c>
      <c r="AG361" s="114"/>
      <c r="AH361" s="83"/>
      <c r="AI361" s="83"/>
      <c r="AJ361" s="5"/>
      <c r="AK361" s="98"/>
    </row>
    <row r="362" spans="1:37" x14ac:dyDescent="0.25">
      <c r="A362" s="5">
        <v>614</v>
      </c>
      <c r="B362" s="5">
        <v>113</v>
      </c>
      <c r="C362" s="5" t="s">
        <v>873</v>
      </c>
      <c r="D362" s="7" t="s">
        <v>874</v>
      </c>
      <c r="E362" s="97" t="str">
        <f>VLOOKUP($B362,'2018 RBCs'!$A$4:$L$609,6,FALSE)</f>
        <v>--</v>
      </c>
      <c r="F362" s="5" t="str">
        <f>VLOOKUP($B362,'2018 RBCs'!$A$4:$L$609,7,FALSE)</f>
        <v>--</v>
      </c>
      <c r="G362" s="5" t="str">
        <f>VLOOKUP($B362,'2018 RBCs'!$A$4:$L$609,8,FALSE)</f>
        <v>--</v>
      </c>
      <c r="H362" s="5" t="str">
        <f>VLOOKUP($B362,'2018 RBCs'!$A$4:$L$609,9,FALSE)</f>
        <v>--</v>
      </c>
      <c r="I362" s="5" t="str">
        <f>VLOOKUP($B362,'2018 RBCs'!$A$4:$L$609,10,FALSE)</f>
        <v>--</v>
      </c>
      <c r="J362" s="5" t="str">
        <f>VLOOKUP($B362,'2018 RBCs'!$A$4:$L$609,11,FALSE)</f>
        <v>--</v>
      </c>
      <c r="K362" s="98" t="str">
        <f>VLOOKUP($B362,'2018 RBCs'!$A$4:$L$609,12,FALSE)</f>
        <v>--</v>
      </c>
      <c r="L362" s="90" t="str">
        <f>VLOOKUP($B362,'4. Proposed RBCs'!$B$3:$R$379,5,FALSE)</f>
        <v>--</v>
      </c>
      <c r="M362" s="8">
        <f>VLOOKUP($B362,'4. Proposed RBCs'!$B$3:$R$379,7,FALSE)</f>
        <v>2</v>
      </c>
      <c r="N362" s="13" t="str">
        <f>VLOOKUP($B362,'4. Proposed RBCs'!$B$3:$R$379,9,FALSE)</f>
        <v>--</v>
      </c>
      <c r="O362" s="8">
        <f>VLOOKUP($B362,'4. Proposed RBCs'!$B$3:$R$379,11,FALSE)</f>
        <v>8.8000000000000007</v>
      </c>
      <c r="P362" s="13" t="str">
        <f>VLOOKUP($B362,'4. Proposed RBCs'!$B$3:$R$379,13,FALSE)</f>
        <v>--</v>
      </c>
      <c r="Q362" s="8">
        <f>VLOOKUP($B362,'4. Proposed RBCs'!$B$3:$R$379,15,FALSE)</f>
        <v>8.8000000000000007</v>
      </c>
      <c r="R362" s="89" t="str">
        <f>VLOOKUP($B362,'4. Proposed RBCs'!$B$3:$R$379,17,FALSE)</f>
        <v>--</v>
      </c>
      <c r="S362" t="b">
        <f t="shared" si="72"/>
        <v>1</v>
      </c>
      <c r="T362" t="b">
        <f t="shared" si="73"/>
        <v>0</v>
      </c>
      <c r="U362" t="b">
        <f t="shared" si="74"/>
        <v>1</v>
      </c>
      <c r="V362" t="b">
        <f t="shared" si="75"/>
        <v>0</v>
      </c>
      <c r="W362" t="b">
        <f t="shared" si="76"/>
        <v>1</v>
      </c>
      <c r="X362" t="b">
        <f t="shared" si="77"/>
        <v>0</v>
      </c>
      <c r="Y362" t="b">
        <f t="shared" si="78"/>
        <v>1</v>
      </c>
      <c r="Z362" s="106" t="str">
        <f t="shared" si="79"/>
        <v>--</v>
      </c>
      <c r="AA362" s="64" t="str">
        <f t="shared" si="80"/>
        <v>--</v>
      </c>
      <c r="AB362" s="64" t="str">
        <f t="shared" si="81"/>
        <v>--</v>
      </c>
      <c r="AC362" s="64" t="str">
        <f t="shared" si="82"/>
        <v>--</v>
      </c>
      <c r="AD362" s="64" t="str">
        <f t="shared" si="83"/>
        <v>--</v>
      </c>
      <c r="AE362" s="64" t="str">
        <f t="shared" si="84"/>
        <v>--</v>
      </c>
      <c r="AF362" s="107" t="str">
        <f t="shared" si="85"/>
        <v>--</v>
      </c>
      <c r="AG362" s="114"/>
      <c r="AH362" s="83"/>
      <c r="AI362" s="83"/>
      <c r="AJ362" s="5"/>
      <c r="AK362" s="98"/>
    </row>
    <row r="363" spans="1:37" x14ac:dyDescent="0.25">
      <c r="A363" s="5">
        <v>615</v>
      </c>
      <c r="B363" s="9">
        <v>326</v>
      </c>
      <c r="C363" s="9" t="s">
        <v>875</v>
      </c>
      <c r="D363" s="18" t="s">
        <v>876</v>
      </c>
      <c r="E363" s="97" t="str">
        <f>VLOOKUP($B363,'2018 RBCs'!$A$4:$L$609,6,FALSE)</f>
        <v>--</v>
      </c>
      <c r="F363" s="5">
        <f>VLOOKUP($B363,'2018 RBCs'!$A$4:$L$609,7,FALSE)</f>
        <v>5000</v>
      </c>
      <c r="G363" s="5" t="str">
        <f>VLOOKUP($B363,'2018 RBCs'!$A$4:$L$609,8,FALSE)</f>
        <v>--</v>
      </c>
      <c r="H363" s="5">
        <f>VLOOKUP($B363,'2018 RBCs'!$A$4:$L$609,9,FALSE)</f>
        <v>22000</v>
      </c>
      <c r="I363" s="5" t="str">
        <f>VLOOKUP($B363,'2018 RBCs'!$A$4:$L$609,10,FALSE)</f>
        <v>--</v>
      </c>
      <c r="J363" s="5">
        <f>VLOOKUP($B363,'2018 RBCs'!$A$4:$L$609,11,FALSE)</f>
        <v>22000</v>
      </c>
      <c r="K363" s="98">
        <f>VLOOKUP($B363,'2018 RBCs'!$A$4:$L$609,12,FALSE)</f>
        <v>11000</v>
      </c>
      <c r="L363" s="90" t="str">
        <f>VLOOKUP($B363,'4. Proposed RBCs'!$B$3:$R$379,5,FALSE)</f>
        <v>--</v>
      </c>
      <c r="M363" s="13">
        <f>VLOOKUP($B363,'4. Proposed RBCs'!$B$3:$R$379,7,FALSE)</f>
        <v>5000</v>
      </c>
      <c r="N363" s="13" t="str">
        <f>VLOOKUP($B363,'4. Proposed RBCs'!$B$3:$R$379,9,FALSE)</f>
        <v>--</v>
      </c>
      <c r="O363" s="13">
        <f>VLOOKUP($B363,'4. Proposed RBCs'!$B$3:$R$379,11,FALSE)</f>
        <v>22000</v>
      </c>
      <c r="P363" s="13" t="str">
        <f>VLOOKUP($B363,'4. Proposed RBCs'!$B$3:$R$379,13,FALSE)</f>
        <v>--</v>
      </c>
      <c r="Q363" s="5">
        <f>VLOOKUP($B363,'4. Proposed RBCs'!$B$3:$R$379,15,FALSE)</f>
        <v>22000</v>
      </c>
      <c r="R363" s="91">
        <f>VLOOKUP($B363,'4. Proposed RBCs'!$B$3:$R$379,17,FALSE)</f>
        <v>5500</v>
      </c>
      <c r="S363" t="b">
        <f t="shared" si="72"/>
        <v>1</v>
      </c>
      <c r="T363" t="b">
        <f t="shared" si="73"/>
        <v>1</v>
      </c>
      <c r="U363" t="b">
        <f t="shared" si="74"/>
        <v>1</v>
      </c>
      <c r="V363" t="b">
        <f t="shared" si="75"/>
        <v>1</v>
      </c>
      <c r="W363" t="b">
        <f t="shared" si="76"/>
        <v>1</v>
      </c>
      <c r="X363" t="b">
        <f t="shared" si="77"/>
        <v>1</v>
      </c>
      <c r="Y363" t="b">
        <f t="shared" si="78"/>
        <v>0</v>
      </c>
      <c r="Z363" s="106" t="str">
        <f t="shared" si="79"/>
        <v>--</v>
      </c>
      <c r="AA363" s="64">
        <f t="shared" si="80"/>
        <v>0</v>
      </c>
      <c r="AB363" s="64" t="str">
        <f t="shared" si="81"/>
        <v>--</v>
      </c>
      <c r="AC363" s="64">
        <f t="shared" si="82"/>
        <v>0</v>
      </c>
      <c r="AD363" s="64" t="str">
        <f t="shared" si="83"/>
        <v>--</v>
      </c>
      <c r="AE363" s="64">
        <f t="shared" si="84"/>
        <v>0</v>
      </c>
      <c r="AF363" s="107">
        <f t="shared" si="85"/>
        <v>-0.5</v>
      </c>
      <c r="AG363" s="114"/>
      <c r="AH363" s="83"/>
      <c r="AI363" s="83" t="s">
        <v>1760</v>
      </c>
      <c r="AJ363" s="5"/>
      <c r="AK363" s="98"/>
    </row>
    <row r="364" spans="1:37" x14ac:dyDescent="0.25">
      <c r="A364" s="5">
        <v>616</v>
      </c>
      <c r="B364" s="9">
        <v>607</v>
      </c>
      <c r="C364" s="9" t="s">
        <v>877</v>
      </c>
      <c r="D364" s="18" t="s">
        <v>878</v>
      </c>
      <c r="E364" s="97">
        <f>VLOOKUP($B364,'2018 RBCs'!$A$4:$L$609,6,FALSE)</f>
        <v>6.3E-2</v>
      </c>
      <c r="F364" s="5" t="str">
        <f>VLOOKUP($B364,'2018 RBCs'!$A$4:$L$609,7,FALSE)</f>
        <v>--</v>
      </c>
      <c r="G364" s="5">
        <f>VLOOKUP($B364,'2018 RBCs'!$A$4:$L$609,8,FALSE)</f>
        <v>1.6</v>
      </c>
      <c r="H364" s="5" t="str">
        <f>VLOOKUP($B364,'2018 RBCs'!$A$4:$L$609,9,FALSE)</f>
        <v>--</v>
      </c>
      <c r="I364" s="5">
        <f>VLOOKUP($B364,'2018 RBCs'!$A$4:$L$609,10,FALSE)</f>
        <v>0.75</v>
      </c>
      <c r="J364" s="5" t="str">
        <f>VLOOKUP($B364,'2018 RBCs'!$A$4:$L$609,11,FALSE)</f>
        <v>--</v>
      </c>
      <c r="K364" s="98" t="str">
        <f>VLOOKUP($B364,'2018 RBCs'!$A$4:$L$609,12,FALSE)</f>
        <v>--</v>
      </c>
      <c r="L364" s="90">
        <f>VLOOKUP($B364,'4. Proposed RBCs'!$B$3:$R$379,5,FALSE)</f>
        <v>6.3E-2</v>
      </c>
      <c r="M364" s="8">
        <f>VLOOKUP($B364,'4. Proposed RBCs'!$B$3:$R$379,7,FALSE)</f>
        <v>0.2</v>
      </c>
      <c r="N364" s="13">
        <f>VLOOKUP($B364,'4. Proposed RBCs'!$B$3:$R$379,9,FALSE)</f>
        <v>1.6</v>
      </c>
      <c r="O364" s="8">
        <f>VLOOKUP($B364,'4. Proposed RBCs'!$B$3:$R$379,11,FALSE)</f>
        <v>0.88</v>
      </c>
      <c r="P364" s="13">
        <f>VLOOKUP($B364,'4. Proposed RBCs'!$B$3:$R$379,13,FALSE)</f>
        <v>0.75</v>
      </c>
      <c r="Q364" s="8">
        <f>VLOOKUP($B364,'4. Proposed RBCs'!$B$3:$R$379,15,FALSE)</f>
        <v>0.88</v>
      </c>
      <c r="R364" s="91">
        <f>VLOOKUP($B364,'4. Proposed RBCs'!$B$3:$R$379,17,FALSE)</f>
        <v>160</v>
      </c>
      <c r="S364" t="b">
        <f t="shared" si="72"/>
        <v>1</v>
      </c>
      <c r="T364" t="b">
        <f t="shared" si="73"/>
        <v>0</v>
      </c>
      <c r="U364" t="b">
        <f t="shared" si="74"/>
        <v>1</v>
      </c>
      <c r="V364" t="b">
        <f t="shared" si="75"/>
        <v>0</v>
      </c>
      <c r="W364" t="b">
        <f t="shared" si="76"/>
        <v>1</v>
      </c>
      <c r="X364" t="b">
        <f t="shared" si="77"/>
        <v>0</v>
      </c>
      <c r="Y364" t="b">
        <f t="shared" si="78"/>
        <v>0</v>
      </c>
      <c r="Z364" s="106">
        <f t="shared" si="79"/>
        <v>0</v>
      </c>
      <c r="AA364" s="64" t="str">
        <f t="shared" si="80"/>
        <v>--</v>
      </c>
      <c r="AB364" s="64">
        <f t="shared" si="81"/>
        <v>0</v>
      </c>
      <c r="AC364" s="64" t="str">
        <f t="shared" si="82"/>
        <v>--</v>
      </c>
      <c r="AD364" s="64">
        <f t="shared" si="83"/>
        <v>0</v>
      </c>
      <c r="AE364" s="64" t="str">
        <f t="shared" si="84"/>
        <v>--</v>
      </c>
      <c r="AF364" s="107" t="str">
        <f t="shared" si="85"/>
        <v>--</v>
      </c>
      <c r="AG364" s="114"/>
      <c r="AH364" s="83"/>
      <c r="AI364" s="83"/>
      <c r="AJ364" s="5"/>
      <c r="AK364" s="98"/>
    </row>
    <row r="365" spans="1:37" x14ac:dyDescent="0.25">
      <c r="A365" s="5">
        <v>617</v>
      </c>
      <c r="B365" s="9">
        <v>608</v>
      </c>
      <c r="C365" s="9" t="s">
        <v>879</v>
      </c>
      <c r="D365" s="18" t="s">
        <v>880</v>
      </c>
      <c r="E365" s="97">
        <f>VLOOKUP($B365,'2018 RBCs'!$A$4:$L$609,6,FALSE)</f>
        <v>0.2</v>
      </c>
      <c r="F365" s="5">
        <f>VLOOKUP($B365,'2018 RBCs'!$A$4:$L$609,7,FALSE)</f>
        <v>2.1</v>
      </c>
      <c r="G365" s="5">
        <f>VLOOKUP($B365,'2018 RBCs'!$A$4:$L$609,8,FALSE)</f>
        <v>3.5</v>
      </c>
      <c r="H365" s="5">
        <f>VLOOKUP($B365,'2018 RBCs'!$A$4:$L$609,9,FALSE)</f>
        <v>9.1999999999999993</v>
      </c>
      <c r="I365" s="5">
        <f>VLOOKUP($B365,'2018 RBCs'!$A$4:$L$609,10,FALSE)</f>
        <v>2.9</v>
      </c>
      <c r="J365" s="5">
        <f>VLOOKUP($B365,'2018 RBCs'!$A$4:$L$609,11,FALSE)</f>
        <v>9.1999999999999993</v>
      </c>
      <c r="K365" s="98">
        <f>VLOOKUP($B365,'2018 RBCs'!$A$4:$L$609,12,FALSE)</f>
        <v>2.1</v>
      </c>
      <c r="L365" s="90">
        <f>VLOOKUP($B365,'4. Proposed RBCs'!$B$3:$R$379,5,FALSE)</f>
        <v>0.2</v>
      </c>
      <c r="M365" s="13">
        <f>VLOOKUP($B365,'4. Proposed RBCs'!$B$3:$R$379,7,FALSE)</f>
        <v>2.1</v>
      </c>
      <c r="N365" s="13">
        <f>VLOOKUP($B365,'4. Proposed RBCs'!$B$3:$R$379,9,FALSE)</f>
        <v>3.5</v>
      </c>
      <c r="O365" s="13">
        <f>VLOOKUP($B365,'4. Proposed RBCs'!$B$3:$R$379,11,FALSE)</f>
        <v>9.1999999999999993</v>
      </c>
      <c r="P365" s="13">
        <f>VLOOKUP($B365,'4. Proposed RBCs'!$B$3:$R$379,13,FALSE)</f>
        <v>2.9</v>
      </c>
      <c r="Q365" s="5">
        <f>VLOOKUP($B365,'4. Proposed RBCs'!$B$3:$R$379,15,FALSE)</f>
        <v>9.1999999999999993</v>
      </c>
      <c r="R365" s="89">
        <f>VLOOKUP($B365,'4. Proposed RBCs'!$B$3:$R$379,17,FALSE)</f>
        <v>2.1</v>
      </c>
      <c r="S365" t="b">
        <f t="shared" si="72"/>
        <v>1</v>
      </c>
      <c r="T365" t="b">
        <f t="shared" si="73"/>
        <v>1</v>
      </c>
      <c r="U365" t="b">
        <f t="shared" si="74"/>
        <v>1</v>
      </c>
      <c r="V365" t="b">
        <f t="shared" si="75"/>
        <v>1</v>
      </c>
      <c r="W365" t="b">
        <f t="shared" si="76"/>
        <v>1</v>
      </c>
      <c r="X365" t="b">
        <f t="shared" si="77"/>
        <v>1</v>
      </c>
      <c r="Y365" t="b">
        <f t="shared" si="78"/>
        <v>1</v>
      </c>
      <c r="Z365" s="106">
        <f t="shared" si="79"/>
        <v>0</v>
      </c>
      <c r="AA365" s="64">
        <f t="shared" si="80"/>
        <v>0</v>
      </c>
      <c r="AB365" s="64">
        <f t="shared" si="81"/>
        <v>0</v>
      </c>
      <c r="AC365" s="64">
        <f t="shared" si="82"/>
        <v>0</v>
      </c>
      <c r="AD365" s="64">
        <f t="shared" si="83"/>
        <v>0</v>
      </c>
      <c r="AE365" s="64">
        <f t="shared" si="84"/>
        <v>0</v>
      </c>
      <c r="AF365" s="107">
        <f t="shared" si="85"/>
        <v>0</v>
      </c>
      <c r="AG365" s="114"/>
      <c r="AH365" s="83"/>
      <c r="AI365" s="83"/>
      <c r="AJ365" s="5" t="s">
        <v>52</v>
      </c>
      <c r="AK365" s="98"/>
    </row>
    <row r="366" spans="1:37" x14ac:dyDescent="0.25">
      <c r="A366" s="5">
        <v>619</v>
      </c>
      <c r="B366" s="9">
        <v>126</v>
      </c>
      <c r="C366" s="9" t="s">
        <v>881</v>
      </c>
      <c r="D366" s="18" t="s">
        <v>882</v>
      </c>
      <c r="E366" s="97">
        <f>VLOOKUP($B366,'2018 RBCs'!$A$4:$L$609,6,FALSE)</f>
        <v>0.05</v>
      </c>
      <c r="F366" s="5" t="str">
        <f>VLOOKUP($B366,'2018 RBCs'!$A$4:$L$609,7,FALSE)</f>
        <v>--</v>
      </c>
      <c r="G366" s="5">
        <f>VLOOKUP($B366,'2018 RBCs'!$A$4:$L$609,8,FALSE)</f>
        <v>1.3</v>
      </c>
      <c r="H366" s="5" t="str">
        <f>VLOOKUP($B366,'2018 RBCs'!$A$4:$L$609,9,FALSE)</f>
        <v>--</v>
      </c>
      <c r="I366" s="5">
        <f>VLOOKUP($B366,'2018 RBCs'!$A$4:$L$609,10,FALSE)</f>
        <v>0.6</v>
      </c>
      <c r="J366" s="5" t="str">
        <f>VLOOKUP($B366,'2018 RBCs'!$A$4:$L$609,11,FALSE)</f>
        <v>--</v>
      </c>
      <c r="K366" s="98" t="str">
        <f>VLOOKUP($B366,'2018 RBCs'!$A$4:$L$609,12,FALSE)</f>
        <v>--</v>
      </c>
      <c r="L366" s="90">
        <f>VLOOKUP($B366,'4. Proposed RBCs'!$B$3:$R$379,5,FALSE)</f>
        <v>0.05</v>
      </c>
      <c r="M366" s="13" t="str">
        <f>VLOOKUP($B366,'4. Proposed RBCs'!$B$3:$R$379,7,FALSE)</f>
        <v>--</v>
      </c>
      <c r="N366" s="13">
        <f>VLOOKUP($B366,'4. Proposed RBCs'!$B$3:$R$379,9,FALSE)</f>
        <v>1.3</v>
      </c>
      <c r="O366" s="13" t="str">
        <f>VLOOKUP($B366,'4. Proposed RBCs'!$B$3:$R$379,11,FALSE)</f>
        <v>--</v>
      </c>
      <c r="P366" s="13">
        <f>VLOOKUP($B366,'4. Proposed RBCs'!$B$3:$R$379,13,FALSE)</f>
        <v>0.6</v>
      </c>
      <c r="Q366" s="5" t="str">
        <f>VLOOKUP($B366,'4. Proposed RBCs'!$B$3:$R$379,15,FALSE)</f>
        <v>--</v>
      </c>
      <c r="R366" s="89" t="str">
        <f>VLOOKUP($B366,'4. Proposed RBCs'!$B$3:$R$379,17,FALSE)</f>
        <v>--</v>
      </c>
      <c r="S366" t="b">
        <f t="shared" si="72"/>
        <v>1</v>
      </c>
      <c r="T366" t="b">
        <f t="shared" si="73"/>
        <v>1</v>
      </c>
      <c r="U366" t="b">
        <f t="shared" si="74"/>
        <v>1</v>
      </c>
      <c r="V366" t="b">
        <f t="shared" si="75"/>
        <v>1</v>
      </c>
      <c r="W366" t="b">
        <f t="shared" si="76"/>
        <v>1</v>
      </c>
      <c r="X366" t="b">
        <f t="shared" si="77"/>
        <v>1</v>
      </c>
      <c r="Y366" t="b">
        <f t="shared" si="78"/>
        <v>1</v>
      </c>
      <c r="Z366" s="106">
        <f t="shared" si="79"/>
        <v>0</v>
      </c>
      <c r="AA366" s="64" t="str">
        <f t="shared" si="80"/>
        <v>--</v>
      </c>
      <c r="AB366" s="64">
        <f t="shared" si="81"/>
        <v>0</v>
      </c>
      <c r="AC366" s="64" t="str">
        <f t="shared" si="82"/>
        <v>--</v>
      </c>
      <c r="AD366" s="64">
        <f t="shared" si="83"/>
        <v>0</v>
      </c>
      <c r="AE366" s="64" t="str">
        <f t="shared" si="84"/>
        <v>--</v>
      </c>
      <c r="AF366" s="107" t="str">
        <f t="shared" si="85"/>
        <v>--</v>
      </c>
      <c r="AG366" s="114"/>
      <c r="AH366" s="83"/>
      <c r="AI366" s="83"/>
      <c r="AJ366" s="5"/>
      <c r="AK366" s="98"/>
    </row>
    <row r="367" spans="1:37" x14ac:dyDescent="0.25">
      <c r="A367" s="5">
        <v>620</v>
      </c>
      <c r="B367" s="9">
        <v>609</v>
      </c>
      <c r="C367" s="9" t="s">
        <v>883</v>
      </c>
      <c r="D367" s="18" t="s">
        <v>884</v>
      </c>
      <c r="E367" s="97" t="str">
        <f>VLOOKUP($B367,'2018 RBCs'!$A$4:$L$609,6,FALSE)</f>
        <v>--</v>
      </c>
      <c r="F367" s="5">
        <f>VLOOKUP($B367,'2018 RBCs'!$A$4:$L$609,7,FALSE)</f>
        <v>0.3</v>
      </c>
      <c r="G367" s="5" t="str">
        <f>VLOOKUP($B367,'2018 RBCs'!$A$4:$L$609,8,FALSE)</f>
        <v>--</v>
      </c>
      <c r="H367" s="5">
        <f>VLOOKUP($B367,'2018 RBCs'!$A$4:$L$609,9,FALSE)</f>
        <v>1.3</v>
      </c>
      <c r="I367" s="5" t="str">
        <f>VLOOKUP($B367,'2018 RBCs'!$A$4:$L$609,10,FALSE)</f>
        <v>--</v>
      </c>
      <c r="J367" s="5">
        <f>VLOOKUP($B367,'2018 RBCs'!$A$4:$L$609,11,FALSE)</f>
        <v>1.3</v>
      </c>
      <c r="K367" s="98">
        <f>VLOOKUP($B367,'2018 RBCs'!$A$4:$L$609,12,FALSE)</f>
        <v>1.8</v>
      </c>
      <c r="L367" s="90" t="str">
        <f>VLOOKUP($B367,'4. Proposed RBCs'!$B$3:$R$379,5,FALSE)</f>
        <v>--</v>
      </c>
      <c r="M367" s="13">
        <f>VLOOKUP($B367,'4. Proposed RBCs'!$B$3:$R$379,7,FALSE)</f>
        <v>0.3</v>
      </c>
      <c r="N367" s="13" t="str">
        <f>VLOOKUP($B367,'4. Proposed RBCs'!$B$3:$R$379,9,FALSE)</f>
        <v>--</v>
      </c>
      <c r="O367" s="13">
        <f>VLOOKUP($B367,'4. Proposed RBCs'!$B$3:$R$379,11,FALSE)</f>
        <v>1.3</v>
      </c>
      <c r="P367" s="13" t="str">
        <f>VLOOKUP($B367,'4. Proposed RBCs'!$B$3:$R$379,13,FALSE)</f>
        <v>--</v>
      </c>
      <c r="Q367" s="5">
        <f>VLOOKUP($B367,'4. Proposed RBCs'!$B$3:$R$379,15,FALSE)</f>
        <v>1.3</v>
      </c>
      <c r="R367" s="91">
        <f>VLOOKUP($B367,'4. Proposed RBCs'!$B$3:$R$379,17,FALSE)</f>
        <v>6</v>
      </c>
      <c r="S367" t="b">
        <f t="shared" si="72"/>
        <v>1</v>
      </c>
      <c r="T367" t="b">
        <f t="shared" si="73"/>
        <v>1</v>
      </c>
      <c r="U367" t="b">
        <f t="shared" si="74"/>
        <v>1</v>
      </c>
      <c r="V367" t="b">
        <f t="shared" si="75"/>
        <v>1</v>
      </c>
      <c r="W367" t="b">
        <f t="shared" si="76"/>
        <v>1</v>
      </c>
      <c r="X367" t="b">
        <f t="shared" si="77"/>
        <v>1</v>
      </c>
      <c r="Y367" t="b">
        <f t="shared" si="78"/>
        <v>0</v>
      </c>
      <c r="Z367" s="106" t="str">
        <f t="shared" si="79"/>
        <v>--</v>
      </c>
      <c r="AA367" s="64">
        <f t="shared" si="80"/>
        <v>0</v>
      </c>
      <c r="AB367" s="64" t="str">
        <f t="shared" si="81"/>
        <v>--</v>
      </c>
      <c r="AC367" s="64">
        <f t="shared" si="82"/>
        <v>0</v>
      </c>
      <c r="AD367" s="64" t="str">
        <f t="shared" si="83"/>
        <v>--</v>
      </c>
      <c r="AE367" s="64">
        <f t="shared" si="84"/>
        <v>0</v>
      </c>
      <c r="AF367" s="107">
        <f t="shared" si="85"/>
        <v>2.3333333333333335</v>
      </c>
      <c r="AG367" s="114"/>
      <c r="AH367" s="83"/>
      <c r="AI367" s="83" t="s">
        <v>1782</v>
      </c>
      <c r="AJ367" s="5"/>
      <c r="AK367" s="98"/>
    </row>
    <row r="368" spans="1:37" x14ac:dyDescent="0.25">
      <c r="A368" s="5">
        <v>621</v>
      </c>
      <c r="B368" s="9">
        <v>610</v>
      </c>
      <c r="C368" s="9" t="s">
        <v>885</v>
      </c>
      <c r="D368" s="18" t="s">
        <v>886</v>
      </c>
      <c r="E368" s="97" t="str">
        <f>VLOOKUP($B368,'2018 RBCs'!$A$4:$L$609,6,FALSE)</f>
        <v>--</v>
      </c>
      <c r="F368" s="5">
        <f>VLOOKUP($B368,'2018 RBCs'!$A$4:$L$609,7,FALSE)</f>
        <v>200</v>
      </c>
      <c r="G368" s="5" t="str">
        <f>VLOOKUP($B368,'2018 RBCs'!$A$4:$L$609,8,FALSE)</f>
        <v>--</v>
      </c>
      <c r="H368" s="5">
        <f>VLOOKUP($B368,'2018 RBCs'!$A$4:$L$609,9,FALSE)</f>
        <v>880</v>
      </c>
      <c r="I368" s="5" t="str">
        <f>VLOOKUP($B368,'2018 RBCs'!$A$4:$L$609,10,FALSE)</f>
        <v>--</v>
      </c>
      <c r="J368" s="5">
        <f>VLOOKUP($B368,'2018 RBCs'!$A$4:$L$609,11,FALSE)</f>
        <v>880</v>
      </c>
      <c r="K368" s="98">
        <f>VLOOKUP($B368,'2018 RBCs'!$A$4:$L$609,12,FALSE)</f>
        <v>2800</v>
      </c>
      <c r="L368" s="90" t="str">
        <f>VLOOKUP($B368,'4. Proposed RBCs'!$B$3:$R$379,5,FALSE)</f>
        <v>--</v>
      </c>
      <c r="M368" s="13">
        <f>VLOOKUP($B368,'4. Proposed RBCs'!$B$3:$R$379,7,FALSE)</f>
        <v>200</v>
      </c>
      <c r="N368" s="13" t="str">
        <f>VLOOKUP($B368,'4. Proposed RBCs'!$B$3:$R$379,9,FALSE)</f>
        <v>--</v>
      </c>
      <c r="O368" s="13">
        <f>VLOOKUP($B368,'4. Proposed RBCs'!$B$3:$R$379,11,FALSE)</f>
        <v>880</v>
      </c>
      <c r="P368" s="13" t="str">
        <f>VLOOKUP($B368,'4. Proposed RBCs'!$B$3:$R$379,13,FALSE)</f>
        <v>--</v>
      </c>
      <c r="Q368" s="5">
        <f>VLOOKUP($B368,'4. Proposed RBCs'!$B$3:$R$379,15,FALSE)</f>
        <v>880</v>
      </c>
      <c r="R368" s="91">
        <f>VLOOKUP($B368,'4. Proposed RBCs'!$B$3:$R$379,17,FALSE)</f>
        <v>330</v>
      </c>
      <c r="S368" t="b">
        <f t="shared" si="72"/>
        <v>1</v>
      </c>
      <c r="T368" t="b">
        <f t="shared" si="73"/>
        <v>1</v>
      </c>
      <c r="U368" t="b">
        <f t="shared" si="74"/>
        <v>1</v>
      </c>
      <c r="V368" t="b">
        <f t="shared" si="75"/>
        <v>1</v>
      </c>
      <c r="W368" t="b">
        <f t="shared" si="76"/>
        <v>1</v>
      </c>
      <c r="X368" t="b">
        <f t="shared" si="77"/>
        <v>1</v>
      </c>
      <c r="Y368" t="b">
        <f t="shared" si="78"/>
        <v>0</v>
      </c>
      <c r="Z368" s="106" t="str">
        <f t="shared" si="79"/>
        <v>--</v>
      </c>
      <c r="AA368" s="64">
        <f t="shared" si="80"/>
        <v>0</v>
      </c>
      <c r="AB368" s="64" t="str">
        <f t="shared" si="81"/>
        <v>--</v>
      </c>
      <c r="AC368" s="64">
        <f t="shared" si="82"/>
        <v>0</v>
      </c>
      <c r="AD368" s="64" t="str">
        <f t="shared" si="83"/>
        <v>--</v>
      </c>
      <c r="AE368" s="64">
        <f t="shared" si="84"/>
        <v>0</v>
      </c>
      <c r="AF368" s="107">
        <f t="shared" si="85"/>
        <v>-0.88214285714285712</v>
      </c>
      <c r="AG368" s="114"/>
      <c r="AH368" s="83"/>
      <c r="AI368" s="83" t="s">
        <v>1779</v>
      </c>
      <c r="AJ368" s="5"/>
      <c r="AK368" s="98"/>
    </row>
    <row r="369" spans="1:37" x14ac:dyDescent="0.25">
      <c r="A369" s="5">
        <v>624</v>
      </c>
      <c r="B369" s="5" t="s">
        <v>887</v>
      </c>
      <c r="C369" s="5" t="s">
        <v>888</v>
      </c>
      <c r="D369" s="7" t="s">
        <v>889</v>
      </c>
      <c r="E369" s="97" t="e">
        <f>VLOOKUP($B369,'2018 RBCs'!$A$4:$L$609,6,FALSE)</f>
        <v>#N/A</v>
      </c>
      <c r="F369" s="5" t="e">
        <f>VLOOKUP($B369,'2018 RBCs'!$A$4:$L$609,7,FALSE)</f>
        <v>#N/A</v>
      </c>
      <c r="G369" s="5" t="e">
        <f>VLOOKUP($B369,'2018 RBCs'!$A$4:$L$609,8,FALSE)</f>
        <v>#N/A</v>
      </c>
      <c r="H369" s="5" t="e">
        <f>VLOOKUP($B369,'2018 RBCs'!$A$4:$L$609,9,FALSE)</f>
        <v>#N/A</v>
      </c>
      <c r="I369" s="5" t="e">
        <f>VLOOKUP($B369,'2018 RBCs'!$A$4:$L$609,10,FALSE)</f>
        <v>#N/A</v>
      </c>
      <c r="J369" s="5" t="e">
        <f>VLOOKUP($B369,'2018 RBCs'!$A$4:$L$609,11,FALSE)</f>
        <v>#N/A</v>
      </c>
      <c r="K369" s="98" t="e">
        <f>VLOOKUP($B369,'2018 RBCs'!$A$4:$L$609,12,FALSE)</f>
        <v>#N/A</v>
      </c>
      <c r="L369" s="92" t="str">
        <f>VLOOKUP($B369,'4. Proposed RBCs'!$B$3:$R$379,5,FALSE)</f>
        <v>--</v>
      </c>
      <c r="M369" s="11">
        <f>VLOOKUP($B369,'4. Proposed RBCs'!$B$3:$R$379,7,FALSE)</f>
        <v>4</v>
      </c>
      <c r="N369" s="11" t="str">
        <f>VLOOKUP($B369,'4. Proposed RBCs'!$B$3:$R$379,9,FALSE)</f>
        <v>--</v>
      </c>
      <c r="O369" s="11">
        <f>VLOOKUP($B369,'4. Proposed RBCs'!$B$3:$R$379,11,FALSE)</f>
        <v>18</v>
      </c>
      <c r="P369" s="11" t="str">
        <f>VLOOKUP($B369,'4. Proposed RBCs'!$B$3:$R$379,13,FALSE)</f>
        <v>--</v>
      </c>
      <c r="Q369" s="11">
        <f>VLOOKUP($B369,'4. Proposed RBCs'!$B$3:$R$379,15,FALSE)</f>
        <v>18</v>
      </c>
      <c r="R369" s="93">
        <f>VLOOKUP($B369,'4. Proposed RBCs'!$B$3:$R$379,17,FALSE)</f>
        <v>390</v>
      </c>
      <c r="S369" t="e">
        <f t="shared" si="72"/>
        <v>#N/A</v>
      </c>
      <c r="T369" t="e">
        <f t="shared" si="73"/>
        <v>#N/A</v>
      </c>
      <c r="U369" t="e">
        <f t="shared" si="74"/>
        <v>#N/A</v>
      </c>
      <c r="V369" t="e">
        <f t="shared" si="75"/>
        <v>#N/A</v>
      </c>
      <c r="W369" t="e">
        <f t="shared" si="76"/>
        <v>#N/A</v>
      </c>
      <c r="X369" t="e">
        <f t="shared" si="77"/>
        <v>#N/A</v>
      </c>
      <c r="Y369" t="e">
        <f t="shared" si="78"/>
        <v>#N/A</v>
      </c>
      <c r="Z369" s="106" t="s">
        <v>1712</v>
      </c>
      <c r="AA369" s="64" t="s">
        <v>1712</v>
      </c>
      <c r="AB369" s="64" t="s">
        <v>1712</v>
      </c>
      <c r="AC369" s="64" t="s">
        <v>1712</v>
      </c>
      <c r="AD369" s="64" t="s">
        <v>1712</v>
      </c>
      <c r="AE369" s="64" t="s">
        <v>1712</v>
      </c>
      <c r="AF369" s="107" t="s">
        <v>1712</v>
      </c>
      <c r="AG369" s="114"/>
      <c r="AH369" s="83" t="s">
        <v>1748</v>
      </c>
      <c r="AI369" s="83"/>
      <c r="AJ369" s="5"/>
      <c r="AK369" s="98"/>
    </row>
    <row r="370" spans="1:37" x14ac:dyDescent="0.25">
      <c r="A370" s="5">
        <v>635</v>
      </c>
      <c r="B370" s="5" t="s">
        <v>890</v>
      </c>
      <c r="C370" s="5" t="s">
        <v>891</v>
      </c>
      <c r="D370" s="7" t="s">
        <v>892</v>
      </c>
      <c r="E370" s="97" t="e">
        <f>VLOOKUP($B370,'2018 RBCs'!$A$4:$L$609,6,FALSE)</f>
        <v>#N/A</v>
      </c>
      <c r="F370" s="5" t="e">
        <f>VLOOKUP($B370,'2018 RBCs'!$A$4:$L$609,7,FALSE)</f>
        <v>#N/A</v>
      </c>
      <c r="G370" s="5" t="e">
        <f>VLOOKUP($B370,'2018 RBCs'!$A$4:$L$609,8,FALSE)</f>
        <v>#N/A</v>
      </c>
      <c r="H370" s="5" t="e">
        <f>VLOOKUP($B370,'2018 RBCs'!$A$4:$L$609,9,FALSE)</f>
        <v>#N/A</v>
      </c>
      <c r="I370" s="5" t="e">
        <f>VLOOKUP($B370,'2018 RBCs'!$A$4:$L$609,10,FALSE)</f>
        <v>#N/A</v>
      </c>
      <c r="J370" s="5" t="e">
        <f>VLOOKUP($B370,'2018 RBCs'!$A$4:$L$609,11,FALSE)</f>
        <v>#N/A</v>
      </c>
      <c r="K370" s="98" t="e">
        <f>VLOOKUP($B370,'2018 RBCs'!$A$4:$L$609,12,FALSE)</f>
        <v>#N/A</v>
      </c>
      <c r="L370" s="92" t="str">
        <f>VLOOKUP($B370,'4. Proposed RBCs'!$B$3:$R$379,5,FALSE)</f>
        <v>--</v>
      </c>
      <c r="M370" s="11">
        <f>VLOOKUP($B370,'4. Proposed RBCs'!$B$3:$R$379,7,FALSE)</f>
        <v>8.0000000000000002E-3</v>
      </c>
      <c r="N370" s="11" t="str">
        <f>VLOOKUP($B370,'4. Proposed RBCs'!$B$3:$R$379,9,FALSE)</f>
        <v>--</v>
      </c>
      <c r="O370" s="11">
        <f>VLOOKUP($B370,'4. Proposed RBCs'!$B$3:$R$379,11,FALSE)</f>
        <v>7.7999999999999996E-3</v>
      </c>
      <c r="P370" s="11" t="str">
        <f>VLOOKUP($B370,'4. Proposed RBCs'!$B$3:$R$379,13,FALSE)</f>
        <v>--</v>
      </c>
      <c r="Q370" s="11">
        <f>VLOOKUP($B370,'4. Proposed RBCs'!$B$3:$R$379,15,FALSE)</f>
        <v>7.2999999999999995E-2</v>
      </c>
      <c r="R370" s="93">
        <f>VLOOKUP($B370,'4. Proposed RBCs'!$B$3:$R$379,17,FALSE)</f>
        <v>2.2999999999999998</v>
      </c>
      <c r="S370" t="e">
        <f t="shared" si="72"/>
        <v>#N/A</v>
      </c>
      <c r="T370" t="e">
        <f t="shared" si="73"/>
        <v>#N/A</v>
      </c>
      <c r="U370" t="e">
        <f t="shared" si="74"/>
        <v>#N/A</v>
      </c>
      <c r="V370" t="e">
        <f t="shared" si="75"/>
        <v>#N/A</v>
      </c>
      <c r="W370" t="e">
        <f t="shared" si="76"/>
        <v>#N/A</v>
      </c>
      <c r="X370" t="e">
        <f t="shared" si="77"/>
        <v>#N/A</v>
      </c>
      <c r="Y370" t="e">
        <f t="shared" si="78"/>
        <v>#N/A</v>
      </c>
      <c r="Z370" s="106" t="s">
        <v>1712</v>
      </c>
      <c r="AA370" s="64" t="s">
        <v>1712</v>
      </c>
      <c r="AB370" s="64" t="s">
        <v>1712</v>
      </c>
      <c r="AC370" s="64" t="s">
        <v>1712</v>
      </c>
      <c r="AD370" s="64" t="s">
        <v>1712</v>
      </c>
      <c r="AE370" s="64" t="s">
        <v>1712</v>
      </c>
      <c r="AF370" s="107" t="s">
        <v>1712</v>
      </c>
      <c r="AG370" s="114"/>
      <c r="AH370" s="83"/>
      <c r="AI370" s="83"/>
      <c r="AJ370" s="5"/>
      <c r="AK370" s="98" t="s">
        <v>54</v>
      </c>
    </row>
    <row r="371" spans="1:37" x14ac:dyDescent="0.25">
      <c r="A371" s="5">
        <v>636</v>
      </c>
      <c r="B371" s="5" t="s">
        <v>893</v>
      </c>
      <c r="C371" s="5" t="s">
        <v>893</v>
      </c>
      <c r="D371" s="7" t="s">
        <v>894</v>
      </c>
      <c r="E371" s="97" t="e">
        <f>VLOOKUP($B371,'2018 RBCs'!$A$4:$L$609,6,FALSE)</f>
        <v>#N/A</v>
      </c>
      <c r="F371" s="5" t="e">
        <f>VLOOKUP($B371,'2018 RBCs'!$A$4:$L$609,7,FALSE)</f>
        <v>#N/A</v>
      </c>
      <c r="G371" s="5" t="e">
        <f>VLOOKUP($B371,'2018 RBCs'!$A$4:$L$609,8,FALSE)</f>
        <v>#N/A</v>
      </c>
      <c r="H371" s="5" t="e">
        <f>VLOOKUP($B371,'2018 RBCs'!$A$4:$L$609,9,FALSE)</f>
        <v>#N/A</v>
      </c>
      <c r="I371" s="5" t="e">
        <f>VLOOKUP($B371,'2018 RBCs'!$A$4:$L$609,10,FALSE)</f>
        <v>#N/A</v>
      </c>
      <c r="J371" s="5" t="e">
        <f>VLOOKUP($B371,'2018 RBCs'!$A$4:$L$609,11,FALSE)</f>
        <v>#N/A</v>
      </c>
      <c r="K371" s="98" t="e">
        <f>VLOOKUP($B371,'2018 RBCs'!$A$4:$L$609,12,FALSE)</f>
        <v>#N/A</v>
      </c>
      <c r="L371" s="92" t="str">
        <f>VLOOKUP($B371,'4. Proposed RBCs'!$B$3:$R$379,5,FALSE)</f>
        <v>--</v>
      </c>
      <c r="M371" s="11">
        <f>VLOOKUP($B371,'4. Proposed RBCs'!$B$3:$R$379,7,FALSE)</f>
        <v>5.7000000000000002E-3</v>
      </c>
      <c r="N371" s="11" t="str">
        <f>VLOOKUP($B371,'4. Proposed RBCs'!$B$3:$R$379,9,FALSE)</f>
        <v>--</v>
      </c>
      <c r="O371" s="11">
        <f>VLOOKUP($B371,'4. Proposed RBCs'!$B$3:$R$379,11,FALSE)</f>
        <v>7.3000000000000001E-3</v>
      </c>
      <c r="P371" s="11" t="str">
        <f>VLOOKUP($B371,'4. Proposed RBCs'!$B$3:$R$379,13,FALSE)</f>
        <v>--</v>
      </c>
      <c r="Q371" s="11">
        <f>VLOOKUP($B371,'4. Proposed RBCs'!$B$3:$R$379,15,FALSE)</f>
        <v>5.1999999999999998E-2</v>
      </c>
      <c r="R371" s="93">
        <f>VLOOKUP($B371,'4. Proposed RBCs'!$B$3:$R$379,17,FALSE)</f>
        <v>0.12</v>
      </c>
      <c r="S371" t="e">
        <f t="shared" si="72"/>
        <v>#N/A</v>
      </c>
      <c r="T371" t="e">
        <f t="shared" si="73"/>
        <v>#N/A</v>
      </c>
      <c r="U371" t="e">
        <f t="shared" si="74"/>
        <v>#N/A</v>
      </c>
      <c r="V371" t="e">
        <f t="shared" si="75"/>
        <v>#N/A</v>
      </c>
      <c r="W371" t="e">
        <f t="shared" si="76"/>
        <v>#N/A</v>
      </c>
      <c r="X371" t="e">
        <f t="shared" si="77"/>
        <v>#N/A</v>
      </c>
      <c r="Y371" t="e">
        <f t="shared" si="78"/>
        <v>#N/A</v>
      </c>
      <c r="Z371" s="106" t="s">
        <v>1712</v>
      </c>
      <c r="AA371" s="64" t="s">
        <v>1712</v>
      </c>
      <c r="AB371" s="64" t="s">
        <v>1712</v>
      </c>
      <c r="AC371" s="64" t="s">
        <v>1712</v>
      </c>
      <c r="AD371" s="64" t="s">
        <v>1712</v>
      </c>
      <c r="AE371" s="64" t="s">
        <v>1712</v>
      </c>
      <c r="AF371" s="107" t="s">
        <v>1712</v>
      </c>
      <c r="AG371" s="114"/>
      <c r="AH371" s="83"/>
      <c r="AI371" s="83"/>
      <c r="AJ371" s="5"/>
      <c r="AK371" s="98" t="s">
        <v>54</v>
      </c>
    </row>
    <row r="372" spans="1:37" x14ac:dyDescent="0.25">
      <c r="A372" s="5">
        <v>637</v>
      </c>
      <c r="B372" s="6">
        <v>619</v>
      </c>
      <c r="C372" s="6" t="s">
        <v>895</v>
      </c>
      <c r="D372" s="34" t="s">
        <v>896</v>
      </c>
      <c r="E372" s="97">
        <f>VLOOKUP($B372,'2018 RBCs'!$A$4:$L$609,6,FALSE)</f>
        <v>2E-3</v>
      </c>
      <c r="F372" s="5" t="str">
        <f>VLOOKUP($B372,'2018 RBCs'!$A$4:$L$609,7,FALSE)</f>
        <v>--</v>
      </c>
      <c r="G372" s="5">
        <f>VLOOKUP($B372,'2018 RBCs'!$A$4:$L$609,8,FALSE)</f>
        <v>2.1000000000000001E-2</v>
      </c>
      <c r="H372" s="5" t="str">
        <f>VLOOKUP($B372,'2018 RBCs'!$A$4:$L$609,9,FALSE)</f>
        <v>--</v>
      </c>
      <c r="I372" s="5">
        <f>VLOOKUP($B372,'2018 RBCs'!$A$4:$L$609,10,FALSE)</f>
        <v>4.1000000000000002E-2</v>
      </c>
      <c r="J372" s="5" t="str">
        <f>VLOOKUP($B372,'2018 RBCs'!$A$4:$L$609,11,FALSE)</f>
        <v>--</v>
      </c>
      <c r="K372" s="98" t="str">
        <f>VLOOKUP($B372,'2018 RBCs'!$A$4:$L$609,12,FALSE)</f>
        <v>--</v>
      </c>
      <c r="L372" s="90">
        <f>VLOOKUP($B372,'4. Proposed RBCs'!$B$3:$R$379,5,FALSE)</f>
        <v>2E-3</v>
      </c>
      <c r="M372" s="13" t="str">
        <f>VLOOKUP($B372,'4. Proposed RBCs'!$B$3:$R$379,7,FALSE)</f>
        <v>--</v>
      </c>
      <c r="N372" s="13">
        <f>VLOOKUP($B372,'4. Proposed RBCs'!$B$3:$R$379,9,FALSE)</f>
        <v>2.1000000000000001E-2</v>
      </c>
      <c r="O372" s="13" t="str">
        <f>VLOOKUP($B372,'4. Proposed RBCs'!$B$3:$R$379,11,FALSE)</f>
        <v>--</v>
      </c>
      <c r="P372" s="13">
        <f>VLOOKUP($B372,'4. Proposed RBCs'!$B$3:$R$379,13,FALSE)</f>
        <v>4.1000000000000002E-2</v>
      </c>
      <c r="Q372" s="5" t="str">
        <f>VLOOKUP($B372,'4. Proposed RBCs'!$B$3:$R$379,15,FALSE)</f>
        <v>--</v>
      </c>
      <c r="R372" s="89" t="str">
        <f>VLOOKUP($B372,'4. Proposed RBCs'!$B$3:$R$379,17,FALSE)</f>
        <v>--</v>
      </c>
      <c r="S372" t="b">
        <f t="shared" si="72"/>
        <v>1</v>
      </c>
      <c r="T372" t="b">
        <f t="shared" si="73"/>
        <v>1</v>
      </c>
      <c r="U372" t="b">
        <f t="shared" si="74"/>
        <v>1</v>
      </c>
      <c r="V372" t="b">
        <f t="shared" si="75"/>
        <v>1</v>
      </c>
      <c r="W372" t="b">
        <f t="shared" si="76"/>
        <v>1</v>
      </c>
      <c r="X372" t="b">
        <f t="shared" si="77"/>
        <v>1</v>
      </c>
      <c r="Y372" t="b">
        <f t="shared" si="78"/>
        <v>1</v>
      </c>
      <c r="Z372" s="106">
        <f t="shared" si="79"/>
        <v>0</v>
      </c>
      <c r="AA372" s="64" t="str">
        <f t="shared" si="80"/>
        <v>--</v>
      </c>
      <c r="AB372" s="64">
        <f t="shared" si="81"/>
        <v>0</v>
      </c>
      <c r="AC372" s="64" t="str">
        <f t="shared" si="82"/>
        <v>--</v>
      </c>
      <c r="AD372" s="64">
        <f t="shared" si="83"/>
        <v>0</v>
      </c>
      <c r="AE372" s="64" t="str">
        <f t="shared" si="84"/>
        <v>--</v>
      </c>
      <c r="AF372" s="107" t="str">
        <f t="shared" si="85"/>
        <v>--</v>
      </c>
      <c r="AG372" s="114"/>
      <c r="AH372" s="83"/>
      <c r="AI372" s="83"/>
      <c r="AJ372" s="5" t="s">
        <v>52</v>
      </c>
      <c r="AK372" s="98"/>
    </row>
    <row r="373" spans="1:37" x14ac:dyDescent="0.25">
      <c r="A373" s="5">
        <v>638</v>
      </c>
      <c r="B373" s="6">
        <v>620</v>
      </c>
      <c r="C373" s="6" t="s">
        <v>897</v>
      </c>
      <c r="D373" s="34" t="s">
        <v>898</v>
      </c>
      <c r="E373" s="97" t="str">
        <f>VLOOKUP($B373,'2018 RBCs'!$A$4:$L$609,6,FALSE)</f>
        <v>--</v>
      </c>
      <c r="F373" s="5">
        <f>VLOOKUP($B373,'2018 RBCs'!$A$4:$L$609,7,FALSE)</f>
        <v>0.1</v>
      </c>
      <c r="G373" s="5" t="str">
        <f>VLOOKUP($B373,'2018 RBCs'!$A$4:$L$609,8,FALSE)</f>
        <v>--</v>
      </c>
      <c r="H373" s="5">
        <f>VLOOKUP($B373,'2018 RBCs'!$A$4:$L$609,9,FALSE)</f>
        <v>0.44</v>
      </c>
      <c r="I373" s="5" t="str">
        <f>VLOOKUP($B373,'2018 RBCs'!$A$4:$L$609,10,FALSE)</f>
        <v>--</v>
      </c>
      <c r="J373" s="5">
        <f>VLOOKUP($B373,'2018 RBCs'!$A$4:$L$609,11,FALSE)</f>
        <v>0.44</v>
      </c>
      <c r="K373" s="98">
        <f>VLOOKUP($B373,'2018 RBCs'!$A$4:$L$609,12,FALSE)</f>
        <v>0.8</v>
      </c>
      <c r="L373" s="88">
        <f>VLOOKUP($B373,'4. Proposed RBCs'!$B$3:$R$379,5,FALSE)</f>
        <v>1.2E-4</v>
      </c>
      <c r="M373" s="13">
        <f>VLOOKUP($B373,'4. Proposed RBCs'!$B$3:$R$379,7,FALSE)</f>
        <v>0.1</v>
      </c>
      <c r="N373" s="8">
        <f>VLOOKUP($B373,'4. Proposed RBCs'!$B$3:$R$379,9,FALSE)</f>
        <v>3.0999999999999999E-3</v>
      </c>
      <c r="O373" s="13">
        <f>VLOOKUP($B373,'4. Proposed RBCs'!$B$3:$R$379,11,FALSE)</f>
        <v>0.44</v>
      </c>
      <c r="P373" s="8">
        <f>VLOOKUP($B373,'4. Proposed RBCs'!$B$3:$R$379,13,FALSE)</f>
        <v>1.4E-3</v>
      </c>
      <c r="Q373" s="5">
        <f>VLOOKUP($B373,'4. Proposed RBCs'!$B$3:$R$379,15,FALSE)</f>
        <v>0.44</v>
      </c>
      <c r="R373" s="89">
        <f>VLOOKUP($B373,'4. Proposed RBCs'!$B$3:$R$379,17,FALSE)</f>
        <v>0.8</v>
      </c>
      <c r="S373" t="b">
        <f t="shared" si="72"/>
        <v>0</v>
      </c>
      <c r="T373" t="b">
        <f t="shared" si="73"/>
        <v>1</v>
      </c>
      <c r="U373" t="b">
        <f t="shared" si="74"/>
        <v>0</v>
      </c>
      <c r="V373" t="b">
        <f t="shared" si="75"/>
        <v>1</v>
      </c>
      <c r="W373" t="b">
        <f t="shared" si="76"/>
        <v>0</v>
      </c>
      <c r="X373" t="b">
        <f t="shared" si="77"/>
        <v>1</v>
      </c>
      <c r="Y373" t="b">
        <f t="shared" si="78"/>
        <v>1</v>
      </c>
      <c r="Z373" s="106" t="str">
        <f t="shared" si="79"/>
        <v>--</v>
      </c>
      <c r="AA373" s="64">
        <f t="shared" si="80"/>
        <v>0</v>
      </c>
      <c r="AB373" s="64" t="str">
        <f t="shared" si="81"/>
        <v>--</v>
      </c>
      <c r="AC373" s="64">
        <f t="shared" si="82"/>
        <v>0</v>
      </c>
      <c r="AD373" s="64" t="str">
        <f t="shared" si="83"/>
        <v>--</v>
      </c>
      <c r="AE373" s="64">
        <f t="shared" si="84"/>
        <v>0</v>
      </c>
      <c r="AF373" s="107">
        <f t="shared" si="85"/>
        <v>0</v>
      </c>
      <c r="AG373" s="114"/>
      <c r="AH373" s="83" t="s">
        <v>1783</v>
      </c>
      <c r="AI373" s="83" t="s">
        <v>1741</v>
      </c>
      <c r="AJ373" s="5"/>
      <c r="AK373" s="98"/>
    </row>
    <row r="374" spans="1:37" x14ac:dyDescent="0.25">
      <c r="A374" s="5">
        <v>639</v>
      </c>
      <c r="B374" s="6">
        <v>622</v>
      </c>
      <c r="C374" s="6" t="s">
        <v>899</v>
      </c>
      <c r="D374" s="34" t="s">
        <v>900</v>
      </c>
      <c r="E374" s="97" t="str">
        <f>VLOOKUP($B374,'2018 RBCs'!$A$4:$L$609,6,FALSE)</f>
        <v>--</v>
      </c>
      <c r="F374" s="5">
        <f>VLOOKUP($B374,'2018 RBCs'!$A$4:$L$609,7,FALSE)</f>
        <v>200</v>
      </c>
      <c r="G374" s="5" t="str">
        <f>VLOOKUP($B374,'2018 RBCs'!$A$4:$L$609,8,FALSE)</f>
        <v>--</v>
      </c>
      <c r="H374" s="5">
        <f>VLOOKUP($B374,'2018 RBCs'!$A$4:$L$609,9,FALSE)</f>
        <v>880</v>
      </c>
      <c r="I374" s="5" t="str">
        <f>VLOOKUP($B374,'2018 RBCs'!$A$4:$L$609,10,FALSE)</f>
        <v>--</v>
      </c>
      <c r="J374" s="5">
        <f>VLOOKUP($B374,'2018 RBCs'!$A$4:$L$609,11,FALSE)</f>
        <v>880</v>
      </c>
      <c r="K374" s="98">
        <f>VLOOKUP($B374,'2018 RBCs'!$A$4:$L$609,12,FALSE)</f>
        <v>200</v>
      </c>
      <c r="L374" s="90" t="str">
        <f>VLOOKUP($B374,'4. Proposed RBCs'!$B$3:$R$379,5,FALSE)</f>
        <v>--</v>
      </c>
      <c r="M374" s="8">
        <f>VLOOKUP($B374,'4. Proposed RBCs'!$B$3:$R$379,7,FALSE)</f>
        <v>1100</v>
      </c>
      <c r="N374" s="13" t="str">
        <f>VLOOKUP($B374,'4. Proposed RBCs'!$B$3:$R$379,9,FALSE)</f>
        <v>--</v>
      </c>
      <c r="O374" s="8">
        <f>VLOOKUP($B374,'4. Proposed RBCs'!$B$3:$R$379,11,FALSE)</f>
        <v>4800</v>
      </c>
      <c r="P374" s="13" t="str">
        <f>VLOOKUP($B374,'4. Proposed RBCs'!$B$3:$R$379,13,FALSE)</f>
        <v>--</v>
      </c>
      <c r="Q374" s="8">
        <f>VLOOKUP($B374,'4. Proposed RBCs'!$B$3:$R$379,15,FALSE)</f>
        <v>4800</v>
      </c>
      <c r="R374" s="91">
        <f>VLOOKUP($B374,'4. Proposed RBCs'!$B$3:$R$379,17,FALSE)</f>
        <v>3500</v>
      </c>
      <c r="S374" t="b">
        <f t="shared" si="72"/>
        <v>1</v>
      </c>
      <c r="T374" t="b">
        <f t="shared" si="73"/>
        <v>0</v>
      </c>
      <c r="U374" t="b">
        <f t="shared" si="74"/>
        <v>1</v>
      </c>
      <c r="V374" t="b">
        <f t="shared" si="75"/>
        <v>0</v>
      </c>
      <c r="W374" t="b">
        <f t="shared" si="76"/>
        <v>1</v>
      </c>
      <c r="X374" t="b">
        <f t="shared" si="77"/>
        <v>0</v>
      </c>
      <c r="Y374" t="b">
        <f t="shared" si="78"/>
        <v>0</v>
      </c>
      <c r="Z374" s="106" t="str">
        <f t="shared" si="79"/>
        <v>--</v>
      </c>
      <c r="AA374" s="64">
        <f t="shared" si="80"/>
        <v>4.5</v>
      </c>
      <c r="AB374" s="64" t="str">
        <f t="shared" si="81"/>
        <v>--</v>
      </c>
      <c r="AC374" s="64">
        <f t="shared" si="82"/>
        <v>4.4545454545454541</v>
      </c>
      <c r="AD374" s="64" t="str">
        <f t="shared" si="83"/>
        <v>--</v>
      </c>
      <c r="AE374" s="64">
        <f t="shared" si="84"/>
        <v>4.4545454545454541</v>
      </c>
      <c r="AF374" s="107">
        <f t="shared" si="85"/>
        <v>16.5</v>
      </c>
      <c r="AG374" s="114"/>
      <c r="AH374" s="83" t="s">
        <v>1784</v>
      </c>
      <c r="AI374" s="83" t="s">
        <v>1785</v>
      </c>
      <c r="AJ374" s="5"/>
      <c r="AK374" s="98"/>
    </row>
    <row r="375" spans="1:37" x14ac:dyDescent="0.25">
      <c r="A375" s="5">
        <v>640</v>
      </c>
      <c r="B375" s="6">
        <v>623</v>
      </c>
      <c r="C375" s="6" t="s">
        <v>901</v>
      </c>
      <c r="D375" s="34" t="s">
        <v>902</v>
      </c>
      <c r="E375" s="97" t="str">
        <f>VLOOKUP($B375,'2018 RBCs'!$A$4:$L$609,6,FALSE)</f>
        <v>--</v>
      </c>
      <c r="F375" s="5">
        <f>VLOOKUP($B375,'2018 RBCs'!$A$4:$L$609,7,FALSE)</f>
        <v>3</v>
      </c>
      <c r="G375" s="5" t="str">
        <f>VLOOKUP($B375,'2018 RBCs'!$A$4:$L$609,8,FALSE)</f>
        <v>--</v>
      </c>
      <c r="H375" s="5">
        <f>VLOOKUP($B375,'2018 RBCs'!$A$4:$L$609,9,FALSE)</f>
        <v>13</v>
      </c>
      <c r="I375" s="5" t="str">
        <f>VLOOKUP($B375,'2018 RBCs'!$A$4:$L$609,10,FALSE)</f>
        <v>--</v>
      </c>
      <c r="J375" s="5">
        <f>VLOOKUP($B375,'2018 RBCs'!$A$4:$L$609,11,FALSE)</f>
        <v>13</v>
      </c>
      <c r="K375" s="98" t="str">
        <f>VLOOKUP($B375,'2018 RBCs'!$A$4:$L$609,12,FALSE)</f>
        <v>--</v>
      </c>
      <c r="L375" s="88">
        <f>VLOOKUP($B375,'4. Proposed RBCs'!$B$3:$R$379,5,FALSE)</f>
        <v>6.7000000000000004E-2</v>
      </c>
      <c r="M375" s="13">
        <f>VLOOKUP($B375,'4. Proposed RBCs'!$B$3:$R$379,7,FALSE)</f>
        <v>3</v>
      </c>
      <c r="N375" s="8">
        <f>VLOOKUP($B375,'4. Proposed RBCs'!$B$3:$R$379,9,FALSE)</f>
        <v>1.7</v>
      </c>
      <c r="O375" s="13">
        <f>VLOOKUP($B375,'4. Proposed RBCs'!$B$3:$R$379,11,FALSE)</f>
        <v>13</v>
      </c>
      <c r="P375" s="8">
        <f>VLOOKUP($B375,'4. Proposed RBCs'!$B$3:$R$379,13,FALSE)</f>
        <v>0.8</v>
      </c>
      <c r="Q375" s="5">
        <f>VLOOKUP($B375,'4. Proposed RBCs'!$B$3:$R$379,15,FALSE)</f>
        <v>13</v>
      </c>
      <c r="R375" s="89" t="str">
        <f>VLOOKUP($B375,'4. Proposed RBCs'!$B$3:$R$379,17,FALSE)</f>
        <v>--</v>
      </c>
      <c r="S375" t="b">
        <f t="shared" si="72"/>
        <v>0</v>
      </c>
      <c r="T375" t="b">
        <f t="shared" si="73"/>
        <v>1</v>
      </c>
      <c r="U375" t="b">
        <f t="shared" si="74"/>
        <v>0</v>
      </c>
      <c r="V375" t="b">
        <f t="shared" si="75"/>
        <v>1</v>
      </c>
      <c r="W375" t="b">
        <f t="shared" si="76"/>
        <v>0</v>
      </c>
      <c r="X375" t="b">
        <f t="shared" si="77"/>
        <v>1</v>
      </c>
      <c r="Y375" t="b">
        <f t="shared" si="78"/>
        <v>1</v>
      </c>
      <c r="Z375" s="106" t="str">
        <f t="shared" si="79"/>
        <v>--</v>
      </c>
      <c r="AA375" s="64">
        <f t="shared" si="80"/>
        <v>0</v>
      </c>
      <c r="AB375" s="64" t="str">
        <f t="shared" si="81"/>
        <v>--</v>
      </c>
      <c r="AC375" s="64">
        <f t="shared" si="82"/>
        <v>0</v>
      </c>
      <c r="AD375" s="64" t="str">
        <f t="shared" si="83"/>
        <v>--</v>
      </c>
      <c r="AE375" s="64">
        <f t="shared" si="84"/>
        <v>0</v>
      </c>
      <c r="AF375" s="107" t="str">
        <f t="shared" si="85"/>
        <v>--</v>
      </c>
      <c r="AG375" s="114"/>
      <c r="AH375" s="83"/>
      <c r="AI375" s="83"/>
      <c r="AJ375" s="5"/>
      <c r="AK375" s="98"/>
    </row>
    <row r="376" spans="1:37" x14ac:dyDescent="0.25">
      <c r="A376" s="10">
        <v>641</v>
      </c>
      <c r="B376" s="17">
        <v>624</v>
      </c>
      <c r="C376" s="17" t="s">
        <v>903</v>
      </c>
      <c r="D376" s="39" t="s">
        <v>904</v>
      </c>
      <c r="E376" s="97">
        <f>VLOOKUP($B376,'2018 RBCs'!$A$4:$L$609,6,FALSE)</f>
        <v>0.11</v>
      </c>
      <c r="F376" s="5">
        <f>VLOOKUP($B376,'2018 RBCs'!$A$4:$L$609,7,FALSE)</f>
        <v>100</v>
      </c>
      <c r="G376" s="5">
        <f>VLOOKUP($B376,'2018 RBCs'!$A$4:$L$609,8,FALSE)</f>
        <v>0.22</v>
      </c>
      <c r="H376" s="5">
        <f>VLOOKUP($B376,'2018 RBCs'!$A$4:$L$609,9,FALSE)</f>
        <v>440</v>
      </c>
      <c r="I376" s="5">
        <f>VLOOKUP($B376,'2018 RBCs'!$A$4:$L$609,10,FALSE)</f>
        <v>2.7</v>
      </c>
      <c r="J376" s="5">
        <f>VLOOKUP($B376,'2018 RBCs'!$A$4:$L$609,11,FALSE)</f>
        <v>440</v>
      </c>
      <c r="K376" s="98">
        <f>VLOOKUP($B376,'2018 RBCs'!$A$4:$L$609,12,FALSE)</f>
        <v>1300</v>
      </c>
      <c r="L376" s="90">
        <f>VLOOKUP($B376,'4. Proposed RBCs'!$B$3:$R$379,5,FALSE)</f>
        <v>0.11</v>
      </c>
      <c r="M376" s="13">
        <f>VLOOKUP($B376,'4. Proposed RBCs'!$B$3:$R$379,7,FALSE)</f>
        <v>100</v>
      </c>
      <c r="N376" s="13">
        <f>VLOOKUP($B376,'4. Proposed RBCs'!$B$3:$R$379,9,FALSE)</f>
        <v>0.22</v>
      </c>
      <c r="O376" s="13">
        <f>VLOOKUP($B376,'4. Proposed RBCs'!$B$3:$R$379,11,FALSE)</f>
        <v>440</v>
      </c>
      <c r="P376" s="13">
        <f>VLOOKUP($B376,'4. Proposed RBCs'!$B$3:$R$379,13,FALSE)</f>
        <v>2.7</v>
      </c>
      <c r="Q376" s="5">
        <f>VLOOKUP($B376,'4. Proposed RBCs'!$B$3:$R$379,15,FALSE)</f>
        <v>440</v>
      </c>
      <c r="R376" s="89">
        <f>VLOOKUP($B376,'4. Proposed RBCs'!$B$3:$R$379,17,FALSE)</f>
        <v>1300</v>
      </c>
      <c r="S376" t="b">
        <f t="shared" si="72"/>
        <v>1</v>
      </c>
      <c r="T376" t="b">
        <f t="shared" si="73"/>
        <v>1</v>
      </c>
      <c r="U376" t="b">
        <f t="shared" si="74"/>
        <v>1</v>
      </c>
      <c r="V376" t="b">
        <f t="shared" si="75"/>
        <v>1</v>
      </c>
      <c r="W376" t="b">
        <f t="shared" si="76"/>
        <v>1</v>
      </c>
      <c r="X376" t="b">
        <f t="shared" si="77"/>
        <v>1</v>
      </c>
      <c r="Y376" t="b">
        <f t="shared" si="78"/>
        <v>1</v>
      </c>
      <c r="Z376" s="106">
        <f t="shared" si="79"/>
        <v>0</v>
      </c>
      <c r="AA376" s="64">
        <f t="shared" si="80"/>
        <v>0</v>
      </c>
      <c r="AB376" s="64">
        <f t="shared" si="81"/>
        <v>0</v>
      </c>
      <c r="AC376" s="64">
        <f t="shared" si="82"/>
        <v>0</v>
      </c>
      <c r="AD376" s="64">
        <f t="shared" si="83"/>
        <v>0</v>
      </c>
      <c r="AE376" s="64">
        <f t="shared" si="84"/>
        <v>0</v>
      </c>
      <c r="AF376" s="107">
        <f t="shared" si="85"/>
        <v>0</v>
      </c>
      <c r="AG376" s="114"/>
      <c r="AH376" s="83"/>
      <c r="AI376" s="83"/>
      <c r="AJ376" s="5"/>
      <c r="AK376" s="98"/>
    </row>
    <row r="377" spans="1:37" x14ac:dyDescent="0.25">
      <c r="A377" s="5">
        <v>642</v>
      </c>
      <c r="B377" s="5">
        <v>625</v>
      </c>
      <c r="C377" s="5" t="s">
        <v>905</v>
      </c>
      <c r="D377" s="7" t="s">
        <v>906</v>
      </c>
      <c r="E377" s="97" t="str">
        <f>VLOOKUP($B377,'2018 RBCs'!$A$4:$L$609,6,FALSE)</f>
        <v>--</v>
      </c>
      <c r="F377" s="5" t="str">
        <f>VLOOKUP($B377,'2018 RBCs'!$A$4:$L$609,7,FALSE)</f>
        <v>--</v>
      </c>
      <c r="G377" s="5" t="str">
        <f>VLOOKUP($B377,'2018 RBCs'!$A$4:$L$609,8,FALSE)</f>
        <v>--</v>
      </c>
      <c r="H377" s="5" t="str">
        <f>VLOOKUP($B377,'2018 RBCs'!$A$4:$L$609,9,FALSE)</f>
        <v>--</v>
      </c>
      <c r="I377" s="5" t="str">
        <f>VLOOKUP($B377,'2018 RBCs'!$A$4:$L$609,10,FALSE)</f>
        <v>--</v>
      </c>
      <c r="J377" s="5" t="str">
        <f>VLOOKUP($B377,'2018 RBCs'!$A$4:$L$609,11,FALSE)</f>
        <v>--</v>
      </c>
      <c r="K377" s="98" t="str">
        <f>VLOOKUP($B377,'2018 RBCs'!$A$4:$L$609,12,FALSE)</f>
        <v>--</v>
      </c>
      <c r="L377" s="90" t="str">
        <f>VLOOKUP($B377,'4. Proposed RBCs'!$B$3:$R$379,5,FALSE)</f>
        <v>--</v>
      </c>
      <c r="M377" s="8">
        <f>VLOOKUP($B377,'4. Proposed RBCs'!$B$3:$R$379,7,FALSE)</f>
        <v>330</v>
      </c>
      <c r="N377" s="13" t="str">
        <f>VLOOKUP($B377,'4. Proposed RBCs'!$B$3:$R$379,9,FALSE)</f>
        <v>--</v>
      </c>
      <c r="O377" s="8">
        <f>VLOOKUP($B377,'4. Proposed RBCs'!$B$3:$R$379,11,FALSE)</f>
        <v>1500</v>
      </c>
      <c r="P377" s="13" t="str">
        <f>VLOOKUP($B377,'4. Proposed RBCs'!$B$3:$R$379,13,FALSE)</f>
        <v>--</v>
      </c>
      <c r="Q377" s="8">
        <f>VLOOKUP($B377,'4. Proposed RBCs'!$B$3:$R$379,15,FALSE)</f>
        <v>1500</v>
      </c>
      <c r="R377" s="91">
        <f>VLOOKUP($B377,'4. Proposed RBCs'!$B$3:$R$379,17,FALSE)</f>
        <v>5800</v>
      </c>
      <c r="S377" t="b">
        <f t="shared" si="72"/>
        <v>1</v>
      </c>
      <c r="T377" t="b">
        <f t="shared" si="73"/>
        <v>0</v>
      </c>
      <c r="U377" t="b">
        <f t="shared" si="74"/>
        <v>1</v>
      </c>
      <c r="V377" t="b">
        <f t="shared" si="75"/>
        <v>0</v>
      </c>
      <c r="W377" t="b">
        <f t="shared" si="76"/>
        <v>1</v>
      </c>
      <c r="X377" t="b">
        <f t="shared" si="77"/>
        <v>0</v>
      </c>
      <c r="Y377" t="b">
        <f t="shared" si="78"/>
        <v>0</v>
      </c>
      <c r="Z377" s="106" t="str">
        <f t="shared" si="79"/>
        <v>--</v>
      </c>
      <c r="AA377" s="64" t="str">
        <f t="shared" si="80"/>
        <v>--</v>
      </c>
      <c r="AB377" s="64" t="str">
        <f t="shared" si="81"/>
        <v>--</v>
      </c>
      <c r="AC377" s="64" t="str">
        <f t="shared" si="82"/>
        <v>--</v>
      </c>
      <c r="AD377" s="64" t="str">
        <f t="shared" si="83"/>
        <v>--</v>
      </c>
      <c r="AE377" s="64" t="str">
        <f t="shared" si="84"/>
        <v>--</v>
      </c>
      <c r="AF377" s="107" t="str">
        <f t="shared" si="85"/>
        <v>--</v>
      </c>
      <c r="AG377" s="114"/>
      <c r="AH377" s="83"/>
      <c r="AI377" s="83"/>
      <c r="AJ377" s="5"/>
      <c r="AK377" s="98"/>
    </row>
    <row r="378" spans="1:37" x14ac:dyDescent="0.25">
      <c r="A378" s="5">
        <v>644</v>
      </c>
      <c r="B378" s="6">
        <v>627</v>
      </c>
      <c r="C378" s="6" t="s">
        <v>907</v>
      </c>
      <c r="D378" s="34" t="s">
        <v>908</v>
      </c>
      <c r="E378" s="97" t="str">
        <f>VLOOKUP($B378,'2018 RBCs'!$A$4:$L$609,6,FALSE)</f>
        <v>--</v>
      </c>
      <c r="F378" s="5">
        <f>VLOOKUP($B378,'2018 RBCs'!$A$4:$L$609,7,FALSE)</f>
        <v>200</v>
      </c>
      <c r="G378" s="5" t="str">
        <f>VLOOKUP($B378,'2018 RBCs'!$A$4:$L$609,8,FALSE)</f>
        <v>--</v>
      </c>
      <c r="H378" s="5">
        <f>VLOOKUP($B378,'2018 RBCs'!$A$4:$L$609,9,FALSE)</f>
        <v>880</v>
      </c>
      <c r="I378" s="5" t="str">
        <f>VLOOKUP($B378,'2018 RBCs'!$A$4:$L$609,10,FALSE)</f>
        <v>--</v>
      </c>
      <c r="J378" s="5">
        <f>VLOOKUP($B378,'2018 RBCs'!$A$4:$L$609,11,FALSE)</f>
        <v>880</v>
      </c>
      <c r="K378" s="98">
        <f>VLOOKUP($B378,'2018 RBCs'!$A$4:$L$609,12,FALSE)</f>
        <v>200</v>
      </c>
      <c r="L378" s="90" t="str">
        <f>VLOOKUP($B378,'4. Proposed RBCs'!$B$3:$R$379,5,FALSE)</f>
        <v>--</v>
      </c>
      <c r="M378" s="8">
        <f>VLOOKUP($B378,'4. Proposed RBCs'!$B$3:$R$379,7,FALSE)</f>
        <v>4</v>
      </c>
      <c r="N378" s="13" t="str">
        <f>VLOOKUP($B378,'4. Proposed RBCs'!$B$3:$R$379,9,FALSE)</f>
        <v>--</v>
      </c>
      <c r="O378" s="8">
        <f>VLOOKUP($B378,'4. Proposed RBCs'!$B$3:$R$379,11,FALSE)</f>
        <v>18</v>
      </c>
      <c r="P378" s="13" t="str">
        <f>VLOOKUP($B378,'4. Proposed RBCs'!$B$3:$R$379,13,FALSE)</f>
        <v>--</v>
      </c>
      <c r="Q378" s="8">
        <f>VLOOKUP($B378,'4. Proposed RBCs'!$B$3:$R$379,15,FALSE)</f>
        <v>18</v>
      </c>
      <c r="R378" s="91">
        <f>VLOOKUP($B378,'4. Proposed RBCs'!$B$3:$R$379,17,FALSE)</f>
        <v>99</v>
      </c>
      <c r="S378" t="b">
        <f t="shared" si="72"/>
        <v>1</v>
      </c>
      <c r="T378" t="b">
        <f t="shared" si="73"/>
        <v>0</v>
      </c>
      <c r="U378" t="b">
        <f t="shared" si="74"/>
        <v>1</v>
      </c>
      <c r="V378" t="b">
        <f t="shared" si="75"/>
        <v>0</v>
      </c>
      <c r="W378" t="b">
        <f t="shared" si="76"/>
        <v>1</v>
      </c>
      <c r="X378" t="b">
        <f t="shared" si="77"/>
        <v>0</v>
      </c>
      <c r="Y378" t="b">
        <f t="shared" si="78"/>
        <v>0</v>
      </c>
      <c r="Z378" s="106" t="str">
        <f t="shared" si="79"/>
        <v>--</v>
      </c>
      <c r="AA378" s="64">
        <f t="shared" si="80"/>
        <v>-0.98</v>
      </c>
      <c r="AB378" s="64" t="str">
        <f t="shared" si="81"/>
        <v>--</v>
      </c>
      <c r="AC378" s="64">
        <f t="shared" si="82"/>
        <v>-0.9795454545454545</v>
      </c>
      <c r="AD378" s="64" t="str">
        <f t="shared" si="83"/>
        <v>--</v>
      </c>
      <c r="AE378" s="64">
        <f t="shared" si="84"/>
        <v>-0.9795454545454545</v>
      </c>
      <c r="AF378" s="107">
        <f t="shared" si="85"/>
        <v>-0.505</v>
      </c>
      <c r="AG378" s="114"/>
      <c r="AH378" s="83" t="s">
        <v>1786</v>
      </c>
      <c r="AI378" s="83" t="s">
        <v>1787</v>
      </c>
      <c r="AJ378" s="5"/>
      <c r="AK378" s="98"/>
    </row>
    <row r="379" spans="1:37" x14ac:dyDescent="0.25">
      <c r="A379" s="19">
        <v>645</v>
      </c>
      <c r="B379" s="20">
        <v>628</v>
      </c>
      <c r="C379" s="20" t="s">
        <v>909</v>
      </c>
      <c r="D379" s="36" t="s">
        <v>910</v>
      </c>
      <c r="E379" s="97" t="str">
        <f>VLOOKUP($B379,'2018 RBCs'!$A$4:$L$609,6,FALSE)</f>
        <v>--</v>
      </c>
      <c r="F379" s="5">
        <f>VLOOKUP($B379,'2018 RBCs'!$A$4:$L$609,7,FALSE)</f>
        <v>220</v>
      </c>
      <c r="G379" s="5" t="str">
        <f>VLOOKUP($B379,'2018 RBCs'!$A$4:$L$609,8,FALSE)</f>
        <v>--</v>
      </c>
      <c r="H379" s="5">
        <f>VLOOKUP($B379,'2018 RBCs'!$A$4:$L$609,9,FALSE)</f>
        <v>970</v>
      </c>
      <c r="I379" s="5" t="str">
        <f>VLOOKUP($B379,'2018 RBCs'!$A$4:$L$609,10,FALSE)</f>
        <v>--</v>
      </c>
      <c r="J379" s="5">
        <f>VLOOKUP($B379,'2018 RBCs'!$A$4:$L$609,11,FALSE)</f>
        <v>970</v>
      </c>
      <c r="K379" s="98">
        <f>VLOOKUP($B379,'2018 RBCs'!$A$4:$L$609,12,FALSE)</f>
        <v>8700</v>
      </c>
      <c r="L379" s="90" t="str">
        <f>VLOOKUP($B379,'4. Proposed RBCs'!$B$3:$R$379,5,FALSE)</f>
        <v>--</v>
      </c>
      <c r="M379" s="13">
        <f>VLOOKUP($B379,'4. Proposed RBCs'!$B$3:$R$379,7,FALSE)</f>
        <v>220</v>
      </c>
      <c r="N379" s="13" t="str">
        <f>VLOOKUP($B379,'4. Proposed RBCs'!$B$3:$R$379,9,FALSE)</f>
        <v>--</v>
      </c>
      <c r="O379" s="13">
        <f>VLOOKUP($B379,'4. Proposed RBCs'!$B$3:$R$379,11,FALSE)</f>
        <v>970</v>
      </c>
      <c r="P379" s="13" t="str">
        <f>VLOOKUP($B379,'4. Proposed RBCs'!$B$3:$R$379,13,FALSE)</f>
        <v>--</v>
      </c>
      <c r="Q379" s="5">
        <f>VLOOKUP($B379,'4. Proposed RBCs'!$B$3:$R$379,15,FALSE)</f>
        <v>970</v>
      </c>
      <c r="R379" s="89">
        <f>VLOOKUP($B379,'4. Proposed RBCs'!$B$3:$R$379,17,FALSE)</f>
        <v>8700</v>
      </c>
      <c r="S379" t="b">
        <f t="shared" si="72"/>
        <v>1</v>
      </c>
      <c r="T379" t="b">
        <f t="shared" si="73"/>
        <v>1</v>
      </c>
      <c r="U379" t="b">
        <f t="shared" si="74"/>
        <v>1</v>
      </c>
      <c r="V379" t="b">
        <f t="shared" si="75"/>
        <v>1</v>
      </c>
      <c r="W379" t="b">
        <f t="shared" si="76"/>
        <v>1</v>
      </c>
      <c r="X379" t="b">
        <f t="shared" si="77"/>
        <v>1</v>
      </c>
      <c r="Y379" t="b">
        <f t="shared" si="78"/>
        <v>1</v>
      </c>
      <c r="Z379" s="106" t="str">
        <f t="shared" si="79"/>
        <v>--</v>
      </c>
      <c r="AA379" s="64">
        <f t="shared" si="80"/>
        <v>0</v>
      </c>
      <c r="AB379" s="64" t="str">
        <f t="shared" si="81"/>
        <v>--</v>
      </c>
      <c r="AC379" s="64">
        <f t="shared" si="82"/>
        <v>0</v>
      </c>
      <c r="AD379" s="64" t="str">
        <f t="shared" si="83"/>
        <v>--</v>
      </c>
      <c r="AE379" s="64">
        <f t="shared" si="84"/>
        <v>0</v>
      </c>
      <c r="AF379" s="107">
        <f t="shared" si="85"/>
        <v>0</v>
      </c>
      <c r="AG379" s="114"/>
      <c r="AH379" s="83"/>
      <c r="AI379" s="83"/>
      <c r="AJ379" s="5"/>
      <c r="AK379" s="98"/>
    </row>
    <row r="380" spans="1:37" ht="15.75" thickBot="1" x14ac:dyDescent="0.3">
      <c r="A380" s="8">
        <v>594</v>
      </c>
      <c r="B380" s="8" t="s">
        <v>848</v>
      </c>
      <c r="C380" s="8" t="s">
        <v>849</v>
      </c>
      <c r="D380" s="37" t="s">
        <v>850</v>
      </c>
      <c r="E380" s="100" t="e">
        <f>VLOOKUP($B380,'2018 RBCs'!$A$4:$L$609,6,FALSE)</f>
        <v>#N/A</v>
      </c>
      <c r="F380" s="101" t="e">
        <f>VLOOKUP($B380,'2018 RBCs'!$A$4:$L$609,7,FALSE)</f>
        <v>#N/A</v>
      </c>
      <c r="G380" s="101" t="e">
        <f>VLOOKUP($B380,'2018 RBCs'!$A$4:$L$609,8,FALSE)</f>
        <v>#N/A</v>
      </c>
      <c r="H380" s="101" t="e">
        <f>VLOOKUP($B380,'2018 RBCs'!$A$4:$L$609,9,FALSE)</f>
        <v>#N/A</v>
      </c>
      <c r="I380" s="101" t="e">
        <f>VLOOKUP($B380,'2018 RBCs'!$A$4:$L$609,10,FALSE)</f>
        <v>#N/A</v>
      </c>
      <c r="J380" s="101" t="e">
        <f>VLOOKUP($B380,'2018 RBCs'!$A$4:$L$609,11,FALSE)</f>
        <v>#N/A</v>
      </c>
      <c r="K380" s="102" t="e">
        <f>VLOOKUP($B380,'2018 RBCs'!$A$4:$L$609,12,FALSE)</f>
        <v>#N/A</v>
      </c>
      <c r="L380" s="94" t="str">
        <f>VLOOKUP($B380,'4. Proposed RBCs'!$B$3:$R$379,5,FALSE)</f>
        <v>--</v>
      </c>
      <c r="M380" s="95">
        <f>VLOOKUP($B380,'4. Proposed RBCs'!$B$3:$R$379,7,FALSE)</f>
        <v>50</v>
      </c>
      <c r="N380" s="95" t="str">
        <f>VLOOKUP($B380,'4. Proposed RBCs'!$B$3:$R$379,9,FALSE)</f>
        <v>--</v>
      </c>
      <c r="O380" s="95">
        <f>VLOOKUP($B380,'4. Proposed RBCs'!$B$3:$R$379,11,FALSE)</f>
        <v>220</v>
      </c>
      <c r="P380" s="95" t="str">
        <f>VLOOKUP($B380,'4. Proposed RBCs'!$B$3:$R$379,13,FALSE)</f>
        <v>--</v>
      </c>
      <c r="Q380" s="95">
        <f>VLOOKUP($B380,'4. Proposed RBCs'!$B$3:$R$379,15,FALSE)</f>
        <v>220</v>
      </c>
      <c r="R380" s="96">
        <f>VLOOKUP($B380,'4. Proposed RBCs'!$B$3:$R$379,17,FALSE)</f>
        <v>3100</v>
      </c>
      <c r="S380" t="e">
        <f t="shared" si="72"/>
        <v>#N/A</v>
      </c>
      <c r="T380" t="e">
        <f t="shared" si="73"/>
        <v>#N/A</v>
      </c>
      <c r="U380" t="e">
        <f t="shared" si="74"/>
        <v>#N/A</v>
      </c>
      <c r="V380" t="e">
        <f t="shared" si="75"/>
        <v>#N/A</v>
      </c>
      <c r="W380" t="e">
        <f t="shared" si="76"/>
        <v>#N/A</v>
      </c>
      <c r="X380" t="e">
        <f t="shared" si="77"/>
        <v>#N/A</v>
      </c>
      <c r="Y380" t="e">
        <f t="shared" si="78"/>
        <v>#N/A</v>
      </c>
      <c r="Z380" s="108" t="s">
        <v>1712</v>
      </c>
      <c r="AA380" s="109" t="s">
        <v>1712</v>
      </c>
      <c r="AB380" s="109" t="s">
        <v>1712</v>
      </c>
      <c r="AC380" s="109" t="s">
        <v>1712</v>
      </c>
      <c r="AD380" s="109" t="s">
        <v>1712</v>
      </c>
      <c r="AE380" s="109" t="s">
        <v>1712</v>
      </c>
      <c r="AF380" s="110" t="s">
        <v>1712</v>
      </c>
      <c r="AG380" s="115"/>
      <c r="AH380" s="116"/>
      <c r="AI380" s="116"/>
      <c r="AJ380" s="101"/>
      <c r="AK380" s="102"/>
    </row>
  </sheetData>
  <autoFilter ref="A2:AL380" xr:uid="{BC4D2329-ADA7-48B5-AF4C-04632DE55F69}"/>
  <mergeCells count="8">
    <mergeCell ref="Z1:AF1"/>
    <mergeCell ref="AG1:AK1"/>
    <mergeCell ref="L1:R1"/>
    <mergeCell ref="A1:A2"/>
    <mergeCell ref="B1:B2"/>
    <mergeCell ref="C1:C2"/>
    <mergeCell ref="D1:D2"/>
    <mergeCell ref="E1:K1"/>
  </mergeCells>
  <conditionalFormatting sqref="Z3:AF380">
    <cfRule type="cellIs" dxfId="3" priority="1" operator="equal">
      <formula>"--"</formula>
    </cfRule>
    <cfRule type="cellIs" dxfId="2" priority="3" operator="equal">
      <formula>"New"</formula>
    </cfRule>
    <cfRule type="cellIs" dxfId="1" priority="4" operator="greaterThan">
      <formula>0</formula>
    </cfRule>
    <cfRule type="cellIs" dxfId="0" priority="5"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SharedWithUsers xmlns="3f71e46e-dbdb-4936-a808-49fb891fc3e2">
      <UserInfo>
        <DisplayName/>
        <AccountId xsi:nil="true"/>
        <AccountType/>
      </UserInfo>
    </SharedWithUsers>
    <lcf76f155ced4ddcb4097134ff3c332f xmlns="6076d197-b432-4a89-8b9d-b97676e775aa">
      <Terms xmlns="http://schemas.microsoft.com/office/infopath/2007/PartnerControls"/>
    </lcf76f155ced4ddcb4097134ff3c332f>
    <TaxCatchAll xmlns="3f71e46e-dbdb-4936-a808-49fb891fc3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626D9F-6309-4858-9B8D-A15F2AA51C33}">
  <ds:schemaRefs>
    <ds:schemaRef ds:uri="http://schemas.microsoft.com/office/2006/metadata/properties"/>
    <ds:schemaRef ds:uri="http://schemas.microsoft.com/office/infopath/2007/PartnerControls"/>
    <ds:schemaRef ds:uri="6076d197-b432-4a89-8b9d-b97676e775aa"/>
    <ds:schemaRef ds:uri="3f71e46e-dbdb-4936-a808-49fb891fc3e2"/>
  </ds:schemaRefs>
</ds:datastoreItem>
</file>

<file path=customXml/itemProps2.xml><?xml version="1.0" encoding="utf-8"?>
<ds:datastoreItem xmlns:ds="http://schemas.openxmlformats.org/officeDocument/2006/customXml" ds:itemID="{4F2D2E1C-16A5-4DEE-BDEF-C2778AA76C60}">
  <ds:schemaRefs>
    <ds:schemaRef ds:uri="http://schemas.microsoft.com/sharepoint/v3/contenttype/forms"/>
  </ds:schemaRefs>
</ds:datastoreItem>
</file>

<file path=customXml/itemProps3.xml><?xml version="1.0" encoding="utf-8"?>
<ds:datastoreItem xmlns:ds="http://schemas.openxmlformats.org/officeDocument/2006/customXml" ds:itemID="{A5550DF8-97FD-4BBB-83FD-C9AEB799C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1. Information</vt:lpstr>
      <vt:lpstr>2. Proposed TRVs</vt:lpstr>
      <vt:lpstr>3. Adjustment Factors</vt:lpstr>
      <vt:lpstr>4. Proposed RBCs</vt:lpstr>
      <vt:lpstr>5. Rule Table</vt:lpstr>
      <vt:lpstr>2018 RBCs</vt:lpstr>
      <vt:lpstr>2018 ELAFs</vt:lpstr>
      <vt:lpstr>Equations</vt:lpstr>
      <vt:lpstr>Comparison</vt:lpstr>
      <vt:lpstr>MPAF Table From Mike</vt:lpstr>
      <vt:lpstr>TRV 2018</vt:lpstr>
      <vt:lpstr>TRV 2025</vt:lpstr>
      <vt:lpstr>AF_2018</vt:lpstr>
      <vt:lpstr>AFs</vt:lpstr>
      <vt:lpstr>childNRAFc</vt:lpstr>
      <vt:lpstr>childNRAFnc</vt:lpstr>
      <vt:lpstr>ELAFnr</vt:lpstr>
      <vt:lpstr>ELAFr</vt:lpstr>
      <vt:lpstr>MPAF</vt:lpstr>
      <vt:lpstr>RBCs</vt:lpstr>
      <vt:lpstr>TRVs</vt:lpstr>
      <vt:lpstr>workNRAFc</vt:lpstr>
      <vt:lpstr>workNRAFnc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Kristen * DEQ</dc:creator>
  <cp:keywords/>
  <dc:description/>
  <cp:lastModifiedBy>HNIDEY Emil * DEQ</cp:lastModifiedBy>
  <cp:revision/>
  <dcterms:created xsi:type="dcterms:W3CDTF">2025-08-06T17:31:04Z</dcterms:created>
  <dcterms:modified xsi:type="dcterms:W3CDTF">2026-01-05T17:20:17Z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0x010100D20178CB431FBB44BA390DFB7A67DCC0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{"FileActivityType":"9","FileActivityTimeStamp":"2025-08-21T21:38:42.800Z","FileActivityUsersOnPage":[{"DisplayName":"MARTIN Kristen * DEQ","Id":"kristen.martin@deq.oregon.gov"},{"DisplayName":"David Farrer","Id":"david.g.farrer_oha.oregon.gov#ext#@stateoforegon.onmicrosoft.com"},{"DisplayName":"Holly Dixon","Id":"holly.m.dixon_oha.oregon.gov#ext#@stateoforegon.onmicrosoft.com"}],"FileActivityNavigationId":null}</vt:lpwstr>
  </property>
  <property fmtid="{D5CDD505-2E9C-101B-9397-08002B2CF9AE}" pid="7" name="TriggerFlowInfo">
    <vt:lpwstr/>
  </property>
</Properties>
</file>