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qnwr1\VCSSHARE\0-NWR-ECSI-Database\0138-NW-Pipe\02 Communications &amp; Correspondence\"/>
    </mc:Choice>
  </mc:AlternateContent>
  <xr:revisionPtr revIDLastSave="0" documentId="8_{4452CE4C-7A23-439F-86A9-9D042E30FC29}" xr6:coauthVersionLast="47" xr6:coauthVersionMax="47" xr10:uidLastSave="{00000000-0000-0000-0000-000000000000}"/>
  <bookViews>
    <workbookView xWindow="-120" yWindow="810" windowWidth="29040" windowHeight="15510" xr2:uid="{00000000-000D-0000-FFFF-FFFF00000000}"/>
  </bookViews>
  <sheets>
    <sheet name="Tabl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" i="1" l="1"/>
  <c r="K17" i="1"/>
  <c r="Q19" i="1"/>
  <c r="Q23" i="1"/>
  <c r="Q18" i="1"/>
  <c r="Q16" i="1"/>
  <c r="Q17" i="1"/>
  <c r="Q15" i="1"/>
  <c r="Q14" i="1"/>
  <c r="Q12" i="1"/>
  <c r="K14" i="1"/>
  <c r="E23" i="1"/>
  <c r="E18" i="1"/>
  <c r="E16" i="1"/>
  <c r="E14" i="1"/>
  <c r="E12" i="1"/>
  <c r="E9" i="1"/>
  <c r="E7" i="1"/>
  <c r="Q21" i="1" l="1"/>
  <c r="Q20" i="1"/>
  <c r="Q13" i="1"/>
  <c r="Q22" i="1"/>
  <c r="Q11" i="1"/>
  <c r="Q10" i="1"/>
  <c r="Q9" i="1"/>
  <c r="Q8" i="1"/>
  <c r="Q7" i="1"/>
  <c r="K23" i="1"/>
  <c r="K21" i="1"/>
  <c r="K20" i="1"/>
  <c r="K18" i="1"/>
  <c r="K16" i="1"/>
  <c r="K15" i="1"/>
  <c r="K13" i="1"/>
  <c r="K12" i="1"/>
  <c r="K11" i="1"/>
  <c r="K10" i="1"/>
  <c r="K9" i="1"/>
  <c r="K8" i="1"/>
  <c r="K7" i="1"/>
  <c r="K22" i="1"/>
  <c r="E8" i="1"/>
  <c r="E10" i="1"/>
  <c r="E11" i="1"/>
  <c r="E13" i="1"/>
  <c r="E15" i="1"/>
  <c r="E21" i="1"/>
  <c r="E20" i="1"/>
  <c r="E22" i="1"/>
  <c r="E19" i="1"/>
  <c r="E17" i="1"/>
  <c r="K24" i="1" l="1"/>
  <c r="K25" i="1" s="1"/>
  <c r="E24" i="1"/>
  <c r="E25" i="1" s="1"/>
  <c r="Q24" i="1"/>
  <c r="Q25" i="1" s="1"/>
</calcChain>
</file>

<file path=xl/sharedStrings.xml><?xml version="1.0" encoding="utf-8"?>
<sst xmlns="http://schemas.openxmlformats.org/spreadsheetml/2006/main" count="109" uniqueCount="46">
  <si>
    <t>Analyte</t>
  </si>
  <si>
    <t>RL</t>
  </si>
  <si>
    <t>MDL</t>
  </si>
  <si>
    <t>1,2,3,4,6,7,8-HpCDD</t>
  </si>
  <si>
    <t>J</t>
  </si>
  <si>
    <t>pg/L</t>
  </si>
  <si>
    <t>1,2,3,4,6,7,8-HpCDF</t>
  </si>
  <si>
    <t>U</t>
  </si>
  <si>
    <t>1,2,3,4,7,8,9-HpCDF</t>
  </si>
  <si>
    <t>1,2,3,4,7,8-HxCDD</t>
  </si>
  <si>
    <t>1,2,3,4,7,8-HxCDF</t>
  </si>
  <si>
    <t>1,2,3,6,7,8-HxCDD</t>
  </si>
  <si>
    <t>1,2,3,6,7,8-HxCDF</t>
  </si>
  <si>
    <t>1,2,3,7,8,9-HxCDD</t>
  </si>
  <si>
    <t>1,2,3,7,8,9-HxCDF</t>
  </si>
  <si>
    <t>1,2,3,7,8-PeCDD</t>
  </si>
  <si>
    <t>1,2,3,7,8-PeCDF</t>
  </si>
  <si>
    <t>2,3,4,6,7,8-HxCDF</t>
  </si>
  <si>
    <t>2,3,4,7,8-PeCDF</t>
  </si>
  <si>
    <t>2,3,7,8-TCDD</t>
  </si>
  <si>
    <t>2,3,7,8-TCDF</t>
  </si>
  <si>
    <t>OCDD</t>
  </si>
  <si>
    <t/>
  </si>
  <si>
    <t>OCDF</t>
  </si>
  <si>
    <t>Result pg/L</t>
  </si>
  <si>
    <t>Flag</t>
  </si>
  <si>
    <t>Northwest Pipe Company</t>
  </si>
  <si>
    <t>SP-FD (duplicate from System1)</t>
  </si>
  <si>
    <t>Notes:</t>
  </si>
  <si>
    <t>PH ROD Table 17 Surface Water CUL for Dioxins/ Furans (2,3,7,8-TCDD eq) =</t>
  </si>
  <si>
    <t>µg/L</t>
  </si>
  <si>
    <t>TEF</t>
  </si>
  <si>
    <t>Result*TEF</t>
  </si>
  <si>
    <t>TEF = toxicity equivalency factor (World Health Organization published values, see reference in PH Program Data Management Plan 2021)</t>
  </si>
  <si>
    <t>UB</t>
  </si>
  <si>
    <t>Table 1. Dioxin/ Furan Sampling Results with TEQ Values</t>
  </si>
  <si>
    <r>
      <t>TCDD eq (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g/L)</t>
    </r>
  </si>
  <si>
    <t>TCDD eq (pg/L)</t>
  </si>
  <si>
    <t xml:space="preserve">Yellow highlight indicates the two dioxins present in the IT Slip sediment. </t>
  </si>
  <si>
    <t>J = the analyte was detected at a concentration greater than the method detection limit but less than the reporting limit, or was qualified as estimated due to a QA/QC exceedance</t>
  </si>
  <si>
    <t>UB = the analyte was qualified as not detected at the reported concentration due to associated method blank contamination.</t>
  </si>
  <si>
    <t>U = the analyte was not detected at or greater than the method detection limit.</t>
  </si>
  <si>
    <t>Collected September 29, 2022</t>
  </si>
  <si>
    <t>SYSTEM01-09299022</t>
  </si>
  <si>
    <t>SYSTEM02-09292022</t>
  </si>
  <si>
    <t>Calculated Result for comparison to ROD CUL: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</si>
</sst>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E+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i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1" xfId="0" applyBorder="1"/>
    <xf numFmtId="11" fontId="0" fillId="0" borderId="0" xfId="0" applyNumberFormat="1"/>
    <xf numFmtId="0" fontId="4" fillId="0" borderId="0" xfId="0" applyFont="1"/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0" fontId="0" fillId="3" borderId="0" xfId="0" applyFill="1"/>
    <xf numFmtId="0" fontId="0" fillId="0" borderId="4" xfId="0" applyBorder="1"/>
    <xf numFmtId="0" fontId="0" fillId="0" borderId="5" xfId="0" applyBorder="1"/>
    <xf numFmtId="0" fontId="3" fillId="0" borderId="6" xfId="1" applyFont="1" applyBorder="1" applyAlignment="1">
      <alignment wrapText="1"/>
    </xf>
    <xf numFmtId="0" fontId="3" fillId="2" borderId="3" xfId="1" applyFont="1" applyFill="1" applyBorder="1" applyAlignment="1">
      <alignment horizontal="center"/>
    </xf>
    <xf numFmtId="0" fontId="3" fillId="0" borderId="7" xfId="1" applyFont="1" applyBorder="1" applyAlignment="1">
      <alignment wrapText="1"/>
    </xf>
    <xf numFmtId="0" fontId="3" fillId="0" borderId="8" xfId="1" applyFont="1" applyBorder="1" applyAlignment="1">
      <alignment wrapText="1"/>
    </xf>
    <xf numFmtId="0" fontId="3" fillId="0" borderId="10" xfId="1" applyFont="1" applyBorder="1" applyAlignment="1">
      <alignment wrapText="1"/>
    </xf>
    <xf numFmtId="0" fontId="3" fillId="0" borderId="11" xfId="1" applyFont="1" applyBorder="1" applyAlignment="1">
      <alignment wrapText="1"/>
    </xf>
    <xf numFmtId="0" fontId="1" fillId="0" borderId="0" xfId="0" applyFont="1"/>
    <xf numFmtId="11" fontId="0" fillId="3" borderId="0" xfId="0" applyNumberFormat="1" applyFill="1"/>
    <xf numFmtId="0" fontId="4" fillId="3" borderId="0" xfId="0" applyFont="1" applyFill="1"/>
    <xf numFmtId="0" fontId="3" fillId="0" borderId="13" xfId="1" applyFont="1" applyBorder="1" applyAlignment="1">
      <alignment wrapText="1"/>
    </xf>
    <xf numFmtId="0" fontId="1" fillId="0" borderId="14" xfId="0" applyFont="1" applyBorder="1" applyAlignment="1">
      <alignment horizontal="center" wrapText="1"/>
    </xf>
    <xf numFmtId="0" fontId="0" fillId="0" borderId="14" xfId="0" applyBorder="1"/>
    <xf numFmtId="0" fontId="3" fillId="0" borderId="6" xfId="1" applyFont="1" applyBorder="1" applyAlignment="1">
      <alignment horizontal="right" wrapText="1"/>
    </xf>
    <xf numFmtId="0" fontId="3" fillId="0" borderId="15" xfId="1" applyFont="1" applyBorder="1" applyAlignment="1">
      <alignment horizontal="right" wrapText="1"/>
    </xf>
    <xf numFmtId="0" fontId="3" fillId="0" borderId="13" xfId="1" applyFont="1" applyBorder="1" applyAlignment="1">
      <alignment horizontal="right" wrapText="1"/>
    </xf>
    <xf numFmtId="0" fontId="3" fillId="0" borderId="9" xfId="1" applyFont="1" applyBorder="1" applyAlignment="1">
      <alignment horizontal="right" wrapText="1"/>
    </xf>
    <xf numFmtId="0" fontId="3" fillId="4" borderId="13" xfId="1" applyFont="1" applyFill="1" applyBorder="1" applyAlignment="1">
      <alignment wrapText="1"/>
    </xf>
    <xf numFmtId="0" fontId="3" fillId="4" borderId="13" xfId="1" applyFont="1" applyFill="1" applyBorder="1" applyAlignment="1">
      <alignment horizontal="right" wrapText="1"/>
    </xf>
    <xf numFmtId="0" fontId="3" fillId="4" borderId="9" xfId="1" applyFont="1" applyFill="1" applyBorder="1" applyAlignment="1">
      <alignment horizontal="right" wrapText="1"/>
    </xf>
    <xf numFmtId="0" fontId="3" fillId="0" borderId="11" xfId="1" applyFont="1" applyBorder="1" applyAlignment="1">
      <alignment horizontal="right" wrapText="1"/>
    </xf>
    <xf numFmtId="0" fontId="3" fillId="0" borderId="12" xfId="1" applyFont="1" applyBorder="1" applyAlignment="1">
      <alignment horizontal="right" wrapText="1"/>
    </xf>
    <xf numFmtId="164" fontId="0" fillId="0" borderId="0" xfId="0" applyNumberFormat="1"/>
    <xf numFmtId="0" fontId="5" fillId="0" borderId="0" xfId="1" applyFont="1" applyAlignment="1">
      <alignment wrapText="1"/>
    </xf>
    <xf numFmtId="165" fontId="0" fillId="3" borderId="0" xfId="0" applyNumberFormat="1" applyFill="1"/>
    <xf numFmtId="2" fontId="0" fillId="0" borderId="0" xfId="0" applyNumberFormat="1"/>
    <xf numFmtId="0" fontId="1" fillId="0" borderId="2" xfId="0" applyFont="1" applyBorder="1" applyAlignment="1">
      <alignment horizontal="center" wrapText="1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F36"/>
  <sheetViews>
    <sheetView tabSelected="1" topLeftCell="A16" workbookViewId="0">
      <selection activeCell="B28" sqref="B28"/>
    </sheetView>
  </sheetViews>
  <sheetFormatPr defaultRowHeight="15" x14ac:dyDescent="0.25"/>
  <cols>
    <col min="1" max="1" width="22.85546875" customWidth="1"/>
    <col min="2" max="2" width="12.5703125" customWidth="1"/>
    <col min="3" max="3" width="7.28515625" customWidth="1"/>
    <col min="4" max="4" width="11" customWidth="1"/>
    <col min="5" max="5" width="10.85546875" bestFit="1" customWidth="1"/>
    <col min="6" max="7" width="9.140625" customWidth="1"/>
    <col min="8" max="8" width="10.5703125" customWidth="1"/>
    <col min="9" max="9" width="6.140625" customWidth="1"/>
    <col min="10" max="10" width="10.140625" customWidth="1"/>
    <col min="11" max="11" width="10.5703125" bestFit="1" customWidth="1"/>
    <col min="12" max="13" width="9.140625" customWidth="1"/>
    <col min="14" max="14" width="11.42578125" customWidth="1"/>
    <col min="15" max="15" width="6.140625" customWidth="1"/>
    <col min="16" max="16" width="10.5703125" customWidth="1"/>
    <col min="17" max="17" width="10.5703125" bestFit="1" customWidth="1"/>
    <col min="18" max="19" width="9.140625" customWidth="1"/>
  </cols>
  <sheetData>
    <row r="1" spans="1:1228" x14ac:dyDescent="0.25">
      <c r="A1" s="15" t="s">
        <v>35</v>
      </c>
    </row>
    <row r="2" spans="1:1228" x14ac:dyDescent="0.25">
      <c r="A2" s="15" t="s">
        <v>26</v>
      </c>
    </row>
    <row r="3" spans="1:1228" x14ac:dyDescent="0.25">
      <c r="A3" s="15" t="s">
        <v>42</v>
      </c>
    </row>
    <row r="5" spans="1:1228" s="1" customFormat="1" ht="33.6" customHeight="1" x14ac:dyDescent="0.25">
      <c r="A5" s="7"/>
      <c r="B5" s="34" t="s">
        <v>27</v>
      </c>
      <c r="C5" s="34"/>
      <c r="D5" s="19"/>
      <c r="E5" s="19"/>
      <c r="F5" s="20"/>
      <c r="G5" s="8"/>
      <c r="H5" s="34" t="s">
        <v>43</v>
      </c>
      <c r="I5" s="34"/>
      <c r="J5" s="19"/>
      <c r="K5" s="19"/>
      <c r="L5" s="20"/>
      <c r="M5" s="8"/>
      <c r="N5" s="34" t="s">
        <v>44</v>
      </c>
      <c r="O5" s="34"/>
      <c r="P5" s="19"/>
      <c r="Q5" s="19"/>
      <c r="R5" s="20"/>
      <c r="S5" s="8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</row>
    <row r="6" spans="1:1228" x14ac:dyDescent="0.25">
      <c r="A6" s="10" t="s">
        <v>0</v>
      </c>
      <c r="B6" s="10" t="s">
        <v>24</v>
      </c>
      <c r="C6" s="10" t="s">
        <v>25</v>
      </c>
      <c r="D6" s="10" t="s">
        <v>31</v>
      </c>
      <c r="E6" s="10" t="s">
        <v>32</v>
      </c>
      <c r="F6" s="10" t="s">
        <v>1</v>
      </c>
      <c r="G6" s="10" t="s">
        <v>2</v>
      </c>
      <c r="H6" s="10" t="s">
        <v>24</v>
      </c>
      <c r="I6" s="10" t="s">
        <v>25</v>
      </c>
      <c r="J6" s="10" t="s">
        <v>31</v>
      </c>
      <c r="K6" s="10" t="s">
        <v>32</v>
      </c>
      <c r="L6" s="10" t="s">
        <v>1</v>
      </c>
      <c r="M6" s="10" t="s">
        <v>2</v>
      </c>
      <c r="N6" s="10" t="s">
        <v>24</v>
      </c>
      <c r="O6" s="10" t="s">
        <v>25</v>
      </c>
      <c r="P6" s="10" t="s">
        <v>31</v>
      </c>
      <c r="Q6" s="10" t="s">
        <v>32</v>
      </c>
      <c r="R6" s="10" t="s">
        <v>1</v>
      </c>
      <c r="S6" s="10" t="s">
        <v>2</v>
      </c>
    </row>
    <row r="7" spans="1:1228" x14ac:dyDescent="0.25">
      <c r="A7" s="11" t="s">
        <v>3</v>
      </c>
      <c r="B7" s="21">
        <v>7.4</v>
      </c>
      <c r="C7" s="9" t="s">
        <v>34</v>
      </c>
      <c r="D7" s="9">
        <v>0.01</v>
      </c>
      <c r="E7" s="9">
        <f t="shared" ref="E7:E16" si="0">(B7/2)*D7</f>
        <v>3.7000000000000005E-2</v>
      </c>
      <c r="F7" s="21">
        <v>54</v>
      </c>
      <c r="G7" s="21">
        <v>0.15</v>
      </c>
      <c r="H7" s="21">
        <v>7.3</v>
      </c>
      <c r="I7" s="9" t="s">
        <v>34</v>
      </c>
      <c r="J7" s="9">
        <v>0.01</v>
      </c>
      <c r="K7" s="9">
        <f>(H7/2)*J7</f>
        <v>3.6499999999999998E-2</v>
      </c>
      <c r="L7" s="21">
        <v>55</v>
      </c>
      <c r="M7" s="21">
        <v>0.17</v>
      </c>
      <c r="N7" s="21">
        <v>12</v>
      </c>
      <c r="O7" s="9" t="s">
        <v>4</v>
      </c>
      <c r="P7" s="9">
        <v>0.01</v>
      </c>
      <c r="Q7" s="9">
        <f>N7*P7</f>
        <v>0.12</v>
      </c>
      <c r="R7" s="21">
        <v>53</v>
      </c>
      <c r="S7" s="22">
        <v>0.18</v>
      </c>
    </row>
    <row r="8" spans="1:1228" x14ac:dyDescent="0.25">
      <c r="A8" s="12" t="s">
        <v>6</v>
      </c>
      <c r="B8" s="23">
        <v>3.5</v>
      </c>
      <c r="C8" s="18" t="s">
        <v>34</v>
      </c>
      <c r="D8" s="18">
        <v>0.01</v>
      </c>
      <c r="E8" s="18">
        <f t="shared" si="0"/>
        <v>1.7500000000000002E-2</v>
      </c>
      <c r="F8" s="23">
        <v>54</v>
      </c>
      <c r="G8" s="23">
        <v>0.38</v>
      </c>
      <c r="H8" s="23">
        <v>2.6</v>
      </c>
      <c r="I8" s="18" t="s">
        <v>34</v>
      </c>
      <c r="J8" s="18">
        <v>0.01</v>
      </c>
      <c r="K8" s="18">
        <f t="shared" ref="K8:K14" si="1">(H8/2)*J8</f>
        <v>1.3000000000000001E-2</v>
      </c>
      <c r="L8" s="23">
        <v>55</v>
      </c>
      <c r="M8" s="23">
        <v>0.31</v>
      </c>
      <c r="N8" s="23">
        <v>5.3</v>
      </c>
      <c r="O8" s="18" t="s">
        <v>34</v>
      </c>
      <c r="P8" s="18">
        <v>0.01</v>
      </c>
      <c r="Q8" s="18">
        <f t="shared" ref="Q8:Q23" si="2">(N8/2)*P8</f>
        <v>2.6499999999999999E-2</v>
      </c>
      <c r="R8" s="23">
        <v>53</v>
      </c>
      <c r="S8" s="24">
        <v>0.4</v>
      </c>
    </row>
    <row r="9" spans="1:1228" x14ac:dyDescent="0.25">
      <c r="A9" s="12" t="s">
        <v>8</v>
      </c>
      <c r="B9" s="23">
        <v>2.7</v>
      </c>
      <c r="C9" s="18" t="s">
        <v>34</v>
      </c>
      <c r="D9" s="18">
        <v>0.01</v>
      </c>
      <c r="E9" s="18">
        <f t="shared" si="0"/>
        <v>1.3500000000000002E-2</v>
      </c>
      <c r="F9" s="23">
        <v>54</v>
      </c>
      <c r="G9" s="23">
        <v>0.42</v>
      </c>
      <c r="H9" s="23">
        <v>0.31</v>
      </c>
      <c r="I9" s="18" t="s">
        <v>7</v>
      </c>
      <c r="J9" s="18">
        <v>0.01</v>
      </c>
      <c r="K9" s="18">
        <f t="shared" si="1"/>
        <v>1.5499999999999999E-3</v>
      </c>
      <c r="L9" s="23">
        <v>55</v>
      </c>
      <c r="M9" s="23">
        <v>0.31</v>
      </c>
      <c r="N9" s="23">
        <v>3.3</v>
      </c>
      <c r="O9" s="18" t="s">
        <v>34</v>
      </c>
      <c r="P9" s="18">
        <v>0.01</v>
      </c>
      <c r="Q9" s="18">
        <f t="shared" si="2"/>
        <v>1.6500000000000001E-2</v>
      </c>
      <c r="R9" s="23">
        <v>53</v>
      </c>
      <c r="S9" s="24">
        <v>0.39</v>
      </c>
    </row>
    <row r="10" spans="1:1228" x14ac:dyDescent="0.25">
      <c r="A10" s="12" t="s">
        <v>9</v>
      </c>
      <c r="B10" s="23">
        <v>3</v>
      </c>
      <c r="C10" s="18" t="s">
        <v>34</v>
      </c>
      <c r="D10" s="18">
        <v>0.1</v>
      </c>
      <c r="E10" s="18">
        <f t="shared" si="0"/>
        <v>0.15000000000000002</v>
      </c>
      <c r="F10" s="23">
        <v>54</v>
      </c>
      <c r="G10" s="23">
        <v>0.16</v>
      </c>
      <c r="H10" s="23">
        <v>2.2999999999999998</v>
      </c>
      <c r="I10" s="18" t="s">
        <v>34</v>
      </c>
      <c r="J10" s="18">
        <v>0.1</v>
      </c>
      <c r="K10" s="18">
        <f t="shared" si="1"/>
        <v>0.11499999999999999</v>
      </c>
      <c r="L10" s="23">
        <v>55</v>
      </c>
      <c r="M10" s="23">
        <v>0.13</v>
      </c>
      <c r="N10" s="23">
        <v>3.9</v>
      </c>
      <c r="O10" s="18" t="s">
        <v>34</v>
      </c>
      <c r="P10" s="18">
        <v>0.1</v>
      </c>
      <c r="Q10" s="18">
        <f t="shared" si="2"/>
        <v>0.19500000000000001</v>
      </c>
      <c r="R10" s="23">
        <v>53</v>
      </c>
      <c r="S10" s="24">
        <v>0.16</v>
      </c>
    </row>
    <row r="11" spans="1:1228" x14ac:dyDescent="0.25">
      <c r="A11" s="12" t="s">
        <v>10</v>
      </c>
      <c r="B11" s="23">
        <v>1.6</v>
      </c>
      <c r="C11" s="18" t="s">
        <v>34</v>
      </c>
      <c r="D11" s="18">
        <v>0.1</v>
      </c>
      <c r="E11" s="18">
        <f t="shared" si="0"/>
        <v>8.0000000000000016E-2</v>
      </c>
      <c r="F11" s="23">
        <v>54</v>
      </c>
      <c r="G11" s="23">
        <v>0.14000000000000001</v>
      </c>
      <c r="H11" s="23">
        <v>0.79</v>
      </c>
      <c r="I11" s="18" t="s">
        <v>34</v>
      </c>
      <c r="J11" s="18">
        <v>0.1</v>
      </c>
      <c r="K11" s="18">
        <f t="shared" si="1"/>
        <v>3.9500000000000007E-2</v>
      </c>
      <c r="L11" s="23">
        <v>55</v>
      </c>
      <c r="M11" s="23">
        <v>0.12</v>
      </c>
      <c r="N11" s="23">
        <v>2.7</v>
      </c>
      <c r="O11" s="18" t="s">
        <v>34</v>
      </c>
      <c r="P11" s="18">
        <v>0.1</v>
      </c>
      <c r="Q11" s="18">
        <f t="shared" si="2"/>
        <v>0.13500000000000001</v>
      </c>
      <c r="R11" s="23">
        <v>53</v>
      </c>
      <c r="S11" s="24">
        <v>0.14000000000000001</v>
      </c>
    </row>
    <row r="12" spans="1:1228" x14ac:dyDescent="0.25">
      <c r="A12" s="12" t="s">
        <v>11</v>
      </c>
      <c r="B12" s="23">
        <v>2.7</v>
      </c>
      <c r="C12" s="18" t="s">
        <v>34</v>
      </c>
      <c r="D12" s="18">
        <v>0.1</v>
      </c>
      <c r="E12" s="18">
        <f t="shared" si="0"/>
        <v>0.13500000000000001</v>
      </c>
      <c r="F12" s="23">
        <v>54</v>
      </c>
      <c r="G12" s="23">
        <v>0.19</v>
      </c>
      <c r="H12" s="23">
        <v>1.5</v>
      </c>
      <c r="I12" s="18" t="s">
        <v>34</v>
      </c>
      <c r="J12" s="18">
        <v>0.1</v>
      </c>
      <c r="K12" s="18">
        <f t="shared" si="1"/>
        <v>7.5000000000000011E-2</v>
      </c>
      <c r="L12" s="23">
        <v>55</v>
      </c>
      <c r="M12" s="23">
        <v>0.15</v>
      </c>
      <c r="N12" s="23">
        <v>3.3</v>
      </c>
      <c r="O12" s="18" t="s">
        <v>34</v>
      </c>
      <c r="P12" s="18">
        <v>0.1</v>
      </c>
      <c r="Q12" s="18">
        <f t="shared" si="2"/>
        <v>0.16500000000000001</v>
      </c>
      <c r="R12" s="23">
        <v>53</v>
      </c>
      <c r="S12" s="24">
        <v>0.19</v>
      </c>
    </row>
    <row r="13" spans="1:1228" x14ac:dyDescent="0.25">
      <c r="A13" s="12" t="s">
        <v>12</v>
      </c>
      <c r="B13" s="23">
        <v>1.7</v>
      </c>
      <c r="C13" s="18" t="s">
        <v>34</v>
      </c>
      <c r="D13" s="18">
        <v>0.1</v>
      </c>
      <c r="E13" s="18">
        <f t="shared" si="0"/>
        <v>8.5000000000000006E-2</v>
      </c>
      <c r="F13" s="23">
        <v>54</v>
      </c>
      <c r="G13" s="23">
        <v>0.14000000000000001</v>
      </c>
      <c r="H13" s="23">
        <v>0.75</v>
      </c>
      <c r="I13" s="18" t="s">
        <v>34</v>
      </c>
      <c r="J13" s="18">
        <v>0.1</v>
      </c>
      <c r="K13" s="18">
        <f t="shared" si="1"/>
        <v>3.7500000000000006E-2</v>
      </c>
      <c r="L13" s="23">
        <v>55</v>
      </c>
      <c r="M13" s="23">
        <v>0.12</v>
      </c>
      <c r="N13" s="23">
        <v>2.2999999999999998</v>
      </c>
      <c r="O13" s="18" t="s">
        <v>34</v>
      </c>
      <c r="P13" s="18">
        <v>0.1</v>
      </c>
      <c r="Q13" s="18">
        <f t="shared" si="2"/>
        <v>0.11499999999999999</v>
      </c>
      <c r="R13" s="23">
        <v>53</v>
      </c>
      <c r="S13" s="24">
        <v>0.14000000000000001</v>
      </c>
    </row>
    <row r="14" spans="1:1228" x14ac:dyDescent="0.25">
      <c r="A14" s="12" t="s">
        <v>13</v>
      </c>
      <c r="B14" s="23">
        <v>2.2000000000000002</v>
      </c>
      <c r="C14" s="18" t="s">
        <v>34</v>
      </c>
      <c r="D14" s="18">
        <v>0.1</v>
      </c>
      <c r="E14" s="18">
        <f t="shared" si="0"/>
        <v>0.11000000000000001</v>
      </c>
      <c r="F14" s="23">
        <v>54</v>
      </c>
      <c r="G14" s="23">
        <v>0.15</v>
      </c>
      <c r="H14" s="23">
        <v>1.2</v>
      </c>
      <c r="I14" s="18" t="s">
        <v>34</v>
      </c>
      <c r="J14" s="18">
        <v>0.1</v>
      </c>
      <c r="K14" s="18">
        <f t="shared" si="1"/>
        <v>0.06</v>
      </c>
      <c r="L14" s="23">
        <v>55</v>
      </c>
      <c r="M14" s="23">
        <v>0.12</v>
      </c>
      <c r="N14" s="23">
        <v>3.4</v>
      </c>
      <c r="O14" s="18" t="s">
        <v>34</v>
      </c>
      <c r="P14" s="18">
        <v>0.1</v>
      </c>
      <c r="Q14" s="18">
        <f t="shared" si="2"/>
        <v>0.17</v>
      </c>
      <c r="R14" s="23">
        <v>53</v>
      </c>
      <c r="S14" s="24">
        <v>0.15</v>
      </c>
    </row>
    <row r="15" spans="1:1228" x14ac:dyDescent="0.25">
      <c r="A15" s="12" t="s">
        <v>14</v>
      </c>
      <c r="B15" s="23">
        <v>2.6</v>
      </c>
      <c r="C15" s="18" t="s">
        <v>34</v>
      </c>
      <c r="D15" s="18">
        <v>0.1</v>
      </c>
      <c r="E15" s="18">
        <f t="shared" si="0"/>
        <v>0.13</v>
      </c>
      <c r="F15" s="23">
        <v>54</v>
      </c>
      <c r="G15" s="23">
        <v>0.16</v>
      </c>
      <c r="H15" s="23">
        <v>1.8</v>
      </c>
      <c r="I15" s="18" t="s">
        <v>34</v>
      </c>
      <c r="J15" s="18">
        <v>0.1</v>
      </c>
      <c r="K15" s="18">
        <f t="shared" ref="K15:K21" si="3">(H15/2)*J15</f>
        <v>9.0000000000000011E-2</v>
      </c>
      <c r="L15" s="23">
        <v>55</v>
      </c>
      <c r="M15" s="23">
        <v>0.12</v>
      </c>
      <c r="N15" s="23">
        <v>3.4</v>
      </c>
      <c r="O15" s="18" t="s">
        <v>34</v>
      </c>
      <c r="P15" s="18">
        <v>0.1</v>
      </c>
      <c r="Q15" s="18">
        <f t="shared" si="2"/>
        <v>0.17</v>
      </c>
      <c r="R15" s="23">
        <v>53</v>
      </c>
      <c r="S15" s="24">
        <v>0.15</v>
      </c>
    </row>
    <row r="16" spans="1:1228" x14ac:dyDescent="0.25">
      <c r="A16" s="12" t="s">
        <v>15</v>
      </c>
      <c r="B16" s="23">
        <v>0.21</v>
      </c>
      <c r="C16" s="18" t="s">
        <v>7</v>
      </c>
      <c r="D16" s="18">
        <v>1</v>
      </c>
      <c r="E16" s="18">
        <f t="shared" si="0"/>
        <v>0.105</v>
      </c>
      <c r="F16" s="23">
        <v>54</v>
      </c>
      <c r="G16" s="23">
        <v>0.21</v>
      </c>
      <c r="H16" s="23">
        <v>0.23</v>
      </c>
      <c r="I16" s="18" t="s">
        <v>7</v>
      </c>
      <c r="J16" s="18">
        <v>1</v>
      </c>
      <c r="K16" s="18">
        <f t="shared" si="3"/>
        <v>0.115</v>
      </c>
      <c r="L16" s="23">
        <v>55</v>
      </c>
      <c r="M16" s="23">
        <v>0.23</v>
      </c>
      <c r="N16" s="23">
        <v>2.1</v>
      </c>
      <c r="O16" s="18" t="s">
        <v>4</v>
      </c>
      <c r="P16" s="25">
        <v>1</v>
      </c>
      <c r="Q16" s="25">
        <f>N16*P16</f>
        <v>2.1</v>
      </c>
      <c r="R16" s="26">
        <v>53</v>
      </c>
      <c r="S16" s="27">
        <v>0.19</v>
      </c>
    </row>
    <row r="17" spans="1:19" x14ac:dyDescent="0.25">
      <c r="A17" s="12" t="s">
        <v>16</v>
      </c>
      <c r="B17" s="23">
        <v>1.1000000000000001</v>
      </c>
      <c r="C17" s="18" t="s">
        <v>4</v>
      </c>
      <c r="D17" s="18">
        <v>0.03</v>
      </c>
      <c r="E17" s="18">
        <f>B17*D17</f>
        <v>3.3000000000000002E-2</v>
      </c>
      <c r="F17" s="23">
        <v>54</v>
      </c>
      <c r="G17" s="23">
        <v>9.6000000000000002E-2</v>
      </c>
      <c r="H17" s="23">
        <v>0.96</v>
      </c>
      <c r="I17" s="18" t="s">
        <v>4</v>
      </c>
      <c r="J17" s="18">
        <v>0.03</v>
      </c>
      <c r="K17" s="18">
        <f>H17*J17</f>
        <v>2.8799999999999999E-2</v>
      </c>
      <c r="L17" s="23">
        <v>55</v>
      </c>
      <c r="M17" s="23">
        <v>0.12</v>
      </c>
      <c r="N17" s="23">
        <v>1.2</v>
      </c>
      <c r="O17" s="18" t="s">
        <v>4</v>
      </c>
      <c r="P17" s="25">
        <v>0.03</v>
      </c>
      <c r="Q17" s="25">
        <f>N17*P17</f>
        <v>3.5999999999999997E-2</v>
      </c>
      <c r="R17" s="26">
        <v>53</v>
      </c>
      <c r="S17" s="27">
        <v>0.11</v>
      </c>
    </row>
    <row r="18" spans="1:19" x14ac:dyDescent="0.25">
      <c r="A18" s="12" t="s">
        <v>17</v>
      </c>
      <c r="B18" s="23">
        <v>1.5</v>
      </c>
      <c r="C18" s="18" t="s">
        <v>34</v>
      </c>
      <c r="D18" s="18">
        <v>0.1</v>
      </c>
      <c r="E18" s="18">
        <f>(B18/2)*D18</f>
        <v>7.5000000000000011E-2</v>
      </c>
      <c r="F18" s="23">
        <v>54</v>
      </c>
      <c r="G18" s="23">
        <v>0.14000000000000001</v>
      </c>
      <c r="H18" s="23">
        <v>0.56999999999999995</v>
      </c>
      <c r="I18" s="18" t="s">
        <v>34</v>
      </c>
      <c r="J18" s="18">
        <v>0.1</v>
      </c>
      <c r="K18" s="18">
        <f t="shared" si="3"/>
        <v>2.8499999999999998E-2</v>
      </c>
      <c r="L18" s="23">
        <v>55</v>
      </c>
      <c r="M18" s="23">
        <v>0.12</v>
      </c>
      <c r="N18" s="23">
        <v>2.7</v>
      </c>
      <c r="O18" s="18" t="s">
        <v>34</v>
      </c>
      <c r="P18" s="25">
        <v>0.1</v>
      </c>
      <c r="Q18" s="25">
        <f t="shared" si="2"/>
        <v>0.13500000000000001</v>
      </c>
      <c r="R18" s="26">
        <v>53</v>
      </c>
      <c r="S18" s="27">
        <v>0.14000000000000001</v>
      </c>
    </row>
    <row r="19" spans="1:19" x14ac:dyDescent="0.25">
      <c r="A19" s="12" t="s">
        <v>18</v>
      </c>
      <c r="B19" s="23">
        <v>0.92</v>
      </c>
      <c r="C19" s="18" t="s">
        <v>4</v>
      </c>
      <c r="D19" s="18">
        <v>0.3</v>
      </c>
      <c r="E19" s="18">
        <f>B19*D19</f>
        <v>0.27600000000000002</v>
      </c>
      <c r="F19" s="23">
        <v>54</v>
      </c>
      <c r="G19" s="23">
        <v>9.8000000000000004E-2</v>
      </c>
      <c r="H19" s="23">
        <v>0.59</v>
      </c>
      <c r="I19" s="18" t="s">
        <v>4</v>
      </c>
      <c r="J19" s="18">
        <v>0.3</v>
      </c>
      <c r="K19" s="18">
        <f>H19*J19</f>
        <v>0.17699999999999999</v>
      </c>
      <c r="L19" s="23">
        <v>55</v>
      </c>
      <c r="M19" s="23">
        <v>0.13</v>
      </c>
      <c r="N19" s="23">
        <v>1.9</v>
      </c>
      <c r="O19" s="18" t="s">
        <v>4</v>
      </c>
      <c r="P19" s="25">
        <v>0.3</v>
      </c>
      <c r="Q19" s="25">
        <f>N19*P19</f>
        <v>0.56999999999999995</v>
      </c>
      <c r="R19" s="26">
        <v>53</v>
      </c>
      <c r="S19" s="27">
        <v>0.12</v>
      </c>
    </row>
    <row r="20" spans="1:19" x14ac:dyDescent="0.25">
      <c r="A20" s="12" t="s">
        <v>19</v>
      </c>
      <c r="B20" s="23">
        <v>0.15</v>
      </c>
      <c r="C20" s="18" t="s">
        <v>7</v>
      </c>
      <c r="D20" s="18">
        <v>1</v>
      </c>
      <c r="E20" s="18">
        <f>(B20/2)*D20</f>
        <v>7.4999999999999997E-2</v>
      </c>
      <c r="F20" s="23">
        <v>11</v>
      </c>
      <c r="G20" s="23">
        <v>0.15</v>
      </c>
      <c r="H20" s="23">
        <v>0.19</v>
      </c>
      <c r="I20" s="18" t="s">
        <v>7</v>
      </c>
      <c r="J20" s="18">
        <v>1</v>
      </c>
      <c r="K20" s="18">
        <f t="shared" si="3"/>
        <v>9.5000000000000001E-2</v>
      </c>
      <c r="L20" s="23">
        <v>11</v>
      </c>
      <c r="M20" s="23">
        <v>0.19</v>
      </c>
      <c r="N20" s="23">
        <v>0.21</v>
      </c>
      <c r="O20" s="18" t="s">
        <v>7</v>
      </c>
      <c r="P20" s="25">
        <v>1</v>
      </c>
      <c r="Q20" s="25">
        <f t="shared" si="2"/>
        <v>0.105</v>
      </c>
      <c r="R20" s="26">
        <v>11</v>
      </c>
      <c r="S20" s="27">
        <v>0.21</v>
      </c>
    </row>
    <row r="21" spans="1:19" x14ac:dyDescent="0.25">
      <c r="A21" s="12" t="s">
        <v>20</v>
      </c>
      <c r="B21" s="23">
        <v>0.03</v>
      </c>
      <c r="C21" s="18" t="s">
        <v>7</v>
      </c>
      <c r="D21" s="18">
        <v>0.1</v>
      </c>
      <c r="E21" s="18">
        <f>(B21/2)*D21</f>
        <v>1.5E-3</v>
      </c>
      <c r="F21" s="23">
        <v>11</v>
      </c>
      <c r="G21" s="23">
        <v>0.03</v>
      </c>
      <c r="H21" s="23">
        <v>0.11</v>
      </c>
      <c r="I21" s="18" t="s">
        <v>7</v>
      </c>
      <c r="J21" s="18">
        <v>0.1</v>
      </c>
      <c r="K21" s="18">
        <f t="shared" si="3"/>
        <v>5.5000000000000005E-3</v>
      </c>
      <c r="L21" s="23">
        <v>11</v>
      </c>
      <c r="M21" s="23">
        <v>0.11</v>
      </c>
      <c r="N21" s="23">
        <v>7.0000000000000007E-2</v>
      </c>
      <c r="O21" s="18" t="s">
        <v>7</v>
      </c>
      <c r="P21" s="18">
        <v>0.1</v>
      </c>
      <c r="Q21" s="18">
        <f t="shared" si="2"/>
        <v>3.5000000000000005E-3</v>
      </c>
      <c r="R21" s="23">
        <v>11</v>
      </c>
      <c r="S21" s="24">
        <v>7.0000000000000007E-2</v>
      </c>
    </row>
    <row r="22" spans="1:19" x14ac:dyDescent="0.25">
      <c r="A22" s="12" t="s">
        <v>21</v>
      </c>
      <c r="B22" s="23">
        <v>50</v>
      </c>
      <c r="C22" s="18" t="s">
        <v>4</v>
      </c>
      <c r="D22" s="18">
        <v>2.9999999999999997E-4</v>
      </c>
      <c r="E22" s="18">
        <f>B22*D22</f>
        <v>1.4999999999999999E-2</v>
      </c>
      <c r="F22" s="23">
        <v>110</v>
      </c>
      <c r="G22" s="23">
        <v>0.42</v>
      </c>
      <c r="H22" s="23">
        <v>48</v>
      </c>
      <c r="I22" s="18" t="s">
        <v>4</v>
      </c>
      <c r="J22" s="18">
        <v>2.9999999999999997E-4</v>
      </c>
      <c r="K22" s="18">
        <f>H22*J22</f>
        <v>1.44E-2</v>
      </c>
      <c r="L22" s="23">
        <v>110</v>
      </c>
      <c r="M22" s="23">
        <v>0.31</v>
      </c>
      <c r="N22" s="23">
        <v>110</v>
      </c>
      <c r="O22" s="18" t="s">
        <v>22</v>
      </c>
      <c r="P22" s="18">
        <v>2.9999999999999997E-4</v>
      </c>
      <c r="Q22" s="18">
        <f>N22*P22</f>
        <v>3.2999999999999995E-2</v>
      </c>
      <c r="R22" s="23">
        <v>110</v>
      </c>
      <c r="S22" s="24">
        <v>0.41</v>
      </c>
    </row>
    <row r="23" spans="1:19" x14ac:dyDescent="0.25">
      <c r="A23" s="13" t="s">
        <v>23</v>
      </c>
      <c r="B23" s="28">
        <v>8.5</v>
      </c>
      <c r="C23" s="14" t="s">
        <v>34</v>
      </c>
      <c r="D23" s="14">
        <v>2.9999999999999997E-4</v>
      </c>
      <c r="E23" s="14">
        <f>(B23/2)*D23</f>
        <v>1.2749999999999999E-3</v>
      </c>
      <c r="F23" s="28">
        <v>110</v>
      </c>
      <c r="G23" s="28">
        <v>0.31</v>
      </c>
      <c r="H23" s="28">
        <v>4.8</v>
      </c>
      <c r="I23" s="14" t="s">
        <v>34</v>
      </c>
      <c r="J23" s="14">
        <v>2.9999999999999997E-4</v>
      </c>
      <c r="K23" s="14">
        <f>(H23/2)*J23</f>
        <v>7.1999999999999994E-4</v>
      </c>
      <c r="L23" s="28">
        <v>110</v>
      </c>
      <c r="M23" s="28">
        <v>0.21</v>
      </c>
      <c r="N23" s="28">
        <v>13</v>
      </c>
      <c r="O23" s="14" t="s">
        <v>34</v>
      </c>
      <c r="P23" s="14">
        <v>2.9999999999999997E-4</v>
      </c>
      <c r="Q23" s="14">
        <f t="shared" si="2"/>
        <v>1.9499999999999999E-3</v>
      </c>
      <c r="R23" s="28">
        <v>110</v>
      </c>
      <c r="S23" s="29">
        <v>0.34</v>
      </c>
    </row>
    <row r="24" spans="1:19" x14ac:dyDescent="0.25">
      <c r="D24" s="4" t="s">
        <v>37</v>
      </c>
      <c r="E24" s="30">
        <f>SUM(E7:E23)</f>
        <v>1.3397749999999999</v>
      </c>
      <c r="J24" s="4" t="s">
        <v>37</v>
      </c>
      <c r="K24" s="33">
        <f>SUM(K7:K23)</f>
        <v>0.93296999999999997</v>
      </c>
      <c r="P24" s="4" t="s">
        <v>37</v>
      </c>
      <c r="Q24" s="30">
        <f>SUM(Q7:Q23)</f>
        <v>4.0974500000000003</v>
      </c>
    </row>
    <row r="25" spans="1:19" ht="27" customHeight="1" x14ac:dyDescent="0.25">
      <c r="A25" s="31" t="s">
        <v>45</v>
      </c>
      <c r="C25" s="6"/>
      <c r="D25" s="5" t="s">
        <v>36</v>
      </c>
      <c r="E25" s="32">
        <f>E24/1000000</f>
        <v>1.339775E-6</v>
      </c>
      <c r="I25" s="6"/>
      <c r="J25" s="5" t="s">
        <v>36</v>
      </c>
      <c r="K25" s="32">
        <f>K24/1000000</f>
        <v>9.3296999999999992E-7</v>
      </c>
      <c r="O25" s="6"/>
      <c r="P25" s="5" t="s">
        <v>36</v>
      </c>
      <c r="Q25" s="32">
        <f>Q24/1000000</f>
        <v>4.09745E-6</v>
      </c>
    </row>
    <row r="26" spans="1:19" x14ac:dyDescent="0.25">
      <c r="A26" s="31" t="s">
        <v>28</v>
      </c>
      <c r="D26" s="4"/>
      <c r="J26" s="4"/>
      <c r="P26" s="4"/>
    </row>
    <row r="27" spans="1:19" x14ac:dyDescent="0.25">
      <c r="A27" t="s">
        <v>41</v>
      </c>
    </row>
    <row r="28" spans="1:19" x14ac:dyDescent="0.25">
      <c r="A28" t="s">
        <v>40</v>
      </c>
    </row>
    <row r="29" spans="1:19" x14ac:dyDescent="0.25">
      <c r="A29" t="s">
        <v>39</v>
      </c>
    </row>
    <row r="30" spans="1:19" x14ac:dyDescent="0.25">
      <c r="A30" t="s">
        <v>33</v>
      </c>
    </row>
    <row r="31" spans="1:19" x14ac:dyDescent="0.25">
      <c r="A31" t="s">
        <v>38</v>
      </c>
    </row>
    <row r="33" spans="1:17" x14ac:dyDescent="0.25">
      <c r="A33" s="6" t="s">
        <v>29</v>
      </c>
      <c r="B33" s="6"/>
      <c r="C33" s="6"/>
      <c r="D33" s="6"/>
      <c r="E33" s="6"/>
      <c r="F33" s="16">
        <v>5.1E-10</v>
      </c>
      <c r="G33" s="17" t="s">
        <v>30</v>
      </c>
      <c r="P33" s="3"/>
      <c r="Q33" s="3"/>
    </row>
    <row r="34" spans="1:17" x14ac:dyDescent="0.25">
      <c r="F34">
        <v>5.1000000000000004E-4</v>
      </c>
      <c r="G34" t="s">
        <v>5</v>
      </c>
    </row>
    <row r="36" spans="1:17" x14ac:dyDescent="0.25">
      <c r="N36" s="2"/>
    </row>
  </sheetData>
  <mergeCells count="3">
    <mergeCell ref="B5:C5"/>
    <mergeCell ref="H5:I5"/>
    <mergeCell ref="N5:O5"/>
  </mergeCells>
  <pageMargins left="0.7" right="0.7" top="0.75" bottom="0.75" header="0.3" footer="0.3"/>
  <pageSetup paperSize="3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Ivarson, Kris</dc:creator>
  <cp:lastModifiedBy>Jim Orr</cp:lastModifiedBy>
  <cp:lastPrinted>2022-12-21T18:38:11Z</cp:lastPrinted>
  <dcterms:created xsi:type="dcterms:W3CDTF">2022-08-10T23:50:31Z</dcterms:created>
  <dcterms:modified xsi:type="dcterms:W3CDTF">2022-12-22T20:03:37Z</dcterms:modified>
</cp:coreProperties>
</file>