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O:\Engineering\PROJECTS\2015 &amp; 2016 I &amp;I Aquarius\Contract &amp; Change Order(s)\"/>
    </mc:Choice>
  </mc:AlternateContent>
  <bookViews>
    <workbookView xWindow="120" yWindow="75" windowWidth="11625" windowHeight="6300" tabRatio="694"/>
  </bookViews>
  <sheets>
    <sheet name="ChgOrdr #001" sheetId="6" r:id="rId1"/>
    <sheet name="Change Order Item Details" sheetId="7" r:id="rId2"/>
  </sheets>
  <calcPr calcId="152511"/>
</workbook>
</file>

<file path=xl/calcChain.xml><?xml version="1.0" encoding="utf-8"?>
<calcChain xmlns="http://schemas.openxmlformats.org/spreadsheetml/2006/main">
  <c r="E27" i="6" l="1"/>
  <c r="F27" i="6"/>
  <c r="D31" i="6"/>
  <c r="G31" i="6" s="1"/>
  <c r="D80" i="6"/>
  <c r="G80" i="6" s="1"/>
  <c r="F76" i="6"/>
  <c r="E76" i="6"/>
  <c r="F16" i="6" l="1"/>
  <c r="G4" i="7"/>
  <c r="G5" i="7" s="1"/>
  <c r="G31" i="7" l="1"/>
  <c r="G30" i="7"/>
  <c r="G29" i="7"/>
  <c r="G28" i="7"/>
  <c r="F17" i="7"/>
  <c r="G17" i="7" s="1"/>
  <c r="G18" i="7" s="1"/>
  <c r="G16" i="7"/>
</calcChain>
</file>

<file path=xl/sharedStrings.xml><?xml version="1.0" encoding="utf-8"?>
<sst xmlns="http://schemas.openxmlformats.org/spreadsheetml/2006/main" count="142" uniqueCount="70">
  <si>
    <t>Date:</t>
  </si>
  <si>
    <t>P.O. No.</t>
  </si>
  <si>
    <t>THIS CHANGE ORDER</t>
  </si>
  <si>
    <t>Project Manager</t>
  </si>
  <si>
    <t>Accepted by:</t>
  </si>
  <si>
    <t>Prepared by:</t>
  </si>
  <si>
    <t>Approved by:</t>
  </si>
  <si>
    <t>CHANGE ORDER DETAIL</t>
  </si>
  <si>
    <t>Addition</t>
  </si>
  <si>
    <t>Deduction</t>
  </si>
  <si>
    <t>Subtotal:</t>
  </si>
  <si>
    <t>P.O. Box 970 · 414 E. First Street · Newberg, Oregon  97132 · 503.537.1240 · Fax 503.537.1277</t>
  </si>
  <si>
    <t>Engineering Services Department</t>
  </si>
  <si>
    <t>Project:</t>
  </si>
  <si>
    <t>Funding A/C:</t>
  </si>
  <si>
    <t>Change Order No.</t>
  </si>
  <si>
    <t>Contractor:</t>
  </si>
  <si>
    <t>CHANGE ORDER (CONTRACT MODIFICATION WITH DETAIL)</t>
  </si>
  <si>
    <t>Contractor</t>
  </si>
  <si>
    <t>Title</t>
  </si>
  <si>
    <t>Public Works Director</t>
  </si>
  <si>
    <t>Original Full Completion Date =</t>
  </si>
  <si>
    <t>City Engineer</t>
  </si>
  <si>
    <t>City Manager Pro Tem</t>
  </si>
  <si>
    <t>-</t>
  </si>
  <si>
    <t>CO 1-01</t>
  </si>
  <si>
    <t>CO 1-02</t>
  </si>
  <si>
    <t>Change Order Items</t>
  </si>
  <si>
    <t>Summary Descriptions</t>
  </si>
  <si>
    <t>CO 1-03</t>
  </si>
  <si>
    <t>Credit for epoxy coating of 10" pump column (relates to Bid Item #20).</t>
  </si>
  <si>
    <t>Provide 120 LF cable extension and splice kit for the existing pump.</t>
  </si>
  <si>
    <t>Details for this change order outline total compensation for all items in Change Order No. 1, including material, labor, equipment and profit.  No additional work days are added to the contract for this change order.  The following modifications to the contract are hereby ordered:</t>
  </si>
  <si>
    <t>(c) Lump sum credit for installing the city's pump.</t>
  </si>
  <si>
    <t>(b) Credit for test pumping at $39.00/hr for estimated 56 hours.</t>
  </si>
  <si>
    <t>(a) Lump sum credit for aquifer testing.</t>
  </si>
  <si>
    <t>Total Previous Change =</t>
  </si>
  <si>
    <t>** Subject to increase or decrease in quantities per construction.</t>
  </si>
  <si>
    <r>
      <t xml:space="preserve">Original Construction Bid Total </t>
    </r>
    <r>
      <rPr>
        <b/>
        <i/>
        <sz val="11"/>
        <rFont val="Arial Narrow"/>
        <family val="2"/>
      </rPr>
      <t>**</t>
    </r>
    <r>
      <rPr>
        <b/>
        <sz val="11"/>
        <rFont val="Arial Narrow"/>
        <family val="2"/>
      </rPr>
      <t xml:space="preserve"> =</t>
    </r>
  </si>
  <si>
    <r>
      <t xml:space="preserve">Revised Contract Total </t>
    </r>
    <r>
      <rPr>
        <b/>
        <i/>
        <sz val="11"/>
        <rFont val="Arial Narrow"/>
        <family val="2"/>
      </rPr>
      <t>**</t>
    </r>
    <r>
      <rPr>
        <b/>
        <sz val="11"/>
        <rFont val="Arial Narrow"/>
        <family val="2"/>
      </rPr>
      <t xml:space="preserve"> =</t>
    </r>
  </si>
  <si>
    <r>
      <t xml:space="preserve">This Change </t>
    </r>
    <r>
      <rPr>
        <sz val="10"/>
        <rFont val="Arial Narrow"/>
        <family val="2"/>
      </rPr>
      <t>(see itemized detail above)</t>
    </r>
    <r>
      <rPr>
        <sz val="11"/>
        <rFont val="Arial Narrow"/>
        <family val="2"/>
      </rPr>
      <t xml:space="preserve"> </t>
    </r>
    <r>
      <rPr>
        <b/>
        <i/>
        <sz val="11"/>
        <rFont val="Arial Narrow"/>
        <family val="2"/>
      </rPr>
      <t>**</t>
    </r>
    <r>
      <rPr>
        <sz val="11"/>
        <rFont val="Arial Narrow"/>
        <family val="2"/>
      </rPr>
      <t xml:space="preserve">  =</t>
    </r>
  </si>
  <si>
    <t>The Saunders Company</t>
  </si>
  <si>
    <t>C.O. Item #</t>
  </si>
  <si>
    <t>Description for
Change Order Item</t>
  </si>
  <si>
    <t>Unit</t>
  </si>
  <si>
    <t>Estm Qnty</t>
  </si>
  <si>
    <t>Unit Price</t>
  </si>
  <si>
    <t>Subtotal</t>
  </si>
  <si>
    <t>Underground Well No. 9</t>
  </si>
  <si>
    <t>1-01</t>
  </si>
  <si>
    <t>LS</t>
  </si>
  <si>
    <t>Total =</t>
  </si>
  <si>
    <t>1-02</t>
  </si>
  <si>
    <t>(a) Provide cable extension for the existing pump.</t>
  </si>
  <si>
    <t>LF</t>
  </si>
  <si>
    <t>(b) Provide splice kit and labor for the existing pump.</t>
  </si>
  <si>
    <t>1-03</t>
  </si>
  <si>
    <t>(a) Credit for using the city's pump instead of furnishing and installing the contractor's test pump for aquifer testing (relates to item #8 in the bid schedule).</t>
  </si>
  <si>
    <t>(b) Credit for using the city's pump to perform test pumping (relates to item #9 in the bid schedule).</t>
  </si>
  <si>
    <t>HR</t>
  </si>
  <si>
    <t>(c) Credit for setting one pump (relates to item #21 in the bid schedule).</t>
  </si>
  <si>
    <t>Aquarius Wastewater Lateral Replacement Projecr</t>
  </si>
  <si>
    <t>#04.5150.7063012 &amp; 06.5132.538301</t>
  </si>
  <si>
    <t>8172  (for original contract)</t>
  </si>
  <si>
    <t>Cost to change from 4 inch lateral to 6 inch, including restocking and for donuts for connecting to existing wastewater line.</t>
  </si>
  <si>
    <t>002</t>
  </si>
  <si>
    <t>2-01</t>
  </si>
  <si>
    <t>Cost to repair/replace approx. 39 feet of mainline and two lateral tees.</t>
  </si>
  <si>
    <t>Total billable per quatites of original contract =</t>
  </si>
  <si>
    <r>
      <rPr>
        <b/>
        <sz val="12"/>
        <rFont val="Calibri"/>
        <family val="2"/>
        <scheme val="minor"/>
      </rPr>
      <t>Item #2-01.</t>
    </r>
    <r>
      <rPr>
        <sz val="12"/>
        <rFont val="Calibri"/>
        <family val="2"/>
        <scheme val="minor"/>
      </rPr>
      <t xml:space="preserve">  Contract was for the replacement of the wastewater laterals. This work is completed with only restoration work left to perform.  This change order will add to the scope of work by adding repair work on the existing wastewater line at the intersection of Coffee Ln and Aquarius. During routine video inspection Publis Works Maintenece found a section of mainline with two holes in the top of the pipe and two cracked lateral connections. This change order will remedy the infiltration of ground water in this section of mainline by replacing approximatly 39 feet of 8" concrete pipe with 3034 PVC pipe and two 8" X 6" tees.  See the cost of these changes below:</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</si>
</sst>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5" formatCode="&quot;$&quot;#,##0_);\(&quot;$&quot;#,##0\)"/>
    <numFmt numFmtId="8" formatCode="&quot;$&quot;#,##0.00_);[Red]\(&quot;$&quot;#,##0.00\)"/>
    <numFmt numFmtId="44" formatCode="_(&quot;$&quot;* #,##0.00_);_(&quot;$&quot;* \(#,##0.00\);_(&quot;$&quot;* &quot;-&quot;??_);_(@_)"/>
    <numFmt numFmtId="164" formatCode="&quot;$&quot;#,##0.00"/>
    <numFmt numFmtId="165" formatCode="&quot;$&quot;#,##0.00;[Red]&quot;$&quot;#,##0.00"/>
    <numFmt numFmtId="166" formatCode="[$-409]mmmm\ d\,\ yyyy;@"/>
  </numFmts>
  <fonts count="28">
    <font>
      <sz val="12"/>
      <name val="Times New Roman"/>
    </font>
    <font>
      <sz val="10"/>
      <name val="Helv"/>
    </font>
    <font>
      <sz val="10"/>
      <name val="Arial"/>
      <family val="2"/>
    </font>
    <font>
      <b/>
      <sz val="12"/>
      <color indexed="9"/>
      <name val="Arial"/>
      <family val="2"/>
    </font>
    <font>
      <sz val="10"/>
      <name val="Arial"/>
      <family val="2"/>
    </font>
    <font>
      <sz val="18"/>
      <name val="Arial"/>
      <family val="2"/>
    </font>
    <font>
      <sz val="12"/>
      <name val="Arial"/>
      <family val="2"/>
    </font>
    <font>
      <sz val="10"/>
      <name val="Arial Narrow"/>
      <family val="2"/>
    </font>
    <font>
      <sz val="8"/>
      <name val="Calibri"/>
      <family val="2"/>
    </font>
    <font>
      <sz val="8"/>
      <name val="Arial Narrow"/>
      <family val="2"/>
    </font>
    <font>
      <sz val="12"/>
      <name val="Calibri"/>
      <family val="2"/>
      <scheme val="minor"/>
    </font>
    <font>
      <b/>
      <sz val="12"/>
      <name val="Calibri"/>
      <family val="2"/>
      <scheme val="minor"/>
    </font>
    <font>
      <b/>
      <sz val="10.5"/>
      <name val="Calibri"/>
      <family val="2"/>
      <scheme val="minor"/>
    </font>
    <font>
      <i/>
      <sz val="9"/>
      <name val="Calibri"/>
      <family val="2"/>
      <scheme val="minor"/>
    </font>
    <font>
      <sz val="11"/>
      <name val="Arial Narrow"/>
      <family val="2"/>
    </font>
    <font>
      <sz val="11"/>
      <name val="Times New Roman"/>
      <family val="1"/>
    </font>
    <font>
      <b/>
      <sz val="11"/>
      <name val="Arial Narrow"/>
      <family val="2"/>
    </font>
    <font>
      <b/>
      <sz val="11"/>
      <name val="Times New Roman"/>
      <family val="1"/>
    </font>
    <font>
      <sz val="14"/>
      <name val="Calibri"/>
      <family val="2"/>
      <scheme val="minor"/>
    </font>
    <font>
      <sz val="12"/>
      <name val="Arial Narrow"/>
      <family val="2"/>
    </font>
    <font>
      <b/>
      <i/>
      <sz val="12"/>
      <name val="Calibri"/>
      <family val="2"/>
      <scheme val="minor"/>
    </font>
    <font>
      <b/>
      <i/>
      <sz val="11"/>
      <name val="Arial Narrow"/>
      <family val="2"/>
    </font>
    <font>
      <b/>
      <sz val="11"/>
      <color theme="1"/>
      <name val="Univers Condensed"/>
    </font>
    <font>
      <sz val="11"/>
      <color theme="1"/>
      <name val="Univers Condensed"/>
    </font>
    <font>
      <b/>
      <sz val="12"/>
      <name val="Univers Condensed"/>
    </font>
    <font>
      <sz val="12"/>
      <name val="Univers Condensed"/>
      <family val="2"/>
    </font>
    <font>
      <b/>
      <sz val="12"/>
      <name val="Univers Condensed"/>
      <family val="2"/>
    </font>
    <font>
      <b/>
      <sz val="11"/>
      <color theme="1"/>
      <name val="Calibri"/>
      <family val="2"/>
      <scheme val="minor"/>
    </font>
  </fonts>
  <fills count="6">
    <fill>
      <patternFill patternType="none"/>
    </fill>
    <fill>
      <patternFill patternType="gray125"/>
    </fill>
    <fill>
      <patternFill patternType="solid">
        <fgColor indexed="8"/>
        <bgColor indexed="64"/>
      </patternFill>
    </fill>
    <fill>
      <patternFill patternType="solid">
        <fgColor rgb="FFFEDAEA"/>
        <bgColor indexed="64"/>
      </patternFill>
    </fill>
    <fill>
      <patternFill patternType="solid">
        <fgColor theme="4" tint="0.59999389629810485"/>
        <bgColor indexed="64"/>
      </patternFill>
    </fill>
    <fill>
      <patternFill patternType="solid">
        <fgColor rgb="FFB8CCE4"/>
        <bgColor indexed="64"/>
      </patternFill>
    </fill>
  </fills>
  <borders count="14">
    <border>
      <left/>
      <right/>
      <top/>
      <bottom/>
      <diagonal/>
    </border>
    <border>
      <left/>
      <right/>
      <top style="double">
        <color indexed="24"/>
      </top>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1">
    <xf numFmtId="0" fontId="0" fillId="0" borderId="0"/>
    <xf numFmtId="3" fontId="4" fillId="0" borderId="0" applyFont="0" applyFill="0" applyBorder="0" applyAlignment="0" applyProtection="0">
      <alignment vertical="top"/>
    </xf>
    <xf numFmtId="5" fontId="4" fillId="0" borderId="0" applyFont="0" applyFill="0" applyBorder="0" applyAlignment="0" applyProtection="0">
      <alignment vertical="top"/>
    </xf>
    <xf numFmtId="0" fontId="4" fillId="0" borderId="0" applyFont="0" applyFill="0" applyBorder="0" applyAlignment="0" applyProtection="0">
      <alignment vertical="top"/>
    </xf>
    <xf numFmtId="2" fontId="4" fillId="0" borderId="0" applyFont="0" applyFill="0" applyBorder="0" applyAlignment="0" applyProtection="0">
      <alignment vertical="top"/>
    </xf>
    <xf numFmtId="0" fontId="5" fillId="0" borderId="0" applyNumberFormat="0" applyFill="0" applyBorder="0" applyAlignment="0" applyProtection="0">
      <alignment vertical="top"/>
    </xf>
    <xf numFmtId="0" fontId="6" fillId="0" borderId="0" applyNumberFormat="0" applyFill="0" applyBorder="0" applyAlignment="0" applyProtection="0">
      <alignment vertical="top"/>
    </xf>
    <xf numFmtId="0" fontId="1" fillId="0" borderId="0"/>
    <xf numFmtId="0" fontId="1" fillId="0" borderId="0"/>
    <xf numFmtId="0" fontId="2" fillId="0" borderId="0" applyProtection="0">
      <alignment horizontal="center" wrapText="1"/>
    </xf>
    <xf numFmtId="0" fontId="4" fillId="0" borderId="1" applyNumberFormat="0" applyFont="0" applyFill="0" applyAlignment="0" applyProtection="0">
      <alignment vertical="top"/>
    </xf>
  </cellStyleXfs>
  <cellXfs count="120">
    <xf numFmtId="0" fontId="0" fillId="0" borderId="0" xfId="0"/>
    <xf numFmtId="0" fontId="2" fillId="0" borderId="0" xfId="7" applyFont="1"/>
    <xf numFmtId="0" fontId="7" fillId="0" borderId="0" xfId="7" applyFont="1" applyBorder="1"/>
    <xf numFmtId="0" fontId="7" fillId="0" borderId="2" xfId="7" applyFont="1" applyBorder="1"/>
    <xf numFmtId="0" fontId="7" fillId="0" borderId="2" xfId="7" applyFont="1" applyFill="1" applyBorder="1"/>
    <xf numFmtId="0" fontId="7" fillId="0" borderId="0" xfId="7" applyFont="1" applyBorder="1" applyAlignment="1"/>
    <xf numFmtId="0" fontId="7" fillId="0" borderId="2" xfId="7" applyFont="1" applyBorder="1" applyAlignment="1"/>
    <xf numFmtId="0" fontId="7" fillId="0" borderId="3" xfId="7" applyFont="1" applyFill="1" applyBorder="1" applyAlignment="1">
      <alignment horizontal="left"/>
    </xf>
    <xf numFmtId="0" fontId="8" fillId="0" borderId="0" xfId="7" applyFont="1" applyBorder="1" applyAlignment="1">
      <alignment horizontal="right"/>
    </xf>
    <xf numFmtId="0" fontId="9" fillId="0" borderId="0" xfId="8" applyFont="1" applyFill="1" applyBorder="1"/>
    <xf numFmtId="0" fontId="9" fillId="0" borderId="0" xfId="8" applyFont="1" applyFill="1" applyBorder="1" applyAlignment="1">
      <alignment horizontal="left"/>
    </xf>
    <xf numFmtId="0" fontId="7" fillId="0" borderId="0" xfId="0" applyFont="1" applyBorder="1" applyAlignment="1">
      <alignment horizontal="right"/>
    </xf>
    <xf numFmtId="44" fontId="10" fillId="0" borderId="0" xfId="0" applyNumberFormat="1" applyFont="1"/>
    <xf numFmtId="0" fontId="10" fillId="0" borderId="0" xfId="0" applyFont="1"/>
    <xf numFmtId="44" fontId="11" fillId="0" borderId="0" xfId="0" applyNumberFormat="1" applyFont="1"/>
    <xf numFmtId="0" fontId="11" fillId="0" borderId="0" xfId="0" applyFont="1"/>
    <xf numFmtId="0" fontId="11" fillId="0" borderId="0" xfId="0" applyFont="1" applyAlignment="1">
      <alignment horizontal="right"/>
    </xf>
    <xf numFmtId="0" fontId="12" fillId="0" borderId="0" xfId="0" applyFont="1"/>
    <xf numFmtId="0" fontId="10" fillId="0" borderId="5" xfId="0" applyFont="1" applyBorder="1"/>
    <xf numFmtId="0" fontId="10" fillId="0" borderId="5" xfId="0" quotePrefix="1" applyFont="1" applyBorder="1"/>
    <xf numFmtId="10" fontId="13" fillId="0" borderId="0" xfId="0" applyNumberFormat="1" applyFont="1" applyAlignment="1">
      <alignment horizontal="left"/>
    </xf>
    <xf numFmtId="44" fontId="10" fillId="0" borderId="0" xfId="0" applyNumberFormat="1" applyFont="1" applyBorder="1"/>
    <xf numFmtId="0" fontId="10" fillId="0" borderId="0" xfId="0" applyFont="1" applyBorder="1"/>
    <xf numFmtId="0" fontId="16" fillId="0" borderId="7" xfId="0" applyFont="1" applyBorder="1" applyAlignment="1">
      <alignment horizontal="right"/>
    </xf>
    <xf numFmtId="0" fontId="17" fillId="0" borderId="5" xfId="0" applyFont="1" applyBorder="1" applyAlignment="1">
      <alignment horizontal="right"/>
    </xf>
    <xf numFmtId="164" fontId="16" fillId="0" borderId="5" xfId="0" applyNumberFormat="1" applyFont="1" applyBorder="1" applyAlignment="1">
      <alignment horizontal="right"/>
    </xf>
    <xf numFmtId="164" fontId="16" fillId="0" borderId="8" xfId="0" applyNumberFormat="1" applyFont="1" applyBorder="1" applyAlignment="1">
      <alignment horizontal="right"/>
    </xf>
    <xf numFmtId="0" fontId="16" fillId="0" borderId="7" xfId="0" applyFont="1" applyBorder="1" applyAlignment="1">
      <alignment horizontal="center" vertical="center" wrapText="1"/>
    </xf>
    <xf numFmtId="0" fontId="18" fillId="0" borderId="0" xfId="0" applyFont="1"/>
    <xf numFmtId="14" fontId="16" fillId="0" borderId="5" xfId="0" applyNumberFormat="1" applyFont="1" applyBorder="1" applyAlignment="1"/>
    <xf numFmtId="0" fontId="7" fillId="0" borderId="0" xfId="7" applyFont="1" applyBorder="1" applyAlignment="1">
      <alignment horizontal="left"/>
    </xf>
    <xf numFmtId="164" fontId="14" fillId="0" borderId="5" xfId="0" applyNumberFormat="1" applyFont="1" applyBorder="1" applyAlignment="1"/>
    <xf numFmtId="0" fontId="14" fillId="0" borderId="6" xfId="7" applyFont="1" applyFill="1" applyBorder="1" applyAlignment="1"/>
    <xf numFmtId="0" fontId="17" fillId="0" borderId="5" xfId="0" applyFont="1" applyBorder="1" applyAlignment="1"/>
    <xf numFmtId="164" fontId="16" fillId="0" borderId="8" xfId="0" applyNumberFormat="1" applyFont="1" applyBorder="1" applyAlignment="1"/>
    <xf numFmtId="0" fontId="0" fillId="0" borderId="0" xfId="0" applyAlignment="1">
      <alignment wrapText="1"/>
    </xf>
    <xf numFmtId="0" fontId="10" fillId="0" borderId="0" xfId="0" applyFont="1" applyAlignment="1">
      <alignment wrapText="1"/>
    </xf>
    <xf numFmtId="8" fontId="14" fillId="0" borderId="6" xfId="0" applyNumberFormat="1" applyFont="1" applyBorder="1" applyAlignment="1">
      <alignment horizontal="right"/>
    </xf>
    <xf numFmtId="8" fontId="16" fillId="0" borderId="6" xfId="0" applyNumberFormat="1" applyFont="1" applyBorder="1" applyAlignment="1">
      <alignment horizontal="right"/>
    </xf>
    <xf numFmtId="0" fontId="16" fillId="0" borderId="6" xfId="0" applyFont="1" applyFill="1" applyBorder="1" applyAlignment="1">
      <alignment horizontal="center" vertical="center" wrapText="1"/>
    </xf>
    <xf numFmtId="0" fontId="14" fillId="0" borderId="4" xfId="0" quotePrefix="1" applyFont="1" applyBorder="1" applyAlignment="1">
      <alignment horizontal="left"/>
    </xf>
    <xf numFmtId="0" fontId="16" fillId="0" borderId="9" xfId="0" applyFont="1" applyBorder="1" applyAlignment="1">
      <alignment horizontal="center" vertical="center"/>
    </xf>
    <xf numFmtId="40" fontId="19" fillId="0" borderId="9" xfId="0" applyNumberFormat="1" applyFont="1" applyBorder="1"/>
    <xf numFmtId="40" fontId="14" fillId="0" borderId="9" xfId="0" applyNumberFormat="1" applyFont="1" applyBorder="1"/>
    <xf numFmtId="8" fontId="16" fillId="0" borderId="9" xfId="0" applyNumberFormat="1" applyFont="1" applyBorder="1"/>
    <xf numFmtId="40" fontId="14" fillId="0" borderId="9" xfId="0" applyNumberFormat="1" applyFont="1" applyBorder="1" applyAlignment="1">
      <alignment horizontal="right"/>
    </xf>
    <xf numFmtId="0" fontId="0" fillId="0" borderId="0" xfId="0" applyAlignment="1">
      <alignment wrapText="1"/>
    </xf>
    <xf numFmtId="8" fontId="14" fillId="0" borderId="6" xfId="0" applyNumberFormat="1" applyFont="1" applyFill="1" applyBorder="1" applyAlignment="1">
      <alignment horizontal="right"/>
    </xf>
    <xf numFmtId="0" fontId="0" fillId="0" borderId="0" xfId="0" applyAlignment="1">
      <alignment wrapText="1"/>
    </xf>
    <xf numFmtId="0" fontId="17" fillId="0" borderId="5" xfId="0" applyFont="1" applyBorder="1" applyAlignment="1"/>
    <xf numFmtId="0" fontId="15" fillId="0" borderId="5" xfId="0" applyFont="1" applyBorder="1" applyAlignment="1"/>
    <xf numFmtId="0" fontId="0" fillId="0" borderId="0" xfId="0" applyAlignment="1">
      <alignment wrapText="1"/>
    </xf>
    <xf numFmtId="10" fontId="13" fillId="0" borderId="0" xfId="0" applyNumberFormat="1" applyFont="1" applyAlignment="1">
      <alignment horizontal="center"/>
    </xf>
    <xf numFmtId="0" fontId="20" fillId="0" borderId="0" xfId="0" applyFont="1"/>
    <xf numFmtId="0" fontId="20" fillId="0" borderId="0" xfId="0" applyFont="1" applyAlignment="1">
      <alignment horizontal="right"/>
    </xf>
    <xf numFmtId="44" fontId="20" fillId="0" borderId="0" xfId="0" applyNumberFormat="1" applyFont="1"/>
    <xf numFmtId="0" fontId="7" fillId="0" borderId="0" xfId="7" applyFont="1" applyFill="1" applyBorder="1" applyAlignment="1">
      <alignment horizontal="left"/>
    </xf>
    <xf numFmtId="44" fontId="10" fillId="0" borderId="2" xfId="0" applyNumberFormat="1" applyFont="1" applyBorder="1"/>
    <xf numFmtId="0" fontId="22" fillId="0" borderId="2" xfId="0" applyFont="1" applyFill="1" applyBorder="1" applyAlignment="1">
      <alignment horizontal="center" wrapText="1"/>
    </xf>
    <xf numFmtId="0" fontId="23" fillId="0" borderId="2" xfId="0" applyFont="1" applyFill="1" applyBorder="1" applyAlignment="1">
      <alignment horizontal="center" wrapText="1"/>
    </xf>
    <xf numFmtId="0" fontId="0" fillId="0" borderId="2" xfId="0" applyFill="1" applyBorder="1" applyAlignment="1">
      <alignment wrapText="1"/>
    </xf>
    <xf numFmtId="0" fontId="0" fillId="0" borderId="0" xfId="0" applyFill="1" applyBorder="1"/>
    <xf numFmtId="0" fontId="24" fillId="3" borderId="7" xfId="0" applyFont="1" applyFill="1" applyBorder="1" applyAlignment="1">
      <alignment horizontal="center" vertical="center" wrapText="1"/>
    </xf>
    <xf numFmtId="0" fontId="24" fillId="3" borderId="7" xfId="0" applyNumberFormat="1" applyFont="1" applyFill="1" applyBorder="1" applyAlignment="1">
      <alignment horizontal="center" vertical="center" wrapText="1"/>
    </xf>
    <xf numFmtId="3" fontId="24" fillId="3" borderId="7" xfId="0" applyNumberFormat="1" applyFont="1" applyFill="1" applyBorder="1" applyAlignment="1">
      <alignment horizontal="center" vertical="center" wrapText="1"/>
    </xf>
    <xf numFmtId="0" fontId="25" fillId="4" borderId="9" xfId="0" applyFont="1" applyFill="1" applyBorder="1" applyAlignment="1">
      <alignment horizontal="center" wrapText="1"/>
    </xf>
    <xf numFmtId="3" fontId="25" fillId="5" borderId="10" xfId="0" applyNumberFormat="1" applyFont="1" applyFill="1" applyBorder="1" applyAlignment="1">
      <alignment horizontal="center" wrapText="1"/>
    </xf>
    <xf numFmtId="0" fontId="0" fillId="0" borderId="7" xfId="0" applyFill="1" applyBorder="1" applyAlignment="1">
      <alignment horizontal="left" vertical="center" wrapText="1"/>
    </xf>
    <xf numFmtId="0" fontId="0" fillId="0" borderId="7" xfId="0" applyFont="1" applyBorder="1" applyAlignment="1">
      <alignment horizontal="center" vertical="center" wrapText="1"/>
    </xf>
    <xf numFmtId="3" fontId="0" fillId="0" borderId="7" xfId="0" applyNumberFormat="1" applyFont="1" applyBorder="1" applyAlignment="1">
      <alignment horizontal="center" vertical="center" wrapText="1"/>
    </xf>
    <xf numFmtId="40" fontId="0" fillId="0" borderId="7" xfId="0" applyNumberFormat="1" applyFont="1" applyBorder="1" applyAlignment="1">
      <alignment horizontal="center" vertical="center" wrapText="1"/>
    </xf>
    <xf numFmtId="44" fontId="0" fillId="0" borderId="7" xfId="0" applyNumberFormat="1" applyFont="1" applyBorder="1" applyAlignment="1">
      <alignment horizontal="center" vertical="center" wrapText="1"/>
    </xf>
    <xf numFmtId="0" fontId="0" fillId="0" borderId="6" xfId="0" quotePrefix="1" applyNumberFormat="1" applyFont="1" applyBorder="1" applyAlignment="1">
      <alignment horizontal="center" vertical="center" wrapText="1"/>
    </xf>
    <xf numFmtId="0" fontId="0" fillId="0" borderId="5" xfId="0" applyFill="1" applyBorder="1" applyAlignment="1">
      <alignment horizontal="right" vertical="center" wrapText="1"/>
    </xf>
    <xf numFmtId="0" fontId="0" fillId="0" borderId="5" xfId="0" applyFont="1" applyBorder="1" applyAlignment="1">
      <alignment horizontal="center" vertical="center" wrapText="1"/>
    </xf>
    <xf numFmtId="3" fontId="0" fillId="0" borderId="5" xfId="0" applyNumberFormat="1" applyFont="1" applyBorder="1" applyAlignment="1">
      <alignment horizontal="center" vertical="center" wrapText="1"/>
    </xf>
    <xf numFmtId="40" fontId="0" fillId="0" borderId="8" xfId="0" applyNumberFormat="1" applyFont="1" applyBorder="1" applyAlignment="1">
      <alignment horizontal="center" vertical="center" wrapText="1"/>
    </xf>
    <xf numFmtId="0" fontId="0" fillId="0" borderId="11" xfId="0" quotePrefix="1" applyNumberFormat="1" applyFont="1" applyBorder="1" applyAlignment="1">
      <alignment horizontal="center" vertical="center" wrapText="1"/>
    </xf>
    <xf numFmtId="0" fontId="0" fillId="0" borderId="12" xfId="0" quotePrefix="1" applyNumberFormat="1" applyFont="1" applyBorder="1" applyAlignment="1">
      <alignment horizontal="center" vertical="center" wrapText="1"/>
    </xf>
    <xf numFmtId="0" fontId="0" fillId="0" borderId="13" xfId="0" quotePrefix="1" applyNumberFormat="1" applyFont="1" applyBorder="1" applyAlignment="1">
      <alignment horizontal="center" vertical="center" wrapText="1"/>
    </xf>
    <xf numFmtId="0" fontId="0" fillId="0" borderId="0" xfId="0" applyNumberFormat="1"/>
    <xf numFmtId="0" fontId="0" fillId="0" borderId="0" xfId="0" applyAlignment="1">
      <alignment wrapText="1"/>
    </xf>
    <xf numFmtId="0" fontId="17" fillId="0" borderId="5" xfId="0" applyFont="1" applyBorder="1" applyAlignment="1"/>
    <xf numFmtId="164" fontId="16" fillId="0" borderId="8" xfId="0" applyNumberFormat="1" applyFont="1" applyBorder="1" applyAlignment="1"/>
    <xf numFmtId="0" fontId="14" fillId="0" borderId="6" xfId="7" applyFont="1" applyFill="1" applyBorder="1" applyAlignment="1"/>
    <xf numFmtId="0" fontId="15" fillId="0" borderId="5" xfId="0" applyFont="1" applyBorder="1" applyAlignment="1"/>
    <xf numFmtId="164" fontId="14" fillId="0" borderId="5" xfId="0" applyNumberFormat="1" applyFont="1" applyBorder="1" applyAlignment="1"/>
    <xf numFmtId="0" fontId="0" fillId="0" borderId="7" xfId="0" quotePrefix="1" applyFont="1" applyBorder="1" applyAlignment="1">
      <alignment horizontal="center" vertical="center" wrapText="1"/>
    </xf>
    <xf numFmtId="165" fontId="14" fillId="0" borderId="6" xfId="7" applyNumberFormat="1" applyFont="1" applyFill="1" applyBorder="1" applyAlignment="1">
      <alignment horizontal="left"/>
    </xf>
    <xf numFmtId="165" fontId="14" fillId="0" borderId="5" xfId="7" applyNumberFormat="1" applyFont="1" applyFill="1" applyBorder="1" applyAlignment="1">
      <alignment horizontal="left"/>
    </xf>
    <xf numFmtId="0" fontId="15" fillId="0" borderId="8" xfId="0" applyFont="1" applyBorder="1" applyAlignment="1">
      <alignment horizontal="left"/>
    </xf>
    <xf numFmtId="0" fontId="16" fillId="0" borderId="6" xfId="7" applyFont="1" applyFill="1" applyBorder="1" applyAlignment="1"/>
    <xf numFmtId="0" fontId="17" fillId="0" borderId="5" xfId="0" applyFont="1" applyBorder="1" applyAlignment="1"/>
    <xf numFmtId="164" fontId="16" fillId="0" borderId="5" xfId="0" applyNumberFormat="1" applyFont="1" applyBorder="1" applyAlignment="1"/>
    <xf numFmtId="164" fontId="16" fillId="0" borderId="8" xfId="0" applyNumberFormat="1" applyFont="1" applyBorder="1" applyAlignment="1"/>
    <xf numFmtId="165" fontId="16" fillId="0" borderId="6" xfId="7" applyNumberFormat="1" applyFont="1" applyFill="1" applyBorder="1" applyAlignment="1">
      <alignment horizontal="right"/>
    </xf>
    <xf numFmtId="165" fontId="16" fillId="0" borderId="5" xfId="7" applyNumberFormat="1" applyFont="1" applyFill="1" applyBorder="1" applyAlignment="1">
      <alignment horizontal="right"/>
    </xf>
    <xf numFmtId="0" fontId="17" fillId="0" borderId="8" xfId="0" applyFont="1" applyBorder="1" applyAlignment="1">
      <alignment horizontal="right"/>
    </xf>
    <xf numFmtId="0" fontId="14" fillId="0" borderId="6" xfId="7" applyFont="1" applyFill="1" applyBorder="1" applyAlignment="1"/>
    <xf numFmtId="0" fontId="15" fillId="0" borderId="5" xfId="0" applyFont="1" applyBorder="1" applyAlignment="1"/>
    <xf numFmtId="164" fontId="14" fillId="0" borderId="5" xfId="0" applyNumberFormat="1" applyFont="1" applyBorder="1" applyAlignment="1"/>
    <xf numFmtId="164" fontId="14" fillId="0" borderId="8" xfId="0" applyNumberFormat="1" applyFont="1" applyBorder="1" applyAlignment="1"/>
    <xf numFmtId="8" fontId="14" fillId="0" borderId="5" xfId="0" applyNumberFormat="1" applyFont="1" applyBorder="1" applyAlignment="1"/>
    <xf numFmtId="8" fontId="14" fillId="0" borderId="8" xfId="0" applyNumberFormat="1" applyFont="1" applyBorder="1" applyAlignment="1"/>
    <xf numFmtId="0" fontId="3" fillId="2" borderId="0" xfId="7" applyFont="1" applyFill="1" applyAlignment="1">
      <alignment horizontal="center" wrapText="1"/>
    </xf>
    <xf numFmtId="0" fontId="0" fillId="0" borderId="0" xfId="0" applyAlignment="1">
      <alignment wrapText="1"/>
    </xf>
    <xf numFmtId="166" fontId="10" fillId="0" borderId="2" xfId="0" applyNumberFormat="1" applyFont="1" applyBorder="1" applyAlignment="1">
      <alignment horizontal="center"/>
    </xf>
    <xf numFmtId="0" fontId="0" fillId="0" borderId="2" xfId="0" applyBorder="1" applyAlignment="1">
      <alignment horizontal="center"/>
    </xf>
    <xf numFmtId="44" fontId="10" fillId="0" borderId="5" xfId="0" applyNumberFormat="1" applyFont="1" applyBorder="1" applyAlignment="1">
      <alignment horizontal="center"/>
    </xf>
    <xf numFmtId="0" fontId="0" fillId="0" borderId="5" xfId="0" applyBorder="1" applyAlignment="1">
      <alignment horizontal="center"/>
    </xf>
    <xf numFmtId="0" fontId="10" fillId="0" borderId="2" xfId="0" applyFont="1" applyBorder="1" applyAlignment="1">
      <alignment wrapText="1"/>
    </xf>
    <xf numFmtId="0" fontId="0" fillId="0" borderId="2" xfId="0" applyBorder="1" applyAlignment="1">
      <alignment wrapText="1"/>
    </xf>
    <xf numFmtId="0" fontId="10" fillId="0" borderId="5" xfId="0" applyFont="1" applyBorder="1" applyAlignment="1">
      <alignment wrapText="1"/>
    </xf>
    <xf numFmtId="0" fontId="0" fillId="0" borderId="5" xfId="0" applyBorder="1" applyAlignment="1">
      <alignment wrapText="1"/>
    </xf>
    <xf numFmtId="0" fontId="11" fillId="0" borderId="0" xfId="0" applyFont="1" applyAlignment="1">
      <alignment wrapText="1"/>
    </xf>
    <xf numFmtId="0" fontId="10" fillId="0" borderId="0" xfId="0" applyFont="1" applyAlignment="1">
      <alignment wrapText="1"/>
    </xf>
    <xf numFmtId="0" fontId="16" fillId="0" borderId="5" xfId="0" applyFont="1" applyBorder="1" applyAlignment="1">
      <alignment horizontal="center" vertical="center" wrapText="1"/>
    </xf>
    <xf numFmtId="0" fontId="16" fillId="0" borderId="8" xfId="0" applyFont="1" applyBorder="1" applyAlignment="1">
      <alignment horizontal="center" vertical="center" wrapText="1"/>
    </xf>
    <xf numFmtId="0" fontId="26" fillId="4" borderId="5" xfId="0" applyFont="1" applyFill="1" applyBorder="1" applyAlignment="1">
      <alignment horizontal="left" wrapText="1"/>
    </xf>
    <xf numFmtId="0" fontId="27" fillId="4" borderId="5" xfId="0" applyFont="1" applyFill="1" applyBorder="1" applyAlignment="1">
      <alignment wrapText="1"/>
    </xf>
  </cellXfs>
  <cellStyles count="11">
    <cellStyle name="Comma0" xfId="1"/>
    <cellStyle name="Currency0" xfId="2"/>
    <cellStyle name="Date" xfId="3"/>
    <cellStyle name="Fixed" xfId="4"/>
    <cellStyle name="Heading 1" xfId="5" builtinId="16" customBuiltin="1"/>
    <cellStyle name="Heading 2" xfId="6" builtinId="17" customBuiltin="1"/>
    <cellStyle name="Normal" xfId="0" builtinId="0"/>
    <cellStyle name="Normal_CHNGORDR" xfId="7"/>
    <cellStyle name="Normal_PAYESTA" xfId="8"/>
    <cellStyle name="Style 1" xfId="9"/>
    <cellStyle name="Total" xfId="10" builtinId="25"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xdr:row>
      <xdr:rowOff>28576</xdr:rowOff>
    </xdr:from>
    <xdr:to>
      <xdr:col>1</xdr:col>
      <xdr:colOff>593352</xdr:colOff>
      <xdr:row>2</xdr:row>
      <xdr:rowOff>232683</xdr:rowOff>
    </xdr:to>
    <xdr:pic>
      <xdr:nvPicPr>
        <xdr:cNvPr id="2" name="Picture 1" descr="City of Newberg logo color"/>
        <xdr:cNvPicPr/>
      </xdr:nvPicPr>
      <xdr:blipFill>
        <a:blip xmlns:r="http://schemas.openxmlformats.org/officeDocument/2006/relationships" r:embed="rId1" cstate="print"/>
        <a:srcRect/>
        <a:stretch>
          <a:fillRect/>
        </a:stretch>
      </xdr:blipFill>
      <xdr:spPr bwMode="auto">
        <a:xfrm>
          <a:off x="38100" y="219076"/>
          <a:ext cx="1219200" cy="404132"/>
        </a:xfrm>
        <a:prstGeom prst="rect">
          <a:avLst/>
        </a:prstGeom>
        <a:noFill/>
      </xdr:spPr>
    </xdr:pic>
    <xdr:clientData/>
  </xdr:twoCellAnchor>
  <xdr:twoCellAnchor editAs="oneCell">
    <xdr:from>
      <xdr:col>1</xdr:col>
      <xdr:colOff>209550</xdr:colOff>
      <xdr:row>16</xdr:row>
      <xdr:rowOff>0</xdr:rowOff>
    </xdr:from>
    <xdr:to>
      <xdr:col>1</xdr:col>
      <xdr:colOff>285750</xdr:colOff>
      <xdr:row>17</xdr:row>
      <xdr:rowOff>9959</xdr:rowOff>
    </xdr:to>
    <xdr:sp macro="" textlink="">
      <xdr:nvSpPr>
        <xdr:cNvPr id="24" name="Text Box 3"/>
        <xdr:cNvSpPr txBox="1">
          <a:spLocks noChangeArrowheads="1"/>
        </xdr:cNvSpPr>
      </xdr:nvSpPr>
      <xdr:spPr bwMode="auto">
        <a:xfrm>
          <a:off x="1638300" y="1600200"/>
          <a:ext cx="76200" cy="209984"/>
        </a:xfrm>
        <a:prstGeom prst="rect">
          <a:avLst/>
        </a:prstGeom>
        <a:noFill/>
        <a:ln w="9525">
          <a:noFill/>
          <a:miter lim="800000"/>
          <a:headEnd/>
          <a:tailEnd/>
        </a:ln>
      </xdr:spPr>
    </xdr:sp>
    <xdr:clientData/>
  </xdr:twoCellAnchor>
  <xdr:oneCellAnchor>
    <xdr:from>
      <xdr:col>1</xdr:col>
      <xdr:colOff>209550</xdr:colOff>
      <xdr:row>16</xdr:row>
      <xdr:rowOff>0</xdr:rowOff>
    </xdr:from>
    <xdr:ext cx="76200" cy="221190"/>
    <xdr:sp macro="" textlink="">
      <xdr:nvSpPr>
        <xdr:cNvPr id="25" name="Text Box 3"/>
        <xdr:cNvSpPr txBox="1">
          <a:spLocks noChangeArrowheads="1"/>
        </xdr:cNvSpPr>
      </xdr:nvSpPr>
      <xdr:spPr bwMode="auto">
        <a:xfrm>
          <a:off x="1638300" y="1600200"/>
          <a:ext cx="76200" cy="221190"/>
        </a:xfrm>
        <a:prstGeom prst="rect">
          <a:avLst/>
        </a:prstGeom>
        <a:noFill/>
        <a:ln w="9525">
          <a:noFill/>
          <a:miter lim="800000"/>
          <a:headEnd/>
          <a:tailEnd/>
        </a:ln>
      </xdr:spPr>
      <xdr:txBody>
        <a:bodyPr/>
        <a:lstStyle/>
        <a:p>
          <a:endParaRPr lang="en-US"/>
        </a:p>
      </xdr:txBody>
    </xdr:sp>
    <xdr:clientData/>
  </xdr:oneCellAnchor>
  <xdr:twoCellAnchor editAs="oneCell">
    <xdr:from>
      <xdr:col>1</xdr:col>
      <xdr:colOff>209550</xdr:colOff>
      <xdr:row>16</xdr:row>
      <xdr:rowOff>0</xdr:rowOff>
    </xdr:from>
    <xdr:to>
      <xdr:col>1</xdr:col>
      <xdr:colOff>285750</xdr:colOff>
      <xdr:row>17</xdr:row>
      <xdr:rowOff>112744</xdr:rowOff>
    </xdr:to>
    <xdr:sp macro="" textlink="">
      <xdr:nvSpPr>
        <xdr:cNvPr id="26" name="Text Box 3"/>
        <xdr:cNvSpPr txBox="1">
          <a:spLocks noChangeArrowheads="1"/>
        </xdr:cNvSpPr>
      </xdr:nvSpPr>
      <xdr:spPr bwMode="auto">
        <a:xfrm>
          <a:off x="1638300" y="1600200"/>
          <a:ext cx="76200" cy="312769"/>
        </a:xfrm>
        <a:prstGeom prst="rect">
          <a:avLst/>
        </a:prstGeom>
        <a:noFill/>
        <a:ln w="9525">
          <a:noFill/>
          <a:miter lim="800000"/>
          <a:headEnd/>
          <a:tailEnd/>
        </a:ln>
      </xdr:spPr>
    </xdr:sp>
    <xdr:clientData/>
  </xdr:twoCellAnchor>
  <xdr:twoCellAnchor editAs="oneCell">
    <xdr:from>
      <xdr:col>1</xdr:col>
      <xdr:colOff>209550</xdr:colOff>
      <xdr:row>16</xdr:row>
      <xdr:rowOff>0</xdr:rowOff>
    </xdr:from>
    <xdr:to>
      <xdr:col>1</xdr:col>
      <xdr:colOff>285750</xdr:colOff>
      <xdr:row>17</xdr:row>
      <xdr:rowOff>31311</xdr:rowOff>
    </xdr:to>
    <xdr:sp macro="" textlink="">
      <xdr:nvSpPr>
        <xdr:cNvPr id="27" name="Text Box 3"/>
        <xdr:cNvSpPr txBox="1">
          <a:spLocks noChangeArrowheads="1"/>
        </xdr:cNvSpPr>
      </xdr:nvSpPr>
      <xdr:spPr bwMode="auto">
        <a:xfrm>
          <a:off x="1638300" y="1600200"/>
          <a:ext cx="76200" cy="231336"/>
        </a:xfrm>
        <a:prstGeom prst="rect">
          <a:avLst/>
        </a:prstGeom>
        <a:noFill/>
        <a:ln w="9525">
          <a:noFill/>
          <a:miter lim="800000"/>
          <a:headEnd/>
          <a:tailEnd/>
        </a:ln>
      </xdr:spPr>
    </xdr:sp>
    <xdr:clientData/>
  </xdr:twoCellAnchor>
  <xdr:oneCellAnchor>
    <xdr:from>
      <xdr:col>1</xdr:col>
      <xdr:colOff>209550</xdr:colOff>
      <xdr:row>16</xdr:row>
      <xdr:rowOff>0</xdr:rowOff>
    </xdr:from>
    <xdr:ext cx="76200" cy="221190"/>
    <xdr:sp macro="" textlink="">
      <xdr:nvSpPr>
        <xdr:cNvPr id="28" name="Text Box 3"/>
        <xdr:cNvSpPr txBox="1">
          <a:spLocks noChangeArrowheads="1"/>
        </xdr:cNvSpPr>
      </xdr:nvSpPr>
      <xdr:spPr bwMode="auto">
        <a:xfrm>
          <a:off x="1638300" y="1600200"/>
          <a:ext cx="76200" cy="221190"/>
        </a:xfrm>
        <a:prstGeom prst="rect">
          <a:avLst/>
        </a:prstGeom>
        <a:noFill/>
        <a:ln w="9525">
          <a:noFill/>
          <a:miter lim="800000"/>
          <a:headEnd/>
          <a:tailEnd/>
        </a:ln>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209550</xdr:colOff>
      <xdr:row>4</xdr:row>
      <xdr:rowOff>0</xdr:rowOff>
    </xdr:from>
    <xdr:to>
      <xdr:col>2</xdr:col>
      <xdr:colOff>285750</xdr:colOff>
      <xdr:row>6</xdr:row>
      <xdr:rowOff>156073</xdr:rowOff>
    </xdr:to>
    <xdr:sp macro="" textlink="">
      <xdr:nvSpPr>
        <xdr:cNvPr id="2" name="Text Box 3"/>
        <xdr:cNvSpPr txBox="1">
          <a:spLocks noChangeArrowheads="1"/>
        </xdr:cNvSpPr>
      </xdr:nvSpPr>
      <xdr:spPr bwMode="auto">
        <a:xfrm>
          <a:off x="1638300" y="1362075"/>
          <a:ext cx="76200" cy="556123"/>
        </a:xfrm>
        <a:prstGeom prst="rect">
          <a:avLst/>
        </a:prstGeom>
        <a:noFill/>
        <a:ln w="9525">
          <a:noFill/>
          <a:miter lim="800000"/>
          <a:headEnd/>
          <a:tailEnd/>
        </a:ln>
      </xdr:spPr>
    </xdr:sp>
    <xdr:clientData/>
  </xdr:twoCellAnchor>
  <xdr:twoCellAnchor editAs="oneCell">
    <xdr:from>
      <xdr:col>2</xdr:col>
      <xdr:colOff>209550</xdr:colOff>
      <xdr:row>4</xdr:row>
      <xdr:rowOff>0</xdr:rowOff>
    </xdr:from>
    <xdr:to>
      <xdr:col>2</xdr:col>
      <xdr:colOff>285750</xdr:colOff>
      <xdr:row>5</xdr:row>
      <xdr:rowOff>9959</xdr:rowOff>
    </xdr:to>
    <xdr:sp macro="" textlink="">
      <xdr:nvSpPr>
        <xdr:cNvPr id="3" name="Text Box 3"/>
        <xdr:cNvSpPr txBox="1">
          <a:spLocks noChangeArrowheads="1"/>
        </xdr:cNvSpPr>
      </xdr:nvSpPr>
      <xdr:spPr bwMode="auto">
        <a:xfrm>
          <a:off x="1638300" y="1362075"/>
          <a:ext cx="76200" cy="209984"/>
        </a:xfrm>
        <a:prstGeom prst="rect">
          <a:avLst/>
        </a:prstGeom>
        <a:noFill/>
        <a:ln w="9525">
          <a:noFill/>
          <a:miter lim="800000"/>
          <a:headEnd/>
          <a:tailEnd/>
        </a:ln>
      </xdr:spPr>
    </xdr:sp>
    <xdr:clientData/>
  </xdr:twoCellAnchor>
  <xdr:oneCellAnchor>
    <xdr:from>
      <xdr:col>2</xdr:col>
      <xdr:colOff>209550</xdr:colOff>
      <xdr:row>4</xdr:row>
      <xdr:rowOff>0</xdr:rowOff>
    </xdr:from>
    <xdr:ext cx="76200" cy="221190"/>
    <xdr:sp macro="" textlink="">
      <xdr:nvSpPr>
        <xdr:cNvPr id="4" name="Text Box 3"/>
        <xdr:cNvSpPr txBox="1">
          <a:spLocks noChangeArrowheads="1"/>
        </xdr:cNvSpPr>
      </xdr:nvSpPr>
      <xdr:spPr bwMode="auto">
        <a:xfrm>
          <a:off x="1638300" y="1362075"/>
          <a:ext cx="76200" cy="221190"/>
        </a:xfrm>
        <a:prstGeom prst="rect">
          <a:avLst/>
        </a:prstGeom>
        <a:noFill/>
        <a:ln w="9525">
          <a:noFill/>
          <a:miter lim="800000"/>
          <a:headEnd/>
          <a:tailEnd/>
        </a:ln>
      </xdr:spPr>
      <xdr:txBody>
        <a:bodyPr/>
        <a:lstStyle/>
        <a:p>
          <a:endParaRPr lang="en-US"/>
        </a:p>
      </xdr:txBody>
    </xdr:sp>
    <xdr:clientData/>
  </xdr:oneCellAnchor>
  <xdr:twoCellAnchor editAs="oneCell">
    <xdr:from>
      <xdr:col>2</xdr:col>
      <xdr:colOff>209550</xdr:colOff>
      <xdr:row>4</xdr:row>
      <xdr:rowOff>0</xdr:rowOff>
    </xdr:from>
    <xdr:to>
      <xdr:col>2</xdr:col>
      <xdr:colOff>285750</xdr:colOff>
      <xdr:row>5</xdr:row>
      <xdr:rowOff>112744</xdr:rowOff>
    </xdr:to>
    <xdr:sp macro="" textlink="">
      <xdr:nvSpPr>
        <xdr:cNvPr id="5" name="Text Box 3"/>
        <xdr:cNvSpPr txBox="1">
          <a:spLocks noChangeArrowheads="1"/>
        </xdr:cNvSpPr>
      </xdr:nvSpPr>
      <xdr:spPr bwMode="auto">
        <a:xfrm>
          <a:off x="1638300" y="1362075"/>
          <a:ext cx="76200" cy="312769"/>
        </a:xfrm>
        <a:prstGeom prst="rect">
          <a:avLst/>
        </a:prstGeom>
        <a:noFill/>
        <a:ln w="9525">
          <a:noFill/>
          <a:miter lim="800000"/>
          <a:headEnd/>
          <a:tailEnd/>
        </a:ln>
      </xdr:spPr>
    </xdr:sp>
    <xdr:clientData/>
  </xdr:twoCellAnchor>
  <xdr:twoCellAnchor editAs="oneCell">
    <xdr:from>
      <xdr:col>2</xdr:col>
      <xdr:colOff>209550</xdr:colOff>
      <xdr:row>4</xdr:row>
      <xdr:rowOff>0</xdr:rowOff>
    </xdr:from>
    <xdr:to>
      <xdr:col>2</xdr:col>
      <xdr:colOff>285750</xdr:colOff>
      <xdr:row>5</xdr:row>
      <xdr:rowOff>31311</xdr:rowOff>
    </xdr:to>
    <xdr:sp macro="" textlink="">
      <xdr:nvSpPr>
        <xdr:cNvPr id="6" name="Text Box 3"/>
        <xdr:cNvSpPr txBox="1">
          <a:spLocks noChangeArrowheads="1"/>
        </xdr:cNvSpPr>
      </xdr:nvSpPr>
      <xdr:spPr bwMode="auto">
        <a:xfrm>
          <a:off x="1638300" y="1362075"/>
          <a:ext cx="76200" cy="231336"/>
        </a:xfrm>
        <a:prstGeom prst="rect">
          <a:avLst/>
        </a:prstGeom>
        <a:noFill/>
        <a:ln w="9525">
          <a:noFill/>
          <a:miter lim="800000"/>
          <a:headEnd/>
          <a:tailEnd/>
        </a:ln>
      </xdr:spPr>
    </xdr:sp>
    <xdr:clientData/>
  </xdr:twoCellAnchor>
  <xdr:oneCellAnchor>
    <xdr:from>
      <xdr:col>2</xdr:col>
      <xdr:colOff>209550</xdr:colOff>
      <xdr:row>4</xdr:row>
      <xdr:rowOff>0</xdr:rowOff>
    </xdr:from>
    <xdr:ext cx="76200" cy="221190"/>
    <xdr:sp macro="" textlink="">
      <xdr:nvSpPr>
        <xdr:cNvPr id="7" name="Text Box 3"/>
        <xdr:cNvSpPr txBox="1">
          <a:spLocks noChangeArrowheads="1"/>
        </xdr:cNvSpPr>
      </xdr:nvSpPr>
      <xdr:spPr bwMode="auto">
        <a:xfrm>
          <a:off x="1638300" y="1362075"/>
          <a:ext cx="76200" cy="221190"/>
        </a:xfrm>
        <a:prstGeom prst="rect">
          <a:avLst/>
        </a:prstGeom>
        <a:noFill/>
        <a:ln w="9525">
          <a:noFill/>
          <a:miter lim="800000"/>
          <a:headEnd/>
          <a:tailEnd/>
        </a:ln>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02"/>
  <sheetViews>
    <sheetView tabSelected="1" zoomScaleNormal="100" zoomScalePageLayoutView="85" workbookViewId="0">
      <selection activeCell="L11" sqref="L11"/>
    </sheetView>
  </sheetViews>
  <sheetFormatPr defaultRowHeight="15.75"/>
  <cols>
    <col min="1" max="1" width="8.625" style="13" customWidth="1"/>
    <col min="2" max="2" width="38.625" style="13" customWidth="1"/>
    <col min="3" max="3" width="10.625" style="13" customWidth="1"/>
    <col min="4" max="4" width="8.625" style="13" customWidth="1"/>
    <col min="5" max="5" width="10.625" style="13" customWidth="1"/>
    <col min="6" max="6" width="11.875" style="12" customWidth="1"/>
    <col min="7" max="7" width="8.625" style="13" customWidth="1"/>
    <col min="8" max="16384" width="9" style="13"/>
  </cols>
  <sheetData>
    <row r="1" spans="1:7" s="1" customFormat="1" ht="15" customHeight="1">
      <c r="A1" s="104" t="s">
        <v>17</v>
      </c>
      <c r="B1" s="105"/>
      <c r="C1" s="105"/>
      <c r="D1" s="105"/>
      <c r="E1" s="105"/>
      <c r="F1" s="105"/>
      <c r="G1" s="105"/>
    </row>
    <row r="2" spans="1:7">
      <c r="E2" s="13" t="s">
        <v>15</v>
      </c>
      <c r="G2" s="19" t="s">
        <v>65</v>
      </c>
    </row>
    <row r="3" spans="1:7" ht="18.75">
      <c r="B3" s="28"/>
      <c r="C3" s="28"/>
      <c r="D3" s="16" t="s">
        <v>12</v>
      </c>
    </row>
    <row r="4" spans="1:7">
      <c r="A4" s="17" t="s">
        <v>11</v>
      </c>
    </row>
    <row r="5" spans="1:7">
      <c r="A5" s="17"/>
      <c r="F5" s="21"/>
      <c r="G5" s="22"/>
    </row>
    <row r="6" spans="1:7" ht="24.95" customHeight="1">
      <c r="A6" s="13" t="s">
        <v>13</v>
      </c>
      <c r="B6" s="110" t="s">
        <v>61</v>
      </c>
      <c r="C6" s="110"/>
      <c r="D6" s="111"/>
      <c r="E6" s="13" t="s">
        <v>0</v>
      </c>
      <c r="F6" s="106">
        <v>42527</v>
      </c>
      <c r="G6" s="107"/>
    </row>
    <row r="7" spans="1:7" ht="35.1" customHeight="1">
      <c r="A7" s="36" t="s">
        <v>14</v>
      </c>
      <c r="B7" s="112" t="s">
        <v>62</v>
      </c>
      <c r="C7" s="112"/>
      <c r="D7" s="113"/>
      <c r="E7" s="13" t="s">
        <v>16</v>
      </c>
      <c r="F7" s="108" t="s">
        <v>41</v>
      </c>
      <c r="G7" s="109"/>
    </row>
    <row r="8" spans="1:7">
      <c r="A8" s="13" t="s">
        <v>1</v>
      </c>
      <c r="B8" s="18" t="s">
        <v>63</v>
      </c>
      <c r="C8" s="18"/>
      <c r="D8" s="18"/>
      <c r="F8" s="13"/>
    </row>
    <row r="9" spans="1:7">
      <c r="F9" s="13"/>
    </row>
    <row r="10" spans="1:7">
      <c r="A10" s="15" t="s">
        <v>7</v>
      </c>
    </row>
    <row r="11" spans="1:7" ht="50.1" customHeight="1">
      <c r="A11" s="114" t="s">
        <v>32</v>
      </c>
      <c r="B11" s="105"/>
      <c r="C11" s="105"/>
      <c r="D11" s="105"/>
      <c r="E11" s="105"/>
      <c r="F11" s="105"/>
      <c r="G11" s="105"/>
    </row>
    <row r="12" spans="1:7">
      <c r="A12" s="35"/>
      <c r="B12" s="35"/>
      <c r="C12" s="51"/>
      <c r="D12" s="35"/>
      <c r="E12" s="35"/>
      <c r="F12" s="35"/>
      <c r="G12" s="35"/>
    </row>
    <row r="13" spans="1:7" ht="66" customHeight="1">
      <c r="A13" s="115" t="s">
        <v>69</v>
      </c>
      <c r="B13" s="105"/>
      <c r="C13" s="105"/>
      <c r="D13" s="105"/>
      <c r="E13" s="105"/>
      <c r="F13" s="105"/>
      <c r="G13" s="105"/>
    </row>
    <row r="14" spans="1:7" ht="33" customHeight="1">
      <c r="A14" s="105"/>
      <c r="B14" s="105"/>
      <c r="C14" s="105"/>
      <c r="D14" s="105"/>
      <c r="E14" s="105"/>
      <c r="F14" s="105"/>
      <c r="G14" s="105"/>
    </row>
    <row r="15" spans="1:7" ht="31.5">
      <c r="A15" s="62" t="s">
        <v>42</v>
      </c>
      <c r="B15" s="62" t="s">
        <v>43</v>
      </c>
      <c r="C15" s="62" t="s">
        <v>44</v>
      </c>
      <c r="D15" s="62" t="s">
        <v>45</v>
      </c>
      <c r="E15" s="62" t="s">
        <v>46</v>
      </c>
      <c r="F15" s="64" t="s">
        <v>47</v>
      </c>
      <c r="G15" s="46"/>
    </row>
    <row r="16" spans="1:7" ht="31.5">
      <c r="A16" s="87" t="s">
        <v>66</v>
      </c>
      <c r="B16" s="67" t="s">
        <v>67</v>
      </c>
      <c r="C16" s="68" t="s">
        <v>50</v>
      </c>
      <c r="D16" s="69">
        <v>1</v>
      </c>
      <c r="E16" s="70">
        <v>13695.73</v>
      </c>
      <c r="F16" s="71">
        <f>E16*D16</f>
        <v>13695.73</v>
      </c>
      <c r="G16" s="46"/>
    </row>
    <row r="17" spans="1:7">
      <c r="A17" s="72"/>
      <c r="B17" s="73" t="s">
        <v>51</v>
      </c>
      <c r="C17" s="74"/>
      <c r="D17" s="75"/>
      <c r="E17" s="76"/>
      <c r="F17" s="71">
        <v>13695.73</v>
      </c>
      <c r="G17" s="46"/>
    </row>
    <row r="18" spans="1:7">
      <c r="A18" s="46"/>
      <c r="B18" s="46"/>
      <c r="C18" s="51"/>
      <c r="D18" s="46"/>
      <c r="E18" s="46"/>
      <c r="F18" s="46"/>
      <c r="G18" s="46"/>
    </row>
    <row r="19" spans="1:7" ht="15.75" customHeight="1">
      <c r="A19" s="48"/>
      <c r="B19" s="48"/>
      <c r="C19" s="51"/>
      <c r="D19" s="48"/>
      <c r="E19" s="48"/>
      <c r="F19" s="48"/>
      <c r="G19" s="48"/>
    </row>
    <row r="20" spans="1:7">
      <c r="A20" s="15" t="s">
        <v>2</v>
      </c>
    </row>
    <row r="21" spans="1:7" ht="39.950000000000003" hidden="1" customHeight="1">
      <c r="A21" s="27" t="s">
        <v>27</v>
      </c>
      <c r="B21" s="116" t="s">
        <v>28</v>
      </c>
      <c r="C21" s="116"/>
      <c r="D21" s="117"/>
      <c r="E21" s="39" t="s">
        <v>8</v>
      </c>
      <c r="F21" s="39" t="s">
        <v>9</v>
      </c>
      <c r="G21" s="41"/>
    </row>
    <row r="22" spans="1:7" ht="16.5" hidden="1" customHeight="1">
      <c r="A22" s="40" t="s">
        <v>25</v>
      </c>
      <c r="B22" s="88" t="s">
        <v>30</v>
      </c>
      <c r="C22" s="89"/>
      <c r="D22" s="90"/>
      <c r="E22" s="37" t="s">
        <v>24</v>
      </c>
      <c r="F22" s="37">
        <v>975</v>
      </c>
      <c r="G22" s="42"/>
    </row>
    <row r="23" spans="1:7" ht="16.5" hidden="1" customHeight="1">
      <c r="A23" s="40" t="s">
        <v>26</v>
      </c>
      <c r="B23" s="88" t="s">
        <v>31</v>
      </c>
      <c r="C23" s="89"/>
      <c r="D23" s="90"/>
      <c r="E23" s="37">
        <v>2350</v>
      </c>
      <c r="F23" s="37" t="s">
        <v>24</v>
      </c>
      <c r="G23" s="45"/>
    </row>
    <row r="24" spans="1:7" ht="16.5" hidden="1" customHeight="1">
      <c r="A24" s="40" t="s">
        <v>29</v>
      </c>
      <c r="B24" s="88" t="s">
        <v>35</v>
      </c>
      <c r="C24" s="89"/>
      <c r="D24" s="90"/>
      <c r="E24" s="37"/>
      <c r="F24" s="47">
        <v>6263</v>
      </c>
      <c r="G24" s="43"/>
    </row>
    <row r="25" spans="1:7" ht="16.5" hidden="1" customHeight="1">
      <c r="A25" s="40"/>
      <c r="B25" s="88" t="s">
        <v>34</v>
      </c>
      <c r="C25" s="89"/>
      <c r="D25" s="90"/>
      <c r="E25" s="37"/>
      <c r="F25" s="37">
        <v>2184</v>
      </c>
      <c r="G25" s="42"/>
    </row>
    <row r="26" spans="1:7" ht="16.5" hidden="1" customHeight="1">
      <c r="A26" s="40"/>
      <c r="B26" s="88" t="s">
        <v>33</v>
      </c>
      <c r="C26" s="89"/>
      <c r="D26" s="90"/>
      <c r="E26" s="37"/>
      <c r="F26" s="37">
        <v>1969</v>
      </c>
      <c r="G26" s="42"/>
    </row>
    <row r="27" spans="1:7" ht="16.5" hidden="1" customHeight="1">
      <c r="A27" s="23" t="s">
        <v>10</v>
      </c>
      <c r="B27" s="95"/>
      <c r="C27" s="96"/>
      <c r="D27" s="97"/>
      <c r="E27" s="38">
        <f>SUM(E22:E26)</f>
        <v>2350</v>
      </c>
      <c r="F27" s="38">
        <f>SUM(F22:F26)</f>
        <v>11391</v>
      </c>
      <c r="G27" s="44"/>
    </row>
    <row r="28" spans="1:7" ht="16.5">
      <c r="A28" s="91" t="s">
        <v>38</v>
      </c>
      <c r="B28" s="92"/>
      <c r="C28" s="49"/>
      <c r="D28" s="24"/>
      <c r="E28" s="25"/>
      <c r="F28" s="26">
        <v>148030.5</v>
      </c>
    </row>
    <row r="29" spans="1:7" ht="16.5">
      <c r="A29" s="98" t="s">
        <v>68</v>
      </c>
      <c r="B29" s="99"/>
      <c r="C29" s="50"/>
      <c r="D29" s="100">
        <v>1107.77</v>
      </c>
      <c r="E29" s="100"/>
      <c r="F29" s="101"/>
    </row>
    <row r="30" spans="1:7" ht="16.5">
      <c r="A30" s="98" t="s">
        <v>40</v>
      </c>
      <c r="B30" s="99"/>
      <c r="C30" s="50"/>
      <c r="D30" s="102">
        <v>13695.73</v>
      </c>
      <c r="E30" s="102"/>
      <c r="F30" s="103"/>
    </row>
    <row r="31" spans="1:7" ht="16.5">
      <c r="A31" s="91" t="s">
        <v>39</v>
      </c>
      <c r="B31" s="92"/>
      <c r="C31" s="49"/>
      <c r="D31" s="93">
        <f>F28+D29+D30</f>
        <v>162834</v>
      </c>
      <c r="E31" s="93"/>
      <c r="F31" s="94"/>
      <c r="G31" s="52">
        <f>(D31-F28)/F28</f>
        <v>0.10000303991407176</v>
      </c>
    </row>
    <row r="32" spans="1:7" ht="16.5">
      <c r="A32" s="32" t="s">
        <v>21</v>
      </c>
      <c r="B32" s="33"/>
      <c r="C32" s="49"/>
      <c r="D32" s="29">
        <v>42551</v>
      </c>
      <c r="E32" s="31"/>
      <c r="F32" s="34"/>
    </row>
    <row r="33" spans="1:7">
      <c r="A33" s="53" t="s">
        <v>37</v>
      </c>
      <c r="B33" s="54"/>
      <c r="C33" s="54"/>
      <c r="D33" s="55"/>
      <c r="E33" s="20"/>
      <c r="F33" s="14"/>
    </row>
    <row r="34" spans="1:7">
      <c r="B34" s="16"/>
      <c r="C34" s="16"/>
      <c r="D34" s="14"/>
      <c r="E34" s="20"/>
      <c r="F34" s="14"/>
    </row>
    <row r="35" spans="1:7">
      <c r="B35" s="16"/>
      <c r="C35" s="16"/>
      <c r="D35" s="14"/>
      <c r="E35" s="20"/>
      <c r="F35" s="14"/>
    </row>
    <row r="36" spans="1:7">
      <c r="B36" s="16"/>
      <c r="C36" s="16"/>
      <c r="D36" s="14"/>
      <c r="E36" s="20"/>
      <c r="F36" s="14"/>
    </row>
    <row r="38" spans="1:7">
      <c r="A38" s="2" t="s">
        <v>5</v>
      </c>
      <c r="B38" s="4"/>
      <c r="C38" s="4"/>
      <c r="D38" s="11" t="s">
        <v>4</v>
      </c>
      <c r="E38" s="6"/>
      <c r="F38" s="57"/>
      <c r="G38" s="3"/>
    </row>
    <row r="39" spans="1:7">
      <c r="A39" s="2"/>
      <c r="B39" s="2" t="s">
        <v>3</v>
      </c>
      <c r="C39" s="2" t="s">
        <v>0</v>
      </c>
      <c r="D39" s="56"/>
      <c r="E39" s="7" t="s">
        <v>18</v>
      </c>
    </row>
    <row r="40" spans="1:7">
      <c r="A40" s="2"/>
      <c r="B40" s="2"/>
      <c r="C40" s="2"/>
      <c r="D40" s="2"/>
    </row>
    <row r="41" spans="1:7">
      <c r="A41" s="2" t="s">
        <v>6</v>
      </c>
      <c r="B41" s="3"/>
      <c r="C41" s="3"/>
      <c r="D41" s="2"/>
      <c r="E41" s="3"/>
      <c r="F41" s="57"/>
      <c r="G41" s="3"/>
    </row>
    <row r="42" spans="1:7">
      <c r="A42" s="2"/>
      <c r="B42" s="2" t="s">
        <v>22</v>
      </c>
      <c r="C42" s="2" t="s">
        <v>0</v>
      </c>
      <c r="D42" s="30"/>
      <c r="E42" s="5" t="s">
        <v>19</v>
      </c>
      <c r="G42" s="7" t="s">
        <v>0</v>
      </c>
    </row>
    <row r="43" spans="1:7">
      <c r="A43" s="2"/>
      <c r="B43" s="2"/>
      <c r="C43" s="2"/>
      <c r="D43" s="2"/>
      <c r="F43" s="13"/>
    </row>
    <row r="44" spans="1:7">
      <c r="A44" s="2" t="s">
        <v>6</v>
      </c>
      <c r="B44" s="3"/>
      <c r="C44" s="3"/>
      <c r="D44" s="2"/>
      <c r="F44" s="13"/>
    </row>
    <row r="45" spans="1:7">
      <c r="A45" s="2"/>
      <c r="B45" s="2" t="s">
        <v>20</v>
      </c>
      <c r="C45" s="2" t="s">
        <v>0</v>
      </c>
      <c r="D45" s="30"/>
      <c r="F45" s="13"/>
    </row>
    <row r="46" spans="1:7">
      <c r="A46" s="2"/>
      <c r="B46" s="2"/>
      <c r="C46" s="2"/>
      <c r="D46" s="2"/>
      <c r="F46" s="13"/>
    </row>
    <row r="47" spans="1:7">
      <c r="A47" s="2" t="s">
        <v>6</v>
      </c>
      <c r="B47" s="3"/>
      <c r="C47" s="3"/>
      <c r="D47" s="2"/>
      <c r="F47" s="13"/>
    </row>
    <row r="48" spans="1:7">
      <c r="A48" s="2"/>
      <c r="B48" s="2" t="s">
        <v>23</v>
      </c>
      <c r="C48" s="2" t="s">
        <v>0</v>
      </c>
      <c r="D48" s="30"/>
    </row>
    <row r="49" spans="1:6">
      <c r="A49" s="2"/>
      <c r="B49" s="2"/>
      <c r="C49" s="2"/>
      <c r="D49" s="30"/>
    </row>
    <row r="50" spans="1:6">
      <c r="A50" s="2"/>
      <c r="B50" s="2"/>
      <c r="C50" s="2"/>
      <c r="D50" s="30"/>
    </row>
    <row r="51" spans="1:6">
      <c r="A51" s="2"/>
      <c r="B51" s="2"/>
      <c r="C51" s="2"/>
      <c r="D51" s="30"/>
    </row>
    <row r="52" spans="1:6">
      <c r="A52" s="8"/>
      <c r="B52" s="9"/>
      <c r="C52" s="9"/>
    </row>
    <row r="53" spans="1:6">
      <c r="A53" s="8"/>
      <c r="B53" s="9"/>
      <c r="C53" s="9"/>
    </row>
    <row r="54" spans="1:6">
      <c r="A54" s="8"/>
      <c r="B54" s="10"/>
      <c r="C54" s="10"/>
      <c r="F54" s="13"/>
    </row>
    <row r="68" spans="1:7">
      <c r="A68" s="81"/>
      <c r="B68" s="81"/>
      <c r="C68" s="81"/>
      <c r="D68" s="81"/>
      <c r="E68" s="81"/>
      <c r="F68" s="81"/>
      <c r="G68" s="81"/>
    </row>
    <row r="69" spans="1:7">
      <c r="A69" s="15" t="s">
        <v>2</v>
      </c>
    </row>
    <row r="70" spans="1:7" ht="49.5">
      <c r="A70" s="27" t="s">
        <v>27</v>
      </c>
      <c r="B70" s="116" t="s">
        <v>28</v>
      </c>
      <c r="C70" s="116"/>
      <c r="D70" s="117"/>
      <c r="E70" s="39" t="s">
        <v>8</v>
      </c>
      <c r="F70" s="39" t="s">
        <v>9</v>
      </c>
      <c r="G70" s="41"/>
    </row>
    <row r="71" spans="1:7" ht="16.5">
      <c r="A71" s="40" t="s">
        <v>25</v>
      </c>
      <c r="B71" s="88" t="s">
        <v>30</v>
      </c>
      <c r="C71" s="89"/>
      <c r="D71" s="90"/>
      <c r="E71" s="37" t="s">
        <v>24</v>
      </c>
      <c r="F71" s="37">
        <v>975</v>
      </c>
      <c r="G71" s="42"/>
    </row>
    <row r="72" spans="1:7" ht="16.5">
      <c r="A72" s="40" t="s">
        <v>26</v>
      </c>
      <c r="B72" s="88" t="s">
        <v>31</v>
      </c>
      <c r="C72" s="89"/>
      <c r="D72" s="90"/>
      <c r="E72" s="37">
        <v>2350</v>
      </c>
      <c r="F72" s="37" t="s">
        <v>24</v>
      </c>
      <c r="G72" s="45"/>
    </row>
    <row r="73" spans="1:7" ht="16.5">
      <c r="A73" s="40" t="s">
        <v>29</v>
      </c>
      <c r="B73" s="88" t="s">
        <v>35</v>
      </c>
      <c r="C73" s="89"/>
      <c r="D73" s="90"/>
      <c r="E73" s="37"/>
      <c r="F73" s="47">
        <v>6263</v>
      </c>
      <c r="G73" s="43"/>
    </row>
    <row r="74" spans="1:7" ht="16.5">
      <c r="A74" s="40"/>
      <c r="B74" s="88" t="s">
        <v>34</v>
      </c>
      <c r="C74" s="89"/>
      <c r="D74" s="90"/>
      <c r="E74" s="37"/>
      <c r="F74" s="37">
        <v>2184</v>
      </c>
      <c r="G74" s="42"/>
    </row>
    <row r="75" spans="1:7" ht="16.5">
      <c r="A75" s="40"/>
      <c r="B75" s="88" t="s">
        <v>33</v>
      </c>
      <c r="C75" s="89"/>
      <c r="D75" s="90"/>
      <c r="E75" s="37"/>
      <c r="F75" s="37">
        <v>1969</v>
      </c>
      <c r="G75" s="42"/>
    </row>
    <row r="76" spans="1:7" ht="16.5">
      <c r="A76" s="23" t="s">
        <v>10</v>
      </c>
      <c r="B76" s="95"/>
      <c r="C76" s="96"/>
      <c r="D76" s="97"/>
      <c r="E76" s="38">
        <f>SUM(E71:E75)</f>
        <v>2350</v>
      </c>
      <c r="F76" s="38">
        <f>SUM(F71:F75)</f>
        <v>11391</v>
      </c>
      <c r="G76" s="44"/>
    </row>
    <row r="77" spans="1:7" ht="16.5">
      <c r="A77" s="91" t="s">
        <v>38</v>
      </c>
      <c r="B77" s="92"/>
      <c r="C77" s="82"/>
      <c r="D77" s="24"/>
      <c r="E77" s="25"/>
      <c r="F77" s="26">
        <v>148030.5</v>
      </c>
    </row>
    <row r="78" spans="1:7" ht="16.5">
      <c r="A78" s="98" t="s">
        <v>36</v>
      </c>
      <c r="B78" s="99"/>
      <c r="C78" s="85"/>
      <c r="D78" s="100">
        <v>0</v>
      </c>
      <c r="E78" s="100"/>
      <c r="F78" s="101"/>
    </row>
    <row r="79" spans="1:7" ht="16.5">
      <c r="A79" s="98" t="s">
        <v>40</v>
      </c>
      <c r="B79" s="99"/>
      <c r="C79" s="85"/>
      <c r="D79" s="102">
        <v>2846.77</v>
      </c>
      <c r="E79" s="102"/>
      <c r="F79" s="103"/>
    </row>
    <row r="80" spans="1:7" ht="16.5">
      <c r="A80" s="91" t="s">
        <v>39</v>
      </c>
      <c r="B80" s="92"/>
      <c r="C80" s="82"/>
      <c r="D80" s="93">
        <f>F77+D78+D79</f>
        <v>150877.26999999999</v>
      </c>
      <c r="E80" s="93"/>
      <c r="F80" s="94"/>
      <c r="G80" s="52">
        <f>(D80-F77)/F77</f>
        <v>1.9230969293490122E-2</v>
      </c>
    </row>
    <row r="81" spans="1:7" ht="16.5">
      <c r="A81" s="84" t="s">
        <v>21</v>
      </c>
      <c r="B81" s="82"/>
      <c r="C81" s="82"/>
      <c r="D81" s="29">
        <v>42551</v>
      </c>
      <c r="E81" s="86"/>
      <c r="F81" s="83"/>
    </row>
    <row r="82" spans="1:7">
      <c r="A82" s="53" t="s">
        <v>37</v>
      </c>
      <c r="B82" s="54"/>
      <c r="C82" s="54"/>
      <c r="D82" s="55"/>
      <c r="E82" s="20"/>
      <c r="F82" s="14"/>
    </row>
    <row r="83" spans="1:7">
      <c r="B83" s="16"/>
      <c r="C83" s="16"/>
      <c r="D83" s="14"/>
      <c r="E83" s="20"/>
      <c r="F83" s="14"/>
    </row>
    <row r="84" spans="1:7">
      <c r="B84" s="16"/>
      <c r="C84" s="16"/>
      <c r="D84" s="14"/>
      <c r="E84" s="20"/>
      <c r="F84" s="14"/>
    </row>
    <row r="85" spans="1:7">
      <c r="B85" s="16"/>
      <c r="C85" s="16"/>
      <c r="D85" s="14"/>
      <c r="E85" s="20"/>
      <c r="F85" s="14"/>
    </row>
    <row r="87" spans="1:7">
      <c r="A87" s="2" t="s">
        <v>5</v>
      </c>
      <c r="B87" s="4"/>
      <c r="C87" s="4"/>
      <c r="D87" s="11" t="s">
        <v>4</v>
      </c>
      <c r="E87" s="6"/>
      <c r="F87" s="57"/>
      <c r="G87" s="3"/>
    </row>
    <row r="88" spans="1:7">
      <c r="A88" s="2"/>
      <c r="B88" s="2" t="s">
        <v>3</v>
      </c>
      <c r="C88" s="2" t="s">
        <v>0</v>
      </c>
      <c r="D88" s="56"/>
      <c r="E88" s="7" t="s">
        <v>18</v>
      </c>
    </row>
    <row r="89" spans="1:7">
      <c r="A89" s="2"/>
      <c r="B89" s="2"/>
      <c r="C89" s="2"/>
      <c r="D89" s="2"/>
    </row>
    <row r="90" spans="1:7">
      <c r="A90" s="2" t="s">
        <v>6</v>
      </c>
      <c r="B90" s="3"/>
      <c r="C90" s="3"/>
      <c r="D90" s="2"/>
      <c r="E90" s="3"/>
      <c r="F90" s="57"/>
      <c r="G90" s="3"/>
    </row>
    <row r="91" spans="1:7">
      <c r="A91" s="2"/>
      <c r="B91" s="2" t="s">
        <v>22</v>
      </c>
      <c r="C91" s="2" t="s">
        <v>0</v>
      </c>
      <c r="D91" s="30"/>
      <c r="E91" s="5" t="s">
        <v>19</v>
      </c>
      <c r="G91" s="7" t="s">
        <v>0</v>
      </c>
    </row>
    <row r="92" spans="1:7">
      <c r="A92" s="2"/>
      <c r="B92" s="2"/>
      <c r="C92" s="2"/>
      <c r="D92" s="2"/>
      <c r="F92" s="13"/>
    </row>
    <row r="93" spans="1:7">
      <c r="A93" s="2" t="s">
        <v>6</v>
      </c>
      <c r="B93" s="3"/>
      <c r="C93" s="3"/>
      <c r="D93" s="2"/>
      <c r="F93" s="13"/>
    </row>
    <row r="94" spans="1:7">
      <c r="A94" s="2"/>
      <c r="B94" s="2" t="s">
        <v>20</v>
      </c>
      <c r="C94" s="2" t="s">
        <v>0</v>
      </c>
      <c r="D94" s="30"/>
      <c r="F94" s="13"/>
    </row>
    <row r="95" spans="1:7">
      <c r="A95" s="2"/>
      <c r="B95" s="2"/>
      <c r="C95" s="2"/>
      <c r="D95" s="2"/>
      <c r="F95" s="13"/>
    </row>
    <row r="96" spans="1:7">
      <c r="A96" s="2" t="s">
        <v>6</v>
      </c>
      <c r="B96" s="3"/>
      <c r="C96" s="3"/>
      <c r="D96" s="2"/>
      <c r="F96" s="13"/>
    </row>
    <row r="97" spans="1:4">
      <c r="A97" s="2"/>
      <c r="B97" s="2" t="s">
        <v>23</v>
      </c>
      <c r="C97" s="2" t="s">
        <v>0</v>
      </c>
      <c r="D97" s="30"/>
    </row>
    <row r="98" spans="1:4">
      <c r="A98" s="2"/>
      <c r="B98" s="2"/>
      <c r="C98" s="2"/>
      <c r="D98" s="30"/>
    </row>
    <row r="99" spans="1:4">
      <c r="A99" s="2"/>
      <c r="B99" s="2"/>
      <c r="C99" s="2"/>
      <c r="D99" s="30"/>
    </row>
    <row r="100" spans="1:4">
      <c r="A100" s="2"/>
      <c r="B100" s="2"/>
      <c r="C100" s="2"/>
      <c r="D100" s="30"/>
    </row>
    <row r="101" spans="1:4">
      <c r="A101" s="8"/>
      <c r="B101" s="9"/>
      <c r="C101" s="9"/>
    </row>
    <row r="102" spans="1:4">
      <c r="A102" s="8"/>
      <c r="B102" s="9"/>
      <c r="C102" s="9"/>
    </row>
  </sheetData>
  <mergeCells count="35">
    <mergeCell ref="A80:B80"/>
    <mergeCell ref="D80:F80"/>
    <mergeCell ref="B76:D76"/>
    <mergeCell ref="A77:B77"/>
    <mergeCell ref="A78:B78"/>
    <mergeCell ref="D78:F78"/>
    <mergeCell ref="A79:B79"/>
    <mergeCell ref="D79:F79"/>
    <mergeCell ref="B71:D71"/>
    <mergeCell ref="B72:D72"/>
    <mergeCell ref="B73:D73"/>
    <mergeCell ref="B74:D74"/>
    <mergeCell ref="B75:D75"/>
    <mergeCell ref="A11:G11"/>
    <mergeCell ref="A13:G14"/>
    <mergeCell ref="B21:D21"/>
    <mergeCell ref="B22:D22"/>
    <mergeCell ref="B70:D70"/>
    <mergeCell ref="A1:G1"/>
    <mergeCell ref="F6:G6"/>
    <mergeCell ref="F7:G7"/>
    <mergeCell ref="B6:D6"/>
    <mergeCell ref="B7:D7"/>
    <mergeCell ref="B23:D23"/>
    <mergeCell ref="B24:D24"/>
    <mergeCell ref="A31:B31"/>
    <mergeCell ref="D31:F31"/>
    <mergeCell ref="B27:D27"/>
    <mergeCell ref="A28:B28"/>
    <mergeCell ref="A29:B29"/>
    <mergeCell ref="D29:F29"/>
    <mergeCell ref="A30:B30"/>
    <mergeCell ref="D30:F30"/>
    <mergeCell ref="B25:D25"/>
    <mergeCell ref="B26:D26"/>
  </mergeCells>
  <pageMargins left="0.8" right="0.75" top="0.75" bottom="0.5" header="0.3" footer="0.3"/>
  <pageSetup scale="85"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31"/>
  <sheetViews>
    <sheetView workbookViewId="0">
      <selection activeCell="H12" sqref="H12"/>
    </sheetView>
  </sheetViews>
  <sheetFormatPr defaultColWidth="47" defaultRowHeight="15.75"/>
  <cols>
    <col min="1" max="2" width="9.375" customWidth="1"/>
    <col min="3" max="3" width="29" customWidth="1"/>
    <col min="4" max="4" width="5.375" bestFit="1" customWidth="1"/>
    <col min="5" max="5" width="6.25" bestFit="1" customWidth="1"/>
    <col min="6" max="6" width="9.375" style="80" customWidth="1"/>
    <col min="7" max="7" width="12" customWidth="1"/>
    <col min="8" max="8" width="22.5" customWidth="1"/>
  </cols>
  <sheetData>
    <row r="1" spans="2:8">
      <c r="B1" s="58"/>
      <c r="C1" s="59"/>
      <c r="D1" s="59"/>
      <c r="E1" s="60"/>
      <c r="F1" s="60"/>
      <c r="G1" s="60"/>
      <c r="H1" s="61"/>
    </row>
    <row r="2" spans="2:8" ht="31.5">
      <c r="B2" s="62" t="s">
        <v>42</v>
      </c>
      <c r="C2" s="62" t="s">
        <v>43</v>
      </c>
      <c r="D2" s="62" t="s">
        <v>44</v>
      </c>
      <c r="E2" s="62" t="s">
        <v>45</v>
      </c>
      <c r="F2" s="62" t="s">
        <v>46</v>
      </c>
      <c r="G2" s="64" t="s">
        <v>47</v>
      </c>
    </row>
    <row r="3" spans="2:8">
      <c r="B3" s="65"/>
      <c r="C3" s="118" t="s">
        <v>48</v>
      </c>
      <c r="D3" s="118"/>
      <c r="E3" s="118"/>
      <c r="F3" s="118"/>
      <c r="G3" s="66"/>
    </row>
    <row r="4" spans="2:8" ht="63">
      <c r="B4" s="87" t="s">
        <v>49</v>
      </c>
      <c r="C4" s="67" t="s">
        <v>64</v>
      </c>
      <c r="D4" s="68" t="s">
        <v>50</v>
      </c>
      <c r="E4" s="69">
        <v>1</v>
      </c>
      <c r="F4" s="70">
        <v>2846.77</v>
      </c>
      <c r="G4" s="71">
        <f t="shared" ref="G4" si="0">F4*E4</f>
        <v>2846.77</v>
      </c>
    </row>
    <row r="5" spans="2:8">
      <c r="B5" s="72"/>
      <c r="C5" s="73" t="s">
        <v>51</v>
      </c>
      <c r="D5" s="74"/>
      <c r="E5" s="75"/>
      <c r="F5" s="76"/>
      <c r="G5" s="71">
        <f>G3+G4</f>
        <v>2846.77</v>
      </c>
    </row>
    <row r="14" spans="2:8" ht="31.5">
      <c r="B14" s="62" t="s">
        <v>42</v>
      </c>
      <c r="C14" s="62" t="s">
        <v>43</v>
      </c>
      <c r="D14" s="62" t="s">
        <v>44</v>
      </c>
      <c r="E14" s="62" t="s">
        <v>45</v>
      </c>
      <c r="F14" s="63" t="s">
        <v>46</v>
      </c>
      <c r="G14" s="64" t="s">
        <v>47</v>
      </c>
    </row>
    <row r="15" spans="2:8">
      <c r="B15" s="65"/>
      <c r="C15" s="118" t="s">
        <v>48</v>
      </c>
      <c r="D15" s="119"/>
      <c r="E15" s="119"/>
      <c r="F15" s="119"/>
      <c r="G15" s="66"/>
    </row>
    <row r="16" spans="2:8" ht="31.5">
      <c r="B16" s="77" t="s">
        <v>52</v>
      </c>
      <c r="C16" s="67" t="s">
        <v>53</v>
      </c>
      <c r="D16" s="68" t="s">
        <v>54</v>
      </c>
      <c r="E16" s="69">
        <v>120</v>
      </c>
      <c r="F16" s="70">
        <v>15</v>
      </c>
      <c r="G16" s="71">
        <f t="shared" ref="G16:G17" si="1">F16*E16</f>
        <v>1800</v>
      </c>
    </row>
    <row r="17" spans="2:7" ht="31.5">
      <c r="B17" s="78"/>
      <c r="C17" s="67" t="s">
        <v>55</v>
      </c>
      <c r="D17" s="68" t="s">
        <v>50</v>
      </c>
      <c r="E17" s="69">
        <v>1</v>
      </c>
      <c r="F17" s="70">
        <f>50+500</f>
        <v>550</v>
      </c>
      <c r="G17" s="71">
        <f t="shared" si="1"/>
        <v>550</v>
      </c>
    </row>
    <row r="18" spans="2:7">
      <c r="B18" s="72"/>
      <c r="C18" s="73" t="s">
        <v>51</v>
      </c>
      <c r="D18" s="74"/>
      <c r="E18" s="75"/>
      <c r="F18" s="76"/>
      <c r="G18" s="71">
        <f>G16+G17</f>
        <v>2350</v>
      </c>
    </row>
    <row r="26" spans="2:7" ht="31.5">
      <c r="B26" s="62" t="s">
        <v>42</v>
      </c>
      <c r="C26" s="62" t="s">
        <v>43</v>
      </c>
      <c r="D26" s="62" t="s">
        <v>44</v>
      </c>
      <c r="E26" s="62" t="s">
        <v>45</v>
      </c>
      <c r="F26" s="63" t="s">
        <v>46</v>
      </c>
      <c r="G26" s="64" t="s">
        <v>47</v>
      </c>
    </row>
    <row r="27" spans="2:7">
      <c r="B27" s="65"/>
      <c r="C27" s="118" t="s">
        <v>48</v>
      </c>
      <c r="D27" s="119"/>
      <c r="E27" s="119"/>
      <c r="F27" s="119"/>
      <c r="G27" s="66"/>
    </row>
    <row r="28" spans="2:7" ht="78.75">
      <c r="B28" s="77" t="s">
        <v>56</v>
      </c>
      <c r="C28" s="67" t="s">
        <v>57</v>
      </c>
      <c r="D28" s="68" t="s">
        <v>50</v>
      </c>
      <c r="E28" s="69">
        <v>1</v>
      </c>
      <c r="F28" s="70">
        <v>-6263</v>
      </c>
      <c r="G28" s="71">
        <f t="shared" ref="G28:G30" si="2">F28*E28</f>
        <v>-6263</v>
      </c>
    </row>
    <row r="29" spans="2:7" ht="47.25">
      <c r="B29" s="79"/>
      <c r="C29" s="67" t="s">
        <v>58</v>
      </c>
      <c r="D29" s="68" t="s">
        <v>59</v>
      </c>
      <c r="E29" s="69">
        <v>56</v>
      </c>
      <c r="F29" s="70">
        <v>-39</v>
      </c>
      <c r="G29" s="71">
        <f t="shared" si="2"/>
        <v>-2184</v>
      </c>
    </row>
    <row r="30" spans="2:7" ht="47.25">
      <c r="B30" s="78"/>
      <c r="C30" s="67" t="s">
        <v>60</v>
      </c>
      <c r="D30" s="68" t="s">
        <v>50</v>
      </c>
      <c r="E30" s="69">
        <v>1</v>
      </c>
      <c r="F30" s="70">
        <v>-1969</v>
      </c>
      <c r="G30" s="71">
        <f t="shared" si="2"/>
        <v>-1969</v>
      </c>
    </row>
    <row r="31" spans="2:7">
      <c r="B31" s="72"/>
      <c r="C31" s="73" t="s">
        <v>51</v>
      </c>
      <c r="D31" s="74"/>
      <c r="E31" s="75"/>
      <c r="F31" s="76"/>
      <c r="G31" s="71">
        <f>G28+G29+G30</f>
        <v>-10416</v>
      </c>
    </row>
  </sheetData>
  <mergeCells count="3">
    <mergeCell ref="C3:F3"/>
    <mergeCell ref="C15:F15"/>
    <mergeCell ref="C27:F27"/>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ChgOrdr #001</vt:lpstr>
      <vt:lpstr>Change Order Item Details</vt:lpstr>
    </vt:vector>
  </TitlesOfParts>
  <Company>Newberg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Change Order(s)</dc:title>
  <dc:subject>I&amp;I Aquarius Construction Project</dc:subject>
  <dc:creator>Paul Chiu</dc:creator>
  <cp:lastModifiedBy>Brian Kershaw</cp:lastModifiedBy>
  <cp:lastPrinted>2016-06-06T20:40:35Z</cp:lastPrinted>
  <dcterms:created xsi:type="dcterms:W3CDTF">2001-07-11T18:01:11Z</dcterms:created>
  <dcterms:modified xsi:type="dcterms:W3CDTF">2016-06-06T20:49:36Z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1402028442</vt:i4>
  </property>
  <property fmtid="{D5CDD505-2E9C-101B-9397-08002B2CF9AE}" pid="3" name="_EmailSubject">
    <vt:lpwstr>Forms</vt:lpwstr>
  </property>
  <property fmtid="{D5CDD505-2E9C-101B-9397-08002B2CF9AE}" pid="4" name="_AuthorEmail">
    <vt:lpwstr>paul.chiu@ci.newberg.or.us</vt:lpwstr>
  </property>
  <property fmtid="{D5CDD505-2E9C-101B-9397-08002B2CF9AE}" pid="5" name="_AuthorEmailDisplayName">
    <vt:lpwstr>Paul Chiu</vt:lpwstr>
  </property>
  <property fmtid="{D5CDD505-2E9C-101B-9397-08002B2CF9AE}" pid="6" name="_ReviewingToolsShownOnce">
    <vt:lpwstr/>
  </property>
</Properties>
</file>