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thomps\Desktop\"/>
    </mc:Choice>
  </mc:AlternateContent>
  <bookViews>
    <workbookView xWindow="0" yWindow="0" windowWidth="21645" windowHeight="8640"/>
  </bookViews>
  <sheets>
    <sheet name="Utility credit calculator" sheetId="3" r:id="rId1"/>
    <sheet name="BPA" sheetId="4" r:id="rId2"/>
  </sheets>
  <definedNames>
    <definedName name="_xlnm._FilterDatabase" localSheetId="1" hidden="1">BPA!$A$1:$E$19</definedName>
  </definedNames>
  <calcPr calcId="162913" iterate="1" iterateDelta="1.0000000000000001E-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3" l="1"/>
  <c r="D2" i="4" l="1"/>
  <c r="E2" i="4" s="1"/>
  <c r="F2" i="4" s="1"/>
  <c r="D3" i="4"/>
  <c r="E3" i="4" s="1"/>
  <c r="F3" i="4" s="1"/>
  <c r="D4" i="4"/>
  <c r="E4" i="4" s="1"/>
  <c r="F4" i="4" s="1"/>
  <c r="D5" i="4"/>
  <c r="E5" i="4" s="1"/>
  <c r="F5" i="4" s="1"/>
  <c r="D6" i="4"/>
  <c r="E6" i="4" s="1"/>
  <c r="F6" i="4" s="1"/>
  <c r="D7" i="4"/>
  <c r="E7" i="4" s="1"/>
  <c r="F7" i="4" s="1"/>
  <c r="D8" i="4"/>
  <c r="E8" i="4" s="1"/>
  <c r="F8" i="4" s="1"/>
  <c r="D9" i="4"/>
  <c r="E9" i="4" s="1"/>
  <c r="F9" i="4" s="1"/>
  <c r="D10" i="4"/>
  <c r="E10" i="4" s="1"/>
  <c r="F10" i="4" s="1"/>
  <c r="D11" i="4"/>
  <c r="E11" i="4" s="1"/>
  <c r="F11" i="4" s="1"/>
  <c r="D12" i="4"/>
  <c r="E12" i="4" s="1"/>
  <c r="F12" i="4" s="1"/>
  <c r="D13" i="4"/>
  <c r="E13" i="4" s="1"/>
  <c r="F13" i="4" s="1"/>
  <c r="D14" i="4"/>
  <c r="E14" i="4" s="1"/>
  <c r="F14" i="4" s="1"/>
  <c r="D15" i="4"/>
  <c r="E15" i="4" s="1"/>
  <c r="F15" i="4" s="1"/>
  <c r="D16" i="4"/>
  <c r="E16" i="4" s="1"/>
  <c r="F16" i="4" s="1"/>
  <c r="D17" i="4"/>
  <c r="E17" i="4" s="1"/>
  <c r="F17" i="4" s="1"/>
  <c r="D18" i="4"/>
  <c r="E18" i="4" s="1"/>
  <c r="F18" i="4" s="1"/>
  <c r="D19" i="4"/>
  <c r="E19" i="4" s="1"/>
  <c r="F19" i="4" s="1"/>
  <c r="C11" i="3" l="1"/>
  <c r="D21" i="3"/>
  <c r="C12" i="3" l="1"/>
  <c r="C13" i="3" s="1"/>
  <c r="C14" i="3" s="1"/>
  <c r="C15" i="3" s="1"/>
  <c r="C16" i="3" s="1"/>
  <c r="C17" i="3" s="1"/>
  <c r="B12" i="3" l="1"/>
  <c r="B13" i="3" s="1"/>
  <c r="B14" i="3" s="1"/>
  <c r="B15" i="3" s="1"/>
  <c r="B16" i="3" s="1"/>
  <c r="B17" i="3" s="1"/>
  <c r="D17" i="3" l="1"/>
  <c r="D16" i="3"/>
  <c r="D15" i="3"/>
  <c r="D14" i="3"/>
  <c r="D13" i="3"/>
  <c r="D12" i="3"/>
  <c r="E11" i="3"/>
  <c r="F11" i="3" s="1"/>
  <c r="E14" i="3" l="1"/>
  <c r="F14" i="3" s="1"/>
  <c r="E12" i="3"/>
  <c r="F12" i="3" s="1"/>
  <c r="E16" i="3"/>
  <c r="F16" i="3" s="1"/>
  <c r="E15" i="3"/>
  <c r="F15" i="3" s="1"/>
  <c r="E13" i="3"/>
  <c r="F13" i="3" s="1"/>
  <c r="E17" i="3"/>
  <c r="F17" i="3" s="1"/>
</calcChain>
</file>

<file path=xl/sharedStrings.xml><?xml version="1.0" encoding="utf-8"?>
<sst xmlns="http://schemas.openxmlformats.org/spreadsheetml/2006/main" count="51" uniqueCount="42">
  <si>
    <t>Total Credits</t>
  </si>
  <si>
    <t>LDV EER</t>
  </si>
  <si>
    <t>Energy Density</t>
  </si>
  <si>
    <t>Total EVs = BEVs + PHEVs</t>
  </si>
  <si>
    <t>gCO2e/MJ</t>
  </si>
  <si>
    <t>kWh/MJ</t>
  </si>
  <si>
    <t>Growth Rate Options</t>
  </si>
  <si>
    <t>DAS Baseline</t>
  </si>
  <si>
    <t>Date published:</t>
  </si>
  <si>
    <t>Date revised:</t>
  </si>
  <si>
    <t>Pick a EV Growth Rate:</t>
  </si>
  <si>
    <t>Pick an Electricity CI:</t>
  </si>
  <si>
    <t>CI improvement rates</t>
  </si>
  <si>
    <t>The password for this sheet is CFP, we protected it to protect the formulas.</t>
  </si>
  <si>
    <t>Electricity CI Description</t>
  </si>
  <si>
    <t>Total Electricity (kWh)</t>
  </si>
  <si>
    <t>Annual electricity CI improvement rate:</t>
  </si>
  <si>
    <t>Electricity CI (gCO2e/MJ)</t>
  </si>
  <si>
    <t>2020 Electricity CI under current rules</t>
  </si>
  <si>
    <t>Natural gas mix at 0.428mt per mwh</t>
  </si>
  <si>
    <t>2019 gasoline target</t>
  </si>
  <si>
    <t>Credits per Car</t>
  </si>
  <si>
    <t>Total Electricity</t>
  </si>
  <si>
    <t>BPA CI in gCO2e/MJ</t>
  </si>
  <si>
    <t>Year</t>
  </si>
  <si>
    <t>Credits/EV</t>
  </si>
  <si>
    <t>Total EVs (BEVs + PHEVs)</t>
  </si>
  <si>
    <t>Insert initial EV population in yellow cell</t>
  </si>
  <si>
    <t>Single year (2018) Statewide mix with specified utility adjustment</t>
  </si>
  <si>
    <t>Single year (2018) statewide mix, Boardman at 0.428</t>
  </si>
  <si>
    <t>Single year statewide mix with Boardman and specified utility adjustment</t>
  </si>
  <si>
    <t>Single year (2018) PGE CI</t>
  </si>
  <si>
    <t>Single year (2018) PGE CI with Boardman adjustment</t>
  </si>
  <si>
    <t>Single year (2018) BPA CI</t>
  </si>
  <si>
    <t>Single year (2018) PacifiCorp CI</t>
  </si>
  <si>
    <t>See excel model posted here: https://www.oregon.gov/das/oea/pages/forecastcleanfuels.aspx</t>
  </si>
  <si>
    <t>Renewable power</t>
  </si>
  <si>
    <t xml:space="preserve"> CFP Gasoline pool targets</t>
  </si>
  <si>
    <r>
      <rPr>
        <b/>
        <sz val="11"/>
        <color theme="1"/>
        <rFont val="Arial"/>
        <family val="2"/>
      </rPr>
      <t>Instructions for use:</t>
    </r>
    <r>
      <rPr>
        <sz val="11"/>
        <color theme="1"/>
        <rFont val="Arial"/>
        <family val="2"/>
      </rPr>
      <t xml:space="preserve"> Blue cells below are drop down menus. Select an electricity CI (Cell D6) and a EV growth rate (Cell D7) from those drop downs, and then in the Yellow Cell (Cell B11) input an initial population of EVs for 2019. You can also specify a rate of improvement for the CI of electricity from the dropdown in cell H6. </t>
    </r>
  </si>
  <si>
    <r>
      <rPr>
        <b/>
        <sz val="11"/>
        <color theme="1"/>
        <rFont val="Arial"/>
        <family val="2"/>
      </rPr>
      <t xml:space="preserve">Electricity CI Options: </t>
    </r>
    <r>
      <rPr>
        <sz val="11"/>
        <color theme="1"/>
        <rFont val="Arial"/>
        <family val="2"/>
      </rPr>
      <t>The CI of the options here are defined below in the table with the green cells (Cells C20-D30).</t>
    </r>
  </si>
  <si>
    <r>
      <rPr>
        <b/>
        <sz val="11"/>
        <color theme="1"/>
        <rFont val="Arial"/>
        <family val="2"/>
      </rPr>
      <t>EV Growth Rate</t>
    </r>
    <r>
      <rPr>
        <sz val="11"/>
        <color theme="1"/>
        <rFont val="Arial"/>
        <family val="2"/>
      </rPr>
      <t xml:space="preserve">: The first four options are for a flat percent growth in the EV population from 2020 onward. The DAS Baseline option uses the growth rate that the DAS Office of Economic Analysis estimated in their most recent Fuel Supply Forecast. </t>
    </r>
  </si>
  <si>
    <t>CFPE2021 Scenario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</si>
</sst>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_(* #,##0_);_(* \(#,##0\);_(* &quot;-&quot;??_);_(@_)"/>
    <numFmt numFmtId="165" formatCode="0.0%"/>
  </numFmts>
  <fonts count="8" x14ac:knownFonts="1">
    <font>
      <sz val="11"/>
      <color theme="1"/>
      <name val="Calibri"/>
      <family val="2"/>
      <scheme val="minor"/>
    </font>
    <font>
      <sz val="11"/>
      <color theme="1"/>
      <name val="Calibri"/>
      <family val="2"/>
      <scheme val="minor"/>
    </font>
    <font>
      <sz val="11"/>
      <name val="Arial"/>
      <family val="2"/>
    </font>
    <font>
      <sz val="11"/>
      <color theme="1"/>
      <name val="Arial"/>
      <family val="2"/>
    </font>
    <font>
      <b/>
      <sz val="11"/>
      <color theme="1"/>
      <name val="Arial"/>
      <family val="2"/>
    </font>
    <font>
      <b/>
      <sz val="14"/>
      <color theme="1"/>
      <name val="Arial"/>
      <family val="2"/>
    </font>
    <font>
      <b/>
      <sz val="11"/>
      <name val="Arial"/>
      <family val="2"/>
    </font>
    <font>
      <b/>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Fill="1" applyBorder="1" applyAlignment="1">
      <alignment horizontal="left" vertical="center"/>
    </xf>
    <xf numFmtId="14" fontId="2" fillId="0" borderId="1" xfId="0" applyNumberFormat="1" applyFont="1" applyFill="1" applyBorder="1" applyAlignment="1">
      <alignment horizontal="center"/>
    </xf>
    <xf numFmtId="0" fontId="2" fillId="0" borderId="1" xfId="0" applyFont="1" applyFill="1" applyBorder="1" applyAlignment="1">
      <alignment horizontal="center"/>
    </xf>
    <xf numFmtId="0" fontId="3" fillId="0" borderId="0" xfId="0" applyFont="1"/>
    <xf numFmtId="0" fontId="3" fillId="4" borderId="0" xfId="0" applyFont="1" applyFill="1" applyBorder="1"/>
    <xf numFmtId="0" fontId="3" fillId="4" borderId="0" xfId="0" applyFont="1" applyFill="1"/>
    <xf numFmtId="0" fontId="4" fillId="0" borderId="0" xfId="0" applyFont="1"/>
    <xf numFmtId="0" fontId="3" fillId="0" borderId="0" xfId="0" applyFont="1" applyFill="1"/>
    <xf numFmtId="6" fontId="3" fillId="0" borderId="0" xfId="0" applyNumberFormat="1" applyFont="1"/>
    <xf numFmtId="0" fontId="3" fillId="0" borderId="4" xfId="0" applyFont="1" applyFill="1" applyBorder="1" applyAlignment="1">
      <alignment horizontal="center"/>
    </xf>
    <xf numFmtId="0" fontId="3" fillId="0" borderId="1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12" xfId="0" applyFont="1" applyFill="1" applyBorder="1"/>
    <xf numFmtId="164" fontId="3" fillId="3" borderId="2" xfId="1" applyNumberFormat="1" applyFont="1" applyFill="1" applyBorder="1" applyAlignment="1" applyProtection="1">
      <alignment horizontal="center"/>
      <protection locked="0"/>
    </xf>
    <xf numFmtId="2" fontId="4" fillId="0" borderId="13" xfId="0" applyNumberFormat="1" applyFont="1" applyBorder="1" applyAlignment="1" applyProtection="1">
      <alignment horizontal="center"/>
    </xf>
    <xf numFmtId="164" fontId="3" fillId="0" borderId="1" xfId="1" applyNumberFormat="1" applyFont="1" applyFill="1" applyBorder="1" applyAlignment="1" applyProtection="1">
      <alignment horizontal="center"/>
    </xf>
    <xf numFmtId="43" fontId="3" fillId="0" borderId="8" xfId="1" applyNumberFormat="1" applyFont="1" applyFill="1" applyBorder="1" applyAlignment="1" applyProtection="1">
      <alignment horizontal="center"/>
    </xf>
    <xf numFmtId="43" fontId="3" fillId="0" borderId="0" xfId="0" applyNumberFormat="1" applyFont="1"/>
    <xf numFmtId="0" fontId="3" fillId="0" borderId="0" xfId="0" applyFont="1" applyFill="1" applyBorder="1" applyAlignment="1">
      <alignment horizontal="center"/>
    </xf>
    <xf numFmtId="0" fontId="3" fillId="0" borderId="7" xfId="0" applyFont="1" applyFill="1" applyBorder="1"/>
    <xf numFmtId="164" fontId="3" fillId="2" borderId="15" xfId="1" applyNumberFormat="1" applyFont="1" applyFill="1" applyBorder="1" applyAlignment="1" applyProtection="1">
      <alignment horizontal="center"/>
    </xf>
    <xf numFmtId="2" fontId="4" fillId="0" borderId="1" xfId="0" applyNumberFormat="1" applyFont="1" applyBorder="1" applyAlignment="1" applyProtection="1">
      <alignment horizontal="center"/>
    </xf>
    <xf numFmtId="10" fontId="3" fillId="0" borderId="0" xfId="0" applyNumberFormat="1" applyFont="1"/>
    <xf numFmtId="164" fontId="3" fillId="2" borderId="1" xfId="1" applyNumberFormat="1" applyFont="1" applyFill="1" applyBorder="1" applyAlignment="1" applyProtection="1">
      <alignment horizontal="center"/>
    </xf>
    <xf numFmtId="9" fontId="3" fillId="0" borderId="0" xfId="0" applyNumberFormat="1" applyFont="1"/>
    <xf numFmtId="0" fontId="3" fillId="0" borderId="9" xfId="0" applyFont="1" applyFill="1" applyBorder="1"/>
    <xf numFmtId="164" fontId="3" fillId="2" borderId="10" xfId="1" applyNumberFormat="1" applyFont="1" applyFill="1" applyBorder="1" applyAlignment="1" applyProtection="1">
      <alignment horizontal="center"/>
    </xf>
    <xf numFmtId="2" fontId="4" fillId="0" borderId="10" xfId="0" applyNumberFormat="1" applyFont="1" applyBorder="1" applyAlignment="1" applyProtection="1">
      <alignment horizontal="center"/>
    </xf>
    <xf numFmtId="164" fontId="3" fillId="0" borderId="10" xfId="1" applyNumberFormat="1" applyFont="1" applyFill="1" applyBorder="1" applyAlignment="1" applyProtection="1">
      <alignment horizontal="center"/>
    </xf>
    <xf numFmtId="43" fontId="3" fillId="0" borderId="11" xfId="1" applyNumberFormat="1" applyFont="1" applyFill="1" applyBorder="1" applyAlignment="1" applyProtection="1">
      <alignment horizontal="center"/>
    </xf>
    <xf numFmtId="9" fontId="3" fillId="0" borderId="0" xfId="2" applyFont="1"/>
    <xf numFmtId="44" fontId="3" fillId="0" borderId="0" xfId="3" applyFont="1"/>
    <xf numFmtId="0" fontId="3" fillId="0" borderId="4" xfId="0" applyFont="1" applyBorder="1"/>
    <xf numFmtId="9" fontId="3" fillId="0" borderId="6" xfId="0" applyNumberFormat="1" applyFont="1" applyBorder="1"/>
    <xf numFmtId="0" fontId="4" fillId="0" borderId="4" xfId="0" applyFont="1" applyBorder="1"/>
    <xf numFmtId="0" fontId="4" fillId="0" borderId="6" xfId="0" applyFont="1" applyBorder="1"/>
    <xf numFmtId="0" fontId="3" fillId="0" borderId="18" xfId="0" applyFont="1" applyBorder="1"/>
    <xf numFmtId="0" fontId="3" fillId="0" borderId="7" xfId="0" applyFont="1" applyBorder="1"/>
    <xf numFmtId="9" fontId="3" fillId="0" borderId="8" xfId="0" applyNumberFormat="1" applyFont="1" applyBorder="1"/>
    <xf numFmtId="2" fontId="3" fillId="0" borderId="8" xfId="0" applyNumberFormat="1" applyFont="1" applyBorder="1"/>
    <xf numFmtId="9" fontId="3" fillId="0" borderId="19" xfId="0" applyNumberFormat="1" applyFont="1" applyBorder="1"/>
    <xf numFmtId="10" fontId="3" fillId="0" borderId="19" xfId="0" applyNumberFormat="1" applyFont="1" applyBorder="1"/>
    <xf numFmtId="0" fontId="3" fillId="0" borderId="8" xfId="0" applyFont="1" applyBorder="1"/>
    <xf numFmtId="165" fontId="3" fillId="0" borderId="8" xfId="0" applyNumberFormat="1" applyFont="1" applyBorder="1"/>
    <xf numFmtId="2" fontId="3" fillId="0" borderId="0" xfId="0" applyNumberFormat="1" applyFont="1"/>
    <xf numFmtId="10" fontId="3" fillId="0" borderId="20" xfId="0" applyNumberFormat="1" applyFont="1" applyBorder="1"/>
    <xf numFmtId="2" fontId="3" fillId="0" borderId="8" xfId="0" applyNumberFormat="1" applyFont="1" applyFill="1" applyBorder="1"/>
    <xf numFmtId="2" fontId="3" fillId="0" borderId="11" xfId="0" applyNumberFormat="1" applyFont="1" applyFill="1" applyBorder="1"/>
    <xf numFmtId="165" fontId="3" fillId="0" borderId="11" xfId="0" applyNumberFormat="1" applyFont="1" applyBorder="1"/>
    <xf numFmtId="0" fontId="5" fillId="4" borderId="0" xfId="0" applyFont="1" applyFill="1" applyBorder="1"/>
    <xf numFmtId="0" fontId="3" fillId="0" borderId="1" xfId="0" applyFont="1" applyFill="1" applyBorder="1" applyAlignment="1">
      <alignment horizontal="center"/>
    </xf>
    <xf numFmtId="6" fontId="3" fillId="0" borderId="0" xfId="0" applyNumberFormat="1" applyFont="1" applyFill="1" applyBorder="1" applyAlignment="1">
      <alignment horizontal="center"/>
    </xf>
    <xf numFmtId="0" fontId="3" fillId="0" borderId="1" xfId="0" applyFont="1" applyFill="1" applyBorder="1"/>
    <xf numFmtId="164" fontId="3" fillId="5" borderId="1" xfId="1" applyNumberFormat="1" applyFont="1" applyFill="1" applyBorder="1" applyAlignment="1">
      <alignment horizontal="center"/>
    </xf>
    <xf numFmtId="2" fontId="6" fillId="0" borderId="0" xfId="0" applyNumberFormat="1" applyFont="1" applyBorder="1" applyAlignment="1">
      <alignment horizontal="center"/>
    </xf>
    <xf numFmtId="164" fontId="3" fillId="0" borderId="1" xfId="1" applyNumberFormat="1" applyFont="1" applyFill="1" applyBorder="1" applyAlignment="1">
      <alignment horizontal="center"/>
    </xf>
    <xf numFmtId="43" fontId="3" fillId="0" borderId="0" xfId="1" applyNumberFormat="1" applyFont="1" applyFill="1" applyBorder="1" applyAlignment="1">
      <alignment horizontal="center"/>
    </xf>
    <xf numFmtId="44" fontId="3" fillId="0" borderId="0" xfId="3" applyFont="1" applyFill="1" applyBorder="1" applyAlignment="1">
      <alignment horizontal="center"/>
    </xf>
    <xf numFmtId="164" fontId="3" fillId="2" borderId="1" xfId="1" applyNumberFormat="1" applyFont="1" applyFill="1" applyBorder="1" applyAlignment="1">
      <alignment horizontal="center"/>
    </xf>
    <xf numFmtId="164" fontId="3" fillId="6" borderId="1" xfId="1" applyNumberFormat="1" applyFont="1" applyFill="1" applyBorder="1" applyAlignment="1">
      <alignment horizontal="center"/>
    </xf>
    <xf numFmtId="2" fontId="6" fillId="0" borderId="1" xfId="0" applyNumberFormat="1" applyFont="1" applyFill="1" applyBorder="1" applyAlignment="1">
      <alignment horizontal="center"/>
    </xf>
    <xf numFmtId="2" fontId="3" fillId="0" borderId="1" xfId="0" applyNumberFormat="1" applyFont="1" applyFill="1" applyBorder="1" applyAlignment="1">
      <alignment horizontal="center"/>
    </xf>
    <xf numFmtId="0" fontId="3" fillId="0" borderId="0" xfId="0" applyFont="1" applyFill="1" applyAlignment="1">
      <alignment horizontal="center"/>
    </xf>
    <xf numFmtId="2" fontId="7" fillId="0" borderId="0" xfId="0" applyNumberFormat="1" applyFont="1" applyFill="1" applyBorder="1" applyAlignment="1">
      <alignment horizontal="center"/>
    </xf>
    <xf numFmtId="4" fontId="7" fillId="0" borderId="0" xfId="0" applyNumberFormat="1" applyFont="1" applyFill="1" applyBorder="1" applyAlignment="1">
      <alignment horizontal="center"/>
    </xf>
    <xf numFmtId="49" fontId="3" fillId="7" borderId="16" xfId="0" applyNumberFormat="1" applyFont="1" applyFill="1" applyBorder="1" applyAlignment="1" applyProtection="1">
      <alignment horizontal="left"/>
      <protection locked="0"/>
    </xf>
    <xf numFmtId="49" fontId="3" fillId="7" borderId="17" xfId="0" applyNumberFormat="1" applyFont="1" applyFill="1" applyBorder="1" applyAlignment="1" applyProtection="1">
      <alignment horizontal="left"/>
      <protection locked="0"/>
    </xf>
    <xf numFmtId="9" fontId="3" fillId="7" borderId="3" xfId="2" applyFont="1" applyFill="1" applyBorder="1" applyProtection="1">
      <protection locked="0"/>
    </xf>
    <xf numFmtId="9" fontId="3" fillId="7" borderId="2" xfId="2" applyFont="1" applyFill="1" applyBorder="1" applyProtection="1">
      <protection locked="0"/>
    </xf>
    <xf numFmtId="49" fontId="3" fillId="8" borderId="7" xfId="0" applyNumberFormat="1" applyFont="1" applyFill="1" applyBorder="1" applyAlignment="1">
      <alignment wrapText="1"/>
    </xf>
    <xf numFmtId="49" fontId="3" fillId="8" borderId="9" xfId="0" applyNumberFormat="1" applyFont="1" applyFill="1" applyBorder="1" applyAlignment="1">
      <alignment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476251</xdr:colOff>
      <xdr:row>4</xdr:row>
      <xdr:rowOff>228599</xdr:rowOff>
    </xdr:to>
    <xdr:pic>
      <xdr:nvPicPr>
        <xdr:cNvPr id="2" name="Picture 1" descr="\\deq000\Templates\General\LogoColorRegular.jpg"/>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76251" cy="102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38"/>
  <sheetViews>
    <sheetView tabSelected="1" workbookViewId="0">
      <selection activeCell="H24" sqref="H24"/>
    </sheetView>
  </sheetViews>
  <sheetFormatPr defaultRowHeight="14.25" x14ac:dyDescent="0.2"/>
  <cols>
    <col min="1" max="1" width="19.140625" style="4" customWidth="1"/>
    <col min="2" max="2" width="23.5703125" style="4" customWidth="1"/>
    <col min="3" max="3" width="27.85546875" style="4" customWidth="1"/>
    <col min="4" max="4" width="26.5703125" style="4" customWidth="1"/>
    <col min="5" max="5" width="42.7109375" style="4" customWidth="1"/>
    <col min="6" max="6" width="24.85546875" style="4" customWidth="1"/>
    <col min="7" max="7" width="15.140625" style="4" customWidth="1"/>
    <col min="8" max="8" width="25.28515625" style="4" customWidth="1"/>
    <col min="9" max="9" width="8.85546875" style="4" customWidth="1"/>
    <col min="10" max="10" width="7.85546875" style="4" customWidth="1"/>
    <col min="11" max="12" width="9.140625" style="4"/>
    <col min="13" max="13" width="17.28515625" style="4" customWidth="1"/>
    <col min="14" max="14" width="13.5703125" style="4" customWidth="1"/>
    <col min="15" max="16384" width="9.140625" style="4"/>
  </cols>
  <sheetData>
    <row r="1" spans="1:14" ht="18" x14ac:dyDescent="0.25">
      <c r="B1" s="51" t="s">
        <v>41</v>
      </c>
      <c r="C1" s="5"/>
      <c r="D1" s="5"/>
      <c r="E1" s="5"/>
      <c r="F1" s="5"/>
      <c r="G1" s="5"/>
      <c r="H1" s="5"/>
      <c r="I1" s="5"/>
      <c r="J1" s="5"/>
      <c r="K1" s="5"/>
      <c r="L1" s="5"/>
      <c r="M1" s="5"/>
      <c r="N1" s="5"/>
    </row>
    <row r="2" spans="1:14" ht="15" x14ac:dyDescent="0.25">
      <c r="B2" s="6" t="s">
        <v>38</v>
      </c>
      <c r="C2" s="6"/>
      <c r="D2" s="6"/>
      <c r="E2" s="6"/>
      <c r="F2" s="6"/>
      <c r="G2" s="6"/>
      <c r="H2" s="6"/>
      <c r="I2" s="6"/>
      <c r="J2" s="6"/>
      <c r="K2" s="6"/>
      <c r="L2" s="6"/>
      <c r="M2" s="6"/>
      <c r="N2" s="6"/>
    </row>
    <row r="3" spans="1:14" ht="15" x14ac:dyDescent="0.25">
      <c r="B3" s="6" t="s">
        <v>39</v>
      </c>
      <c r="C3" s="6"/>
      <c r="D3" s="6"/>
      <c r="E3" s="6"/>
      <c r="F3" s="6"/>
      <c r="G3" s="6"/>
      <c r="H3" s="6"/>
      <c r="I3" s="6"/>
      <c r="J3" s="6"/>
      <c r="K3" s="6"/>
      <c r="L3" s="6"/>
      <c r="M3" s="6"/>
      <c r="N3" s="6"/>
    </row>
    <row r="4" spans="1:14" ht="15" x14ac:dyDescent="0.25">
      <c r="B4" s="6" t="s">
        <v>40</v>
      </c>
      <c r="C4" s="6"/>
      <c r="D4" s="6"/>
      <c r="E4" s="6"/>
      <c r="F4" s="6"/>
      <c r="G4" s="6"/>
      <c r="H4" s="6"/>
      <c r="I4" s="6"/>
      <c r="J4" s="6"/>
      <c r="K4" s="6"/>
      <c r="L4" s="6"/>
      <c r="M4" s="6"/>
      <c r="N4" s="6"/>
    </row>
    <row r="5" spans="1:14" ht="26.25" customHeight="1" thickBot="1" x14ac:dyDescent="0.25">
      <c r="B5" s="6" t="s">
        <v>13</v>
      </c>
      <c r="C5" s="6"/>
      <c r="D5" s="6"/>
      <c r="E5" s="6"/>
      <c r="F5" s="6"/>
      <c r="G5" s="6"/>
      <c r="H5" s="6"/>
      <c r="I5" s="6"/>
      <c r="J5" s="6"/>
      <c r="K5" s="6"/>
      <c r="L5" s="6"/>
      <c r="M5" s="6"/>
      <c r="N5" s="6"/>
    </row>
    <row r="6" spans="1:14" ht="15.75" thickBot="1" x14ac:dyDescent="0.3">
      <c r="C6" s="7" t="s">
        <v>11</v>
      </c>
      <c r="D6" s="67" t="s">
        <v>30</v>
      </c>
      <c r="E6" s="68"/>
      <c r="F6" s="7" t="s">
        <v>16</v>
      </c>
      <c r="H6" s="70">
        <v>0</v>
      </c>
    </row>
    <row r="7" spans="1:14" ht="15.75" thickBot="1" x14ac:dyDescent="0.3">
      <c r="C7" s="7" t="s">
        <v>10</v>
      </c>
      <c r="D7" s="69" t="s">
        <v>7</v>
      </c>
      <c r="K7" s="8" t="s">
        <v>1</v>
      </c>
      <c r="L7" s="8">
        <v>3.4</v>
      </c>
      <c r="M7" s="8"/>
    </row>
    <row r="8" spans="1:14" x14ac:dyDescent="0.2">
      <c r="K8" s="8" t="s">
        <v>2</v>
      </c>
      <c r="L8" s="8">
        <v>3.6</v>
      </c>
      <c r="M8" s="8" t="s">
        <v>5</v>
      </c>
    </row>
    <row r="9" spans="1:14" ht="15.75" thickBot="1" x14ac:dyDescent="0.3">
      <c r="B9" s="7" t="s">
        <v>27</v>
      </c>
      <c r="H9" s="9"/>
    </row>
    <row r="10" spans="1:14" ht="15" thickBot="1" x14ac:dyDescent="0.25">
      <c r="A10" s="10" t="s">
        <v>24</v>
      </c>
      <c r="B10" s="11" t="s">
        <v>26</v>
      </c>
      <c r="C10" s="12" t="s">
        <v>17</v>
      </c>
      <c r="D10" s="12" t="s">
        <v>15</v>
      </c>
      <c r="E10" s="12" t="s">
        <v>0</v>
      </c>
      <c r="F10" s="13" t="s">
        <v>25</v>
      </c>
      <c r="L10" s="4" t="s">
        <v>37</v>
      </c>
    </row>
    <row r="11" spans="1:14" ht="15.75" thickBot="1" x14ac:dyDescent="0.3">
      <c r="A11" s="14">
        <v>2019</v>
      </c>
      <c r="B11" s="15">
        <v>29000</v>
      </c>
      <c r="C11" s="16">
        <f>VLOOKUP(D6,C21:D30,2,FALSE)</f>
        <v>130.59</v>
      </c>
      <c r="D11" s="17">
        <f>B11*8.5*365</f>
        <v>89972500</v>
      </c>
      <c r="E11" s="17">
        <f>ROUND(($L$11-(C11/$L$7))*D11*$L$7*$L$8*(1/1000000),0)</f>
        <v>64073</v>
      </c>
      <c r="F11" s="18">
        <f>E11/B11</f>
        <v>2.2094137931034483</v>
      </c>
      <c r="H11" s="19"/>
      <c r="K11" s="8">
        <v>2019</v>
      </c>
      <c r="L11" s="8">
        <v>96.59</v>
      </c>
      <c r="M11" s="20" t="s">
        <v>4</v>
      </c>
    </row>
    <row r="12" spans="1:14" ht="15" x14ac:dyDescent="0.25">
      <c r="A12" s="21">
        <v>2020</v>
      </c>
      <c r="B12" s="22">
        <f t="shared" ref="B12:B17" si="0">B11*(1+IF($D$7="DAS Baseline",VLOOKUP(A11,$A$25:$B$36,2),$D$7))</f>
        <v>38215.463095807427</v>
      </c>
      <c r="C12" s="23">
        <f t="shared" ref="C12:C17" si="1">C11*(1-$H$6)</f>
        <v>130.59</v>
      </c>
      <c r="D12" s="17">
        <f t="shared" ref="D12:D17" si="2">B12*8.5*365</f>
        <v>118563474.25474255</v>
      </c>
      <c r="E12" s="17">
        <f t="shared" ref="E12:E17" si="3">ROUND(($L12-(C12/$L$7))*D12*$L$7*$L$8*(1/1000000),0)</f>
        <v>83011</v>
      </c>
      <c r="F12" s="18">
        <f t="shared" ref="F12:F17" si="4">E12/B12</f>
        <v>2.172183542350087</v>
      </c>
      <c r="H12" s="19"/>
      <c r="K12" s="4">
        <v>2020</v>
      </c>
      <c r="L12" s="4">
        <v>95.61</v>
      </c>
      <c r="M12" s="24">
        <v>2.5000000000000001E-2</v>
      </c>
    </row>
    <row r="13" spans="1:14" ht="15" x14ac:dyDescent="0.25">
      <c r="A13" s="21">
        <v>2021</v>
      </c>
      <c r="B13" s="25">
        <f t="shared" si="0"/>
        <v>46960.374608386381</v>
      </c>
      <c r="C13" s="23">
        <f t="shared" si="1"/>
        <v>130.59</v>
      </c>
      <c r="D13" s="17">
        <f t="shared" si="2"/>
        <v>145694562.22251874</v>
      </c>
      <c r="E13" s="17">
        <f t="shared" si="3"/>
        <v>100259</v>
      </c>
      <c r="F13" s="18">
        <f t="shared" si="4"/>
        <v>2.1349701921265196</v>
      </c>
      <c r="H13" s="19"/>
      <c r="K13" s="4">
        <v>2021</v>
      </c>
      <c r="L13" s="4">
        <v>94.63</v>
      </c>
      <c r="M13" s="24">
        <v>3.5000000000000003E-2</v>
      </c>
    </row>
    <row r="14" spans="1:14" ht="15" x14ac:dyDescent="0.25">
      <c r="A14" s="21">
        <v>2022</v>
      </c>
      <c r="B14" s="25">
        <f t="shared" si="0"/>
        <v>62642.645469494797</v>
      </c>
      <c r="C14" s="23">
        <f t="shared" si="1"/>
        <v>130.59</v>
      </c>
      <c r="D14" s="17">
        <f t="shared" si="2"/>
        <v>194348807.56910759</v>
      </c>
      <c r="E14" s="17">
        <f t="shared" si="3"/>
        <v>130220</v>
      </c>
      <c r="F14" s="18">
        <f t="shared" si="4"/>
        <v>2.0787755533634584</v>
      </c>
      <c r="H14" s="19"/>
      <c r="K14" s="4">
        <v>2022</v>
      </c>
      <c r="L14" s="4">
        <v>93.15</v>
      </c>
      <c r="M14" s="26">
        <v>0.05</v>
      </c>
    </row>
    <row r="15" spans="1:14" ht="15" x14ac:dyDescent="0.25">
      <c r="A15" s="21">
        <v>2023</v>
      </c>
      <c r="B15" s="25">
        <f t="shared" si="0"/>
        <v>80456.89221145495</v>
      </c>
      <c r="C15" s="23">
        <f t="shared" si="1"/>
        <v>130.59</v>
      </c>
      <c r="D15" s="17">
        <f t="shared" si="2"/>
        <v>249617508.08603898</v>
      </c>
      <c r="E15" s="17">
        <f t="shared" si="3"/>
        <v>162760</v>
      </c>
      <c r="F15" s="18">
        <f t="shared" si="4"/>
        <v>2.0229466429331859</v>
      </c>
      <c r="H15" s="19"/>
      <c r="K15" s="4">
        <v>2023</v>
      </c>
      <c r="L15" s="4">
        <v>91.68</v>
      </c>
      <c r="M15" s="24">
        <v>6.5000000000000002E-2</v>
      </c>
    </row>
    <row r="16" spans="1:14" ht="15" x14ac:dyDescent="0.25">
      <c r="A16" s="21">
        <v>2024</v>
      </c>
      <c r="B16" s="25">
        <f t="shared" si="0"/>
        <v>101822.59847988532</v>
      </c>
      <c r="C16" s="23">
        <f t="shared" si="1"/>
        <v>130.59</v>
      </c>
      <c r="D16" s="17">
        <f t="shared" si="2"/>
        <v>315904611.78384423</v>
      </c>
      <c r="E16" s="17">
        <f t="shared" si="3"/>
        <v>200298</v>
      </c>
      <c r="F16" s="18">
        <f t="shared" si="4"/>
        <v>1.9671271701003401</v>
      </c>
      <c r="H16" s="19"/>
      <c r="K16" s="4">
        <v>2024</v>
      </c>
      <c r="L16" s="4">
        <v>90.21</v>
      </c>
      <c r="M16" s="26">
        <v>0.08</v>
      </c>
    </row>
    <row r="17" spans="1:13" ht="15.75" thickBot="1" x14ac:dyDescent="0.3">
      <c r="A17" s="27">
        <v>2025</v>
      </c>
      <c r="B17" s="28">
        <f t="shared" si="0"/>
        <v>126963.20507519692</v>
      </c>
      <c r="C17" s="29">
        <f t="shared" si="1"/>
        <v>130.59</v>
      </c>
      <c r="D17" s="30">
        <f t="shared" si="2"/>
        <v>393903343.74579847</v>
      </c>
      <c r="E17" s="30">
        <f t="shared" si="3"/>
        <v>240303</v>
      </c>
      <c r="F17" s="31">
        <f t="shared" si="4"/>
        <v>1.8926979659790011</v>
      </c>
      <c r="H17" s="19"/>
      <c r="K17" s="4">
        <v>2025</v>
      </c>
      <c r="L17" s="4">
        <v>88.25</v>
      </c>
      <c r="M17" s="32">
        <v>0.1</v>
      </c>
    </row>
    <row r="19" spans="1:13" ht="15" thickBot="1" x14ac:dyDescent="0.25">
      <c r="M19" s="33"/>
    </row>
    <row r="20" spans="1:13" ht="15" x14ac:dyDescent="0.25">
      <c r="A20" s="34" t="s">
        <v>6</v>
      </c>
      <c r="B20" s="35">
        <v>0.1</v>
      </c>
      <c r="C20" s="36" t="s">
        <v>14</v>
      </c>
      <c r="D20" s="37" t="s">
        <v>17</v>
      </c>
      <c r="F20" s="38" t="s">
        <v>12</v>
      </c>
      <c r="M20" s="33"/>
    </row>
    <row r="21" spans="1:13" ht="38.25" customHeight="1" x14ac:dyDescent="0.2">
      <c r="A21" s="39"/>
      <c r="B21" s="40">
        <v>0.15</v>
      </c>
      <c r="C21" s="71" t="s">
        <v>19</v>
      </c>
      <c r="D21" s="41">
        <f>128.88+40.61</f>
        <v>169.49</v>
      </c>
      <c r="F21" s="42">
        <v>0</v>
      </c>
      <c r="M21" s="33"/>
    </row>
    <row r="22" spans="1:13" ht="34.5" customHeight="1" x14ac:dyDescent="0.2">
      <c r="A22" s="39"/>
      <c r="B22" s="40">
        <v>0.2</v>
      </c>
      <c r="C22" s="71" t="s">
        <v>18</v>
      </c>
      <c r="D22" s="41">
        <v>107.92</v>
      </c>
      <c r="F22" s="43">
        <v>5.0000000000000001E-3</v>
      </c>
      <c r="M22" s="33"/>
    </row>
    <row r="23" spans="1:13" ht="28.5" customHeight="1" x14ac:dyDescent="0.2">
      <c r="A23" s="39"/>
      <c r="B23" s="40">
        <v>0.25</v>
      </c>
      <c r="C23" s="71" t="s">
        <v>36</v>
      </c>
      <c r="D23" s="41">
        <v>0</v>
      </c>
      <c r="F23" s="42">
        <v>0.01</v>
      </c>
      <c r="M23" s="33"/>
    </row>
    <row r="24" spans="1:13" ht="47.25" customHeight="1" x14ac:dyDescent="0.2">
      <c r="A24" s="39"/>
      <c r="B24" s="44" t="s">
        <v>7</v>
      </c>
      <c r="C24" s="71" t="s">
        <v>28</v>
      </c>
      <c r="D24" s="41">
        <v>135.77000000000001</v>
      </c>
      <c r="F24" s="43">
        <v>1.4999999999999999E-2</v>
      </c>
      <c r="M24" s="33"/>
    </row>
    <row r="25" spans="1:13" ht="27.75" customHeight="1" x14ac:dyDescent="0.2">
      <c r="A25" s="21">
        <v>2019</v>
      </c>
      <c r="B25" s="45">
        <v>0.317774589510601</v>
      </c>
      <c r="C25" s="71" t="s">
        <v>29</v>
      </c>
      <c r="D25" s="41">
        <v>104.02</v>
      </c>
      <c r="F25" s="42">
        <v>0.02</v>
      </c>
      <c r="H25" s="46"/>
      <c r="M25" s="33"/>
    </row>
    <row r="26" spans="1:13" ht="48.75" customHeight="1" thickBot="1" x14ac:dyDescent="0.25">
      <c r="A26" s="21">
        <v>2020</v>
      </c>
      <c r="B26" s="45">
        <v>0.22883175563397384</v>
      </c>
      <c r="C26" s="71" t="s">
        <v>30</v>
      </c>
      <c r="D26" s="41">
        <v>130.59</v>
      </c>
      <c r="F26" s="47">
        <v>2.5000000000000001E-2</v>
      </c>
      <c r="H26" s="46"/>
      <c r="M26" s="33"/>
    </row>
    <row r="27" spans="1:13" ht="27.75" customHeight="1" x14ac:dyDescent="0.2">
      <c r="A27" s="21">
        <v>2021</v>
      </c>
      <c r="B27" s="45">
        <v>0.33394688589872978</v>
      </c>
      <c r="C27" s="71" t="s">
        <v>33</v>
      </c>
      <c r="D27" s="48">
        <v>3.54</v>
      </c>
      <c r="F27" s="24"/>
      <c r="M27" s="33"/>
    </row>
    <row r="28" spans="1:13" ht="27.75" customHeight="1" x14ac:dyDescent="0.2">
      <c r="A28" s="21">
        <v>2022</v>
      </c>
      <c r="B28" s="45">
        <v>0.28437890207933814</v>
      </c>
      <c r="C28" s="71" t="s">
        <v>31</v>
      </c>
      <c r="D28" s="48">
        <v>122.65</v>
      </c>
      <c r="F28" s="24"/>
      <c r="M28" s="33"/>
    </row>
    <row r="29" spans="1:13" ht="27.75" customHeight="1" x14ac:dyDescent="0.2">
      <c r="A29" s="21">
        <v>2023</v>
      </c>
      <c r="B29" s="45">
        <v>0.26555470490057598</v>
      </c>
      <c r="C29" s="71" t="s">
        <v>32</v>
      </c>
      <c r="D29" s="48">
        <v>112.74</v>
      </c>
      <c r="F29" s="24"/>
      <c r="M29" s="33"/>
    </row>
    <row r="30" spans="1:13" ht="27.75" customHeight="1" thickBot="1" x14ac:dyDescent="0.25">
      <c r="A30" s="21">
        <v>2024</v>
      </c>
      <c r="B30" s="45">
        <v>0.24690596164934875</v>
      </c>
      <c r="C30" s="72" t="s">
        <v>34</v>
      </c>
      <c r="D30" s="49">
        <v>207.63</v>
      </c>
      <c r="F30" s="24"/>
      <c r="M30" s="33"/>
    </row>
    <row r="31" spans="1:13" x14ac:dyDescent="0.2">
      <c r="A31" s="21">
        <v>2025</v>
      </c>
      <c r="B31" s="45">
        <v>0.22846771054066406</v>
      </c>
      <c r="F31" s="24"/>
      <c r="M31" s="33"/>
    </row>
    <row r="32" spans="1:13" x14ac:dyDescent="0.2">
      <c r="A32" s="21">
        <v>2026</v>
      </c>
      <c r="B32" s="45">
        <v>0.21027405661429821</v>
      </c>
      <c r="M32" s="33"/>
    </row>
    <row r="33" spans="1:13" ht="15" thickBot="1" x14ac:dyDescent="0.25">
      <c r="A33" s="27">
        <v>2027</v>
      </c>
      <c r="B33" s="50">
        <v>0.19235736694286243</v>
      </c>
      <c r="M33" s="33"/>
    </row>
    <row r="34" spans="1:13" x14ac:dyDescent="0.2">
      <c r="B34" s="4" t="s">
        <v>35</v>
      </c>
      <c r="M34" s="33"/>
    </row>
    <row r="35" spans="1:13" x14ac:dyDescent="0.2">
      <c r="M35" s="33"/>
    </row>
    <row r="37" spans="1:13" x14ac:dyDescent="0.2">
      <c r="A37" s="1" t="s">
        <v>8</v>
      </c>
      <c r="B37" s="2"/>
      <c r="C37" s="2"/>
    </row>
    <row r="38" spans="1:13" x14ac:dyDescent="0.2">
      <c r="A38" s="1" t="s">
        <v>9</v>
      </c>
      <c r="B38" s="3"/>
      <c r="C38" s="3"/>
    </row>
  </sheetData>
  <dataConsolidate/>
  <mergeCells count="3">
    <mergeCell ref="B37:C37"/>
    <mergeCell ref="B38:C38"/>
    <mergeCell ref="D6:E6"/>
  </mergeCells>
  <dataValidations count="3">
    <dataValidation type="list" allowBlank="1" showInputMessage="1" showErrorMessage="1" sqref="D6">
      <formula1>$C$21:$C$30</formula1>
    </dataValidation>
    <dataValidation type="list" allowBlank="1" showInputMessage="1" showErrorMessage="1" sqref="H6">
      <formula1>$F$21:$F$26</formula1>
    </dataValidation>
    <dataValidation type="list" allowBlank="1" showInputMessage="1" showErrorMessage="1" sqref="D7">
      <formula1>$B$20:$B$24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workbookViewId="0">
      <selection activeCell="C24" sqref="C24"/>
    </sheetView>
  </sheetViews>
  <sheetFormatPr defaultColWidth="8.85546875" defaultRowHeight="14.25" x14ac:dyDescent="0.2"/>
  <cols>
    <col min="1" max="1" width="38.28515625" style="8" customWidth="1"/>
    <col min="2" max="2" width="27.85546875" style="64" customWidth="1"/>
    <col min="3" max="3" width="26.42578125" style="64" customWidth="1"/>
    <col min="4" max="4" width="20.28515625" style="64" customWidth="1"/>
    <col min="5" max="5" width="16.28515625" style="64" customWidth="1"/>
    <col min="6" max="7" width="22.42578125" style="64" customWidth="1"/>
    <col min="8" max="8" width="20.7109375" style="8" customWidth="1"/>
    <col min="9" max="9" width="11.5703125" style="8" customWidth="1"/>
    <col min="10" max="10" width="12.140625" style="8" customWidth="1"/>
    <col min="11" max="16384" width="8.85546875" style="8"/>
  </cols>
  <sheetData>
    <row r="1" spans="1:10" x14ac:dyDescent="0.2">
      <c r="A1" s="52" t="s">
        <v>24</v>
      </c>
      <c r="B1" s="52" t="s">
        <v>3</v>
      </c>
      <c r="C1" s="52" t="s">
        <v>23</v>
      </c>
      <c r="D1" s="52" t="s">
        <v>22</v>
      </c>
      <c r="E1" s="52" t="s">
        <v>0</v>
      </c>
      <c r="F1" s="20" t="s">
        <v>21</v>
      </c>
      <c r="G1" s="53"/>
      <c r="H1" s="8" t="s">
        <v>20</v>
      </c>
      <c r="I1" s="8">
        <v>96.59</v>
      </c>
      <c r="J1" s="20" t="s">
        <v>4</v>
      </c>
    </row>
    <row r="2" spans="1:10" ht="15" x14ac:dyDescent="0.25">
      <c r="A2" s="54">
        <v>2002</v>
      </c>
      <c r="B2" s="55">
        <v>1000</v>
      </c>
      <c r="C2" s="56">
        <v>10.23012063315471</v>
      </c>
      <c r="D2" s="57">
        <f t="shared" ref="D2:D19" si="0">B2*8.5*365</f>
        <v>3102500</v>
      </c>
      <c r="E2" s="57">
        <f t="shared" ref="E2:E19" si="1">ROUND(($I$1-(C2/$I$2))*D2*$I$2*$I$3*(1/1000000),0)</f>
        <v>3554</v>
      </c>
      <c r="F2" s="58">
        <f t="shared" ref="F2:F19" si="2">E2/B2</f>
        <v>3.5539999999999998</v>
      </c>
      <c r="G2" s="59"/>
      <c r="H2" s="8" t="s">
        <v>1</v>
      </c>
      <c r="I2" s="8">
        <v>3.4</v>
      </c>
    </row>
    <row r="3" spans="1:10" x14ac:dyDescent="0.2">
      <c r="A3" s="54">
        <v>2003</v>
      </c>
      <c r="B3" s="60">
        <v>1000</v>
      </c>
      <c r="C3" s="65">
        <v>12.639731410833777</v>
      </c>
      <c r="D3" s="57">
        <f t="shared" si="0"/>
        <v>3102500</v>
      </c>
      <c r="E3" s="57">
        <f t="shared" si="1"/>
        <v>3527</v>
      </c>
      <c r="F3" s="58">
        <f t="shared" si="2"/>
        <v>3.5270000000000001</v>
      </c>
      <c r="G3" s="59"/>
      <c r="H3" s="8" t="s">
        <v>2</v>
      </c>
      <c r="I3" s="8">
        <v>3.6</v>
      </c>
      <c r="J3" s="8" t="s">
        <v>5</v>
      </c>
    </row>
    <row r="4" spans="1:10" x14ac:dyDescent="0.2">
      <c r="A4" s="54">
        <v>2004</v>
      </c>
      <c r="B4" s="61">
        <v>1000</v>
      </c>
      <c r="C4" s="65">
        <v>12.950901978420221</v>
      </c>
      <c r="D4" s="57">
        <f t="shared" si="0"/>
        <v>3102500</v>
      </c>
      <c r="E4" s="57">
        <f t="shared" si="1"/>
        <v>3523</v>
      </c>
      <c r="F4" s="58">
        <f t="shared" si="2"/>
        <v>3.5230000000000001</v>
      </c>
      <c r="G4" s="59"/>
    </row>
    <row r="5" spans="1:10" x14ac:dyDescent="0.2">
      <c r="A5" s="54">
        <v>2005</v>
      </c>
      <c r="B5" s="55">
        <v>1000</v>
      </c>
      <c r="C5" s="66">
        <v>14.188724427894385</v>
      </c>
      <c r="D5" s="57">
        <f t="shared" si="0"/>
        <v>3102500</v>
      </c>
      <c r="E5" s="57">
        <f t="shared" si="1"/>
        <v>3509</v>
      </c>
      <c r="F5" s="58">
        <f t="shared" si="2"/>
        <v>3.5089999999999999</v>
      </c>
      <c r="G5" s="59"/>
      <c r="H5" s="4"/>
      <c r="I5" s="4"/>
      <c r="J5" s="4"/>
    </row>
    <row r="6" spans="1:10" x14ac:dyDescent="0.2">
      <c r="A6" s="54">
        <v>2006</v>
      </c>
      <c r="B6" s="60">
        <v>1000</v>
      </c>
      <c r="C6" s="66">
        <v>5.7819786433621623</v>
      </c>
      <c r="D6" s="57">
        <f t="shared" si="0"/>
        <v>3102500</v>
      </c>
      <c r="E6" s="57">
        <f t="shared" si="1"/>
        <v>3603</v>
      </c>
      <c r="F6" s="58">
        <f t="shared" si="2"/>
        <v>3.6030000000000002</v>
      </c>
      <c r="G6" s="59"/>
      <c r="H6" s="4"/>
      <c r="I6" s="4"/>
      <c r="J6" s="4"/>
    </row>
    <row r="7" spans="1:10" x14ac:dyDescent="0.2">
      <c r="A7" s="54">
        <v>2007</v>
      </c>
      <c r="B7" s="61">
        <v>1000</v>
      </c>
      <c r="C7" s="66">
        <v>5.3023188495504101</v>
      </c>
      <c r="D7" s="57">
        <f t="shared" si="0"/>
        <v>3102500</v>
      </c>
      <c r="E7" s="57">
        <f t="shared" si="1"/>
        <v>3609</v>
      </c>
      <c r="F7" s="58">
        <f t="shared" si="2"/>
        <v>3.609</v>
      </c>
      <c r="G7" s="59"/>
      <c r="H7" s="4"/>
      <c r="I7" s="4"/>
      <c r="J7" s="4"/>
    </row>
    <row r="8" spans="1:10" x14ac:dyDescent="0.2">
      <c r="A8" s="54">
        <v>2008</v>
      </c>
      <c r="B8" s="55">
        <v>1000</v>
      </c>
      <c r="C8" s="66">
        <v>8.4751625267920598</v>
      </c>
      <c r="D8" s="57">
        <f t="shared" si="0"/>
        <v>3102500</v>
      </c>
      <c r="E8" s="57">
        <f t="shared" si="1"/>
        <v>3573</v>
      </c>
      <c r="F8" s="58">
        <f t="shared" si="2"/>
        <v>3.573</v>
      </c>
      <c r="G8" s="59"/>
      <c r="H8" s="4"/>
      <c r="I8" s="4"/>
      <c r="J8" s="4"/>
    </row>
    <row r="9" spans="1:10" x14ac:dyDescent="0.2">
      <c r="A9" s="54">
        <v>2009</v>
      </c>
      <c r="B9" s="60">
        <v>1000</v>
      </c>
      <c r="C9" s="66">
        <v>10.311957782047667</v>
      </c>
      <c r="D9" s="57">
        <f t="shared" si="0"/>
        <v>3102500</v>
      </c>
      <c r="E9" s="57">
        <f t="shared" si="1"/>
        <v>3553</v>
      </c>
      <c r="F9" s="58">
        <f t="shared" si="2"/>
        <v>3.5529999999999999</v>
      </c>
      <c r="G9" s="59"/>
      <c r="H9" s="4"/>
      <c r="I9" s="4"/>
      <c r="J9" s="4"/>
    </row>
    <row r="10" spans="1:10" x14ac:dyDescent="0.2">
      <c r="A10" s="54">
        <v>2010</v>
      </c>
      <c r="B10" s="61">
        <v>1000</v>
      </c>
      <c r="C10" s="66">
        <v>12.750927716544702</v>
      </c>
      <c r="D10" s="57">
        <f t="shared" si="0"/>
        <v>3102500</v>
      </c>
      <c r="E10" s="57">
        <f t="shared" si="1"/>
        <v>3526</v>
      </c>
      <c r="F10" s="58">
        <f t="shared" si="2"/>
        <v>3.5259999999999998</v>
      </c>
      <c r="G10" s="59"/>
      <c r="H10" s="4"/>
      <c r="I10" s="4"/>
      <c r="J10" s="4"/>
    </row>
    <row r="11" spans="1:10" x14ac:dyDescent="0.2">
      <c r="A11" s="54">
        <v>2011</v>
      </c>
      <c r="B11" s="55">
        <v>1000</v>
      </c>
      <c r="C11" s="66">
        <v>4.7478421288390216</v>
      </c>
      <c r="D11" s="57">
        <f t="shared" si="0"/>
        <v>3102500</v>
      </c>
      <c r="E11" s="57">
        <f t="shared" si="1"/>
        <v>3615</v>
      </c>
      <c r="F11" s="58">
        <f t="shared" si="2"/>
        <v>3.6150000000000002</v>
      </c>
      <c r="G11" s="59"/>
      <c r="H11" s="4"/>
      <c r="I11" s="4"/>
      <c r="J11" s="4"/>
    </row>
    <row r="12" spans="1:10" x14ac:dyDescent="0.2">
      <c r="A12" s="54">
        <v>2012</v>
      </c>
      <c r="B12" s="60">
        <v>1000</v>
      </c>
      <c r="C12" s="66">
        <v>4.7283333333333335</v>
      </c>
      <c r="D12" s="57">
        <f t="shared" si="0"/>
        <v>3102500</v>
      </c>
      <c r="E12" s="57">
        <f t="shared" si="1"/>
        <v>3615</v>
      </c>
      <c r="F12" s="58">
        <f t="shared" si="2"/>
        <v>3.6150000000000002</v>
      </c>
      <c r="G12" s="59"/>
    </row>
    <row r="13" spans="1:10" x14ac:dyDescent="0.2">
      <c r="A13" s="54">
        <v>2013</v>
      </c>
      <c r="B13" s="61">
        <v>1000</v>
      </c>
      <c r="C13" s="66">
        <v>5.4811111111111108</v>
      </c>
      <c r="D13" s="57">
        <f t="shared" si="0"/>
        <v>3102500</v>
      </c>
      <c r="E13" s="57">
        <f t="shared" si="1"/>
        <v>3607</v>
      </c>
      <c r="F13" s="58">
        <f t="shared" si="2"/>
        <v>3.6070000000000002</v>
      </c>
      <c r="G13" s="59"/>
    </row>
    <row r="14" spans="1:10" x14ac:dyDescent="0.2">
      <c r="A14" s="54">
        <v>2014</v>
      </c>
      <c r="B14" s="55">
        <v>1000</v>
      </c>
      <c r="C14" s="66">
        <v>5.3838888888888885</v>
      </c>
      <c r="D14" s="57">
        <f t="shared" si="0"/>
        <v>3102500</v>
      </c>
      <c r="E14" s="57">
        <f t="shared" si="1"/>
        <v>3608</v>
      </c>
      <c r="F14" s="58">
        <f t="shared" si="2"/>
        <v>3.6080000000000001</v>
      </c>
      <c r="G14" s="59"/>
    </row>
    <row r="15" spans="1:10" x14ac:dyDescent="0.2">
      <c r="A15" s="54">
        <v>2015</v>
      </c>
      <c r="B15" s="60">
        <v>1000</v>
      </c>
      <c r="C15" s="66">
        <v>4.7366666666666664</v>
      </c>
      <c r="D15" s="57">
        <f t="shared" si="0"/>
        <v>3102500</v>
      </c>
      <c r="E15" s="57">
        <f t="shared" si="1"/>
        <v>3615</v>
      </c>
      <c r="F15" s="58">
        <f t="shared" si="2"/>
        <v>3.6150000000000002</v>
      </c>
      <c r="G15" s="59"/>
    </row>
    <row r="16" spans="1:10" x14ac:dyDescent="0.2">
      <c r="A16" s="54">
        <v>2016</v>
      </c>
      <c r="B16" s="61">
        <v>1000</v>
      </c>
      <c r="C16" s="66">
        <v>3.9005555555555547</v>
      </c>
      <c r="D16" s="57">
        <f t="shared" si="0"/>
        <v>3102500</v>
      </c>
      <c r="E16" s="57">
        <f t="shared" si="1"/>
        <v>3624</v>
      </c>
      <c r="F16" s="58">
        <f t="shared" si="2"/>
        <v>3.6240000000000001</v>
      </c>
      <c r="G16" s="59"/>
    </row>
    <row r="17" spans="1:8" x14ac:dyDescent="0.2">
      <c r="A17" s="54">
        <v>2017</v>
      </c>
      <c r="B17" s="55">
        <v>1000</v>
      </c>
      <c r="C17" s="66">
        <v>3.154123065539884</v>
      </c>
      <c r="D17" s="57">
        <f t="shared" si="0"/>
        <v>3102500</v>
      </c>
      <c r="E17" s="57">
        <f t="shared" si="1"/>
        <v>3633</v>
      </c>
      <c r="F17" s="58">
        <f t="shared" si="2"/>
        <v>3.633</v>
      </c>
      <c r="G17" s="59"/>
    </row>
    <row r="18" spans="1:8" ht="15" x14ac:dyDescent="0.25">
      <c r="A18" s="54">
        <v>2018</v>
      </c>
      <c r="B18" s="55">
        <v>1000</v>
      </c>
      <c r="C18" s="62">
        <v>3.33</v>
      </c>
      <c r="D18" s="57">
        <f t="shared" si="0"/>
        <v>3102500</v>
      </c>
      <c r="E18" s="57">
        <f t="shared" si="1"/>
        <v>3631</v>
      </c>
      <c r="F18" s="58">
        <f t="shared" si="2"/>
        <v>3.6309999999999998</v>
      </c>
      <c r="G18" s="59"/>
    </row>
    <row r="19" spans="1:8" x14ac:dyDescent="0.2">
      <c r="A19" s="54">
        <v>2019</v>
      </c>
      <c r="B19" s="60">
        <v>1000</v>
      </c>
      <c r="C19" s="63">
        <v>5.666666666666667</v>
      </c>
      <c r="D19" s="57">
        <f t="shared" si="0"/>
        <v>3102500</v>
      </c>
      <c r="E19" s="57">
        <f t="shared" si="1"/>
        <v>3605</v>
      </c>
      <c r="F19" s="58">
        <f t="shared" si="2"/>
        <v>3.605</v>
      </c>
      <c r="G19" s="59"/>
    </row>
    <row r="20" spans="1:8" x14ac:dyDescent="0.2">
      <c r="A20" s="4"/>
      <c r="B20" s="4"/>
      <c r="C20" s="4"/>
      <c r="D20" s="4"/>
      <c r="E20" s="4"/>
      <c r="F20" s="4"/>
      <c r="G20" s="4"/>
      <c r="H20" s="4"/>
    </row>
    <row r="21" spans="1:8" x14ac:dyDescent="0.2">
      <c r="A21" s="4"/>
      <c r="B21" s="4"/>
      <c r="C21" s="4"/>
      <c r="D21" s="4"/>
      <c r="E21" s="4"/>
      <c r="F21" s="4"/>
      <c r="G21" s="4"/>
      <c r="H21" s="4"/>
    </row>
    <row r="22" spans="1:8" x14ac:dyDescent="0.2">
      <c r="A22" s="4"/>
      <c r="B22" s="4"/>
      <c r="C22" s="4"/>
      <c r="D22" s="4"/>
      <c r="E22" s="4"/>
      <c r="F22" s="4"/>
      <c r="G22" s="4"/>
      <c r="H22" s="4"/>
    </row>
    <row r="23" spans="1:8" x14ac:dyDescent="0.2">
      <c r="A23" s="4"/>
      <c r="B23" s="4"/>
      <c r="C23" s="4"/>
      <c r="D23" s="4"/>
      <c r="E23" s="4"/>
      <c r="F23" s="4"/>
      <c r="G23" s="4"/>
      <c r="H23" s="4"/>
    </row>
    <row r="24" spans="1:8" x14ac:dyDescent="0.2">
      <c r="A24" s="4"/>
      <c r="B24" s="4"/>
      <c r="C24" s="4"/>
      <c r="D24" s="4"/>
      <c r="E24" s="4"/>
      <c r="F24" s="4"/>
      <c r="G24" s="4"/>
      <c r="H24" s="4"/>
    </row>
    <row r="25" spans="1:8" x14ac:dyDescent="0.2">
      <c r="A25" s="4"/>
      <c r="B25" s="4"/>
      <c r="C25" s="4"/>
      <c r="D25" s="4"/>
      <c r="E25" s="4"/>
      <c r="F25" s="4"/>
      <c r="G25" s="4"/>
      <c r="H25" s="4"/>
    </row>
    <row r="26" spans="1:8" x14ac:dyDescent="0.2">
      <c r="A26" s="4"/>
      <c r="B26" s="4"/>
      <c r="C26" s="4"/>
      <c r="D26" s="4"/>
      <c r="E26" s="4"/>
      <c r="F26" s="4"/>
      <c r="G26" s="4"/>
      <c r="H26" s="4"/>
    </row>
    <row r="27" spans="1:8" x14ac:dyDescent="0.2">
      <c r="A27" s="4"/>
      <c r="B27" s="4"/>
      <c r="C27" s="4"/>
      <c r="D27" s="4"/>
      <c r="E27" s="4"/>
      <c r="F27" s="4"/>
      <c r="G27" s="4"/>
      <c r="H27" s="4"/>
    </row>
    <row r="28" spans="1:8" x14ac:dyDescent="0.2">
      <c r="A28" s="4"/>
      <c r="B28" s="4"/>
      <c r="C28" s="4"/>
      <c r="D28" s="4"/>
      <c r="E28" s="4"/>
      <c r="F28" s="4"/>
      <c r="G28" s="4"/>
      <c r="H28" s="4"/>
    </row>
    <row r="29" spans="1:8" x14ac:dyDescent="0.2">
      <c r="A29" s="4"/>
      <c r="B29" s="4"/>
      <c r="C29" s="4"/>
      <c r="D29" s="4"/>
      <c r="E29" s="4"/>
      <c r="F29" s="4"/>
      <c r="G29" s="4"/>
      <c r="H29" s="4"/>
    </row>
    <row r="30" spans="1:8" x14ac:dyDescent="0.2">
      <c r="A30" s="4"/>
      <c r="B30" s="4"/>
      <c r="C30" s="4"/>
      <c r="D30" s="4"/>
      <c r="E30" s="4"/>
      <c r="F30" s="4"/>
      <c r="G30" s="4"/>
      <c r="H30" s="4"/>
    </row>
    <row r="31" spans="1:8" x14ac:dyDescent="0.2">
      <c r="A31" s="4"/>
      <c r="B31" s="4"/>
      <c r="C31" s="4"/>
      <c r="D31" s="4"/>
      <c r="E31" s="4"/>
      <c r="F31" s="4"/>
      <c r="G31" s="4"/>
      <c r="H31" s="4"/>
    </row>
    <row r="32" spans="1:8" x14ac:dyDescent="0.2">
      <c r="A32" s="4"/>
      <c r="B32" s="4"/>
      <c r="C32" s="4"/>
      <c r="D32" s="4"/>
      <c r="E32" s="4"/>
      <c r="F32" s="4"/>
      <c r="G32" s="4"/>
      <c r="H32" s="4"/>
    </row>
    <row r="33" spans="1:8" x14ac:dyDescent="0.2">
      <c r="A33" s="4"/>
      <c r="B33" s="4"/>
      <c r="C33" s="4"/>
      <c r="D33" s="4"/>
      <c r="E33" s="4"/>
      <c r="F33" s="4"/>
      <c r="G33" s="4"/>
      <c r="H33" s="4"/>
    </row>
    <row r="34" spans="1:8" x14ac:dyDescent="0.2">
      <c r="A34" s="4"/>
      <c r="B34" s="4"/>
      <c r="C34" s="4"/>
      <c r="D34" s="4"/>
      <c r="E34" s="4"/>
      <c r="F34" s="4"/>
      <c r="G34" s="4"/>
      <c r="H34" s="4"/>
    </row>
    <row r="35" spans="1:8" x14ac:dyDescent="0.2">
      <c r="A35" s="4"/>
      <c r="B35" s="4"/>
      <c r="C35" s="4"/>
      <c r="D35" s="4"/>
      <c r="E35" s="4"/>
      <c r="F35" s="4"/>
      <c r="G35" s="4"/>
      <c r="H35" s="4"/>
    </row>
    <row r="36" spans="1:8" x14ac:dyDescent="0.2">
      <c r="A36" s="4"/>
      <c r="B36" s="4"/>
      <c r="C36" s="4"/>
      <c r="D36" s="4"/>
      <c r="E36" s="4"/>
      <c r="F36" s="4"/>
      <c r="G36" s="4"/>
      <c r="H36" s="4"/>
    </row>
    <row r="37" spans="1:8" x14ac:dyDescent="0.2">
      <c r="A37" s="4"/>
      <c r="B37" s="4"/>
      <c r="C37" s="4"/>
      <c r="D37" s="4"/>
      <c r="E37" s="4"/>
      <c r="F37" s="4"/>
      <c r="G37" s="4"/>
      <c r="H37" s="4"/>
    </row>
    <row r="38" spans="1:8" x14ac:dyDescent="0.2">
      <c r="A38" s="4"/>
      <c r="B38" s="4"/>
      <c r="C38" s="4"/>
      <c r="D38" s="4"/>
      <c r="E38" s="4"/>
      <c r="F38" s="4"/>
      <c r="G38" s="4"/>
      <c r="H38" s="4"/>
    </row>
    <row r="39" spans="1:8" x14ac:dyDescent="0.2">
      <c r="A39" s="4"/>
      <c r="B39" s="4"/>
      <c r="C39" s="4"/>
      <c r="D39" s="4"/>
      <c r="E39" s="4"/>
      <c r="F39" s="4"/>
      <c r="G39" s="4"/>
      <c r="H39" s="4"/>
    </row>
    <row r="40" spans="1:8" x14ac:dyDescent="0.2">
      <c r="A40" s="4"/>
      <c r="B40" s="4"/>
      <c r="C40" s="4"/>
      <c r="D40" s="4"/>
      <c r="E40" s="4"/>
      <c r="F40" s="4"/>
      <c r="G40" s="4"/>
      <c r="H40" s="4"/>
    </row>
    <row r="41" spans="1:8" x14ac:dyDescent="0.2">
      <c r="A41" s="4"/>
      <c r="B41" s="4"/>
      <c r="C41" s="4"/>
      <c r="D41" s="4"/>
      <c r="E41" s="4"/>
      <c r="F41" s="4"/>
      <c r="G41" s="4"/>
      <c r="H41" s="4"/>
    </row>
    <row r="42" spans="1:8" x14ac:dyDescent="0.2">
      <c r="A42" s="4"/>
      <c r="B42" s="4"/>
      <c r="C42" s="4"/>
      <c r="D42" s="4"/>
      <c r="E42" s="4"/>
      <c r="F42" s="4"/>
      <c r="G42" s="4"/>
      <c r="H42" s="4"/>
    </row>
    <row r="43" spans="1:8" x14ac:dyDescent="0.2">
      <c r="A43" s="4"/>
      <c r="B43" s="4"/>
      <c r="C43" s="4"/>
      <c r="D43" s="4"/>
      <c r="E43" s="4"/>
      <c r="F43" s="4"/>
      <c r="G43" s="4"/>
      <c r="H43" s="4"/>
    </row>
    <row r="44" spans="1:8" x14ac:dyDescent="0.2">
      <c r="A44" s="4"/>
      <c r="B44" s="4"/>
      <c r="C44" s="4"/>
      <c r="D44" s="4"/>
      <c r="E44" s="4"/>
      <c r="F44" s="4"/>
      <c r="G44" s="4"/>
      <c r="H44" s="4"/>
    </row>
    <row r="45" spans="1:8" x14ac:dyDescent="0.2">
      <c r="A45" s="4"/>
      <c r="B45" s="4"/>
      <c r="C45" s="4"/>
      <c r="D45" s="4"/>
      <c r="E45" s="4"/>
      <c r="F45" s="4"/>
      <c r="G45" s="4"/>
      <c r="H45" s="4"/>
    </row>
    <row r="46" spans="1:8" x14ac:dyDescent="0.2">
      <c r="A46" s="4"/>
      <c r="B46" s="4"/>
      <c r="C46" s="4"/>
      <c r="D46" s="4"/>
      <c r="E46" s="4"/>
      <c r="F46" s="4"/>
      <c r="G46" s="4"/>
      <c r="H46" s="4"/>
    </row>
    <row r="47" spans="1:8" x14ac:dyDescent="0.2">
      <c r="A47" s="4"/>
      <c r="B47" s="4"/>
      <c r="C47" s="4"/>
      <c r="D47" s="4"/>
      <c r="E47" s="4"/>
      <c r="F47" s="4"/>
      <c r="G47" s="4"/>
      <c r="H47" s="4"/>
    </row>
    <row r="48" spans="1:8" x14ac:dyDescent="0.2">
      <c r="A48" s="4"/>
      <c r="B48" s="4"/>
      <c r="C48" s="4"/>
      <c r="D48" s="4"/>
      <c r="E48" s="4"/>
      <c r="F48" s="4"/>
      <c r="G48" s="4"/>
      <c r="H48" s="4"/>
    </row>
    <row r="49" spans="1:8" x14ac:dyDescent="0.2">
      <c r="A49" s="4"/>
      <c r="B49" s="4"/>
      <c r="C49" s="4"/>
      <c r="D49" s="4"/>
      <c r="E49" s="4"/>
      <c r="F49" s="4"/>
      <c r="G49" s="4"/>
      <c r="H49" s="4"/>
    </row>
    <row r="50" spans="1:8" x14ac:dyDescent="0.2">
      <c r="A50" s="4"/>
      <c r="B50" s="4"/>
      <c r="C50" s="4"/>
      <c r="D50" s="4"/>
      <c r="E50" s="4"/>
      <c r="F50" s="4"/>
      <c r="G50" s="4"/>
      <c r="H50" s="4"/>
    </row>
    <row r="51" spans="1:8" x14ac:dyDescent="0.2">
      <c r="A51" s="4"/>
      <c r="B51" s="4"/>
      <c r="C51" s="4"/>
      <c r="D51" s="4"/>
      <c r="E51" s="4"/>
      <c r="F51" s="4"/>
      <c r="G51" s="4"/>
      <c r="H51" s="4"/>
    </row>
    <row r="52" spans="1:8" x14ac:dyDescent="0.2">
      <c r="A52" s="4"/>
      <c r="B52" s="4"/>
      <c r="C52" s="4"/>
      <c r="D52" s="4"/>
      <c r="E52" s="4"/>
      <c r="F52" s="4"/>
      <c r="G52" s="4"/>
      <c r="H52" s="4"/>
    </row>
    <row r="53" spans="1:8" x14ac:dyDescent="0.2">
      <c r="A53" s="4"/>
      <c r="B53" s="4"/>
      <c r="C53" s="4"/>
      <c r="D53" s="4"/>
      <c r="E53" s="4"/>
      <c r="F53" s="4"/>
      <c r="G53" s="4"/>
      <c r="H53" s="4"/>
    </row>
    <row r="54" spans="1:8" x14ac:dyDescent="0.2">
      <c r="A54" s="4"/>
      <c r="B54" s="4"/>
      <c r="C54" s="4"/>
      <c r="D54" s="4"/>
      <c r="E54" s="4"/>
      <c r="F54" s="4"/>
      <c r="G54" s="4"/>
      <c r="H54" s="4"/>
    </row>
    <row r="55" spans="1:8" x14ac:dyDescent="0.2">
      <c r="A55" s="4"/>
      <c r="B55" s="4"/>
      <c r="C55" s="4"/>
      <c r="D55" s="4"/>
      <c r="E55" s="4"/>
      <c r="F55" s="4"/>
      <c r="G55" s="4"/>
      <c r="H55" s="4"/>
    </row>
    <row r="56" spans="1:8" x14ac:dyDescent="0.2">
      <c r="A56" s="4"/>
      <c r="B56" s="4"/>
      <c r="C56" s="4"/>
      <c r="D56" s="4"/>
      <c r="E56" s="4"/>
      <c r="F56" s="4"/>
      <c r="G56" s="4"/>
      <c r="H56" s="4"/>
    </row>
  </sheetData>
  <autoFilter ref="A1:E19"/>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D66466E3ED7F46AE8A5546CBCE7C86" ma:contentTypeVersion="22" ma:contentTypeDescription="Create a new document." ma:contentTypeScope="" ma:versionID="5293ddfbd4430a3d956c59902415282e">
  <xsd:schema xmlns:xsd="http://www.w3.org/2001/XMLSchema" xmlns:xs="http://www.w3.org/2001/XMLSchema" xmlns:p="http://schemas.microsoft.com/office/2006/metadata/properties" xmlns:ns1="http://schemas.microsoft.com/sharepoint/v3" xmlns:ns2="30b81f23-5d4f-4053-9ea2-8e4cbeebfba0" xmlns:ns3="a1a0681f-cb63-4b8d-afdc-dedbdb8d1bfa" targetNamespace="http://schemas.microsoft.com/office/2006/metadata/properties" ma:root="true" ma:fieldsID="a6dbb07434f845eca510e93f0ecf692f" ns1:_="" ns2:_="" ns3:_="">
    <xsd:import namespace="http://schemas.microsoft.com/sharepoint/v3"/>
    <xsd:import namespace="30b81f23-5d4f-4053-9ea2-8e4cbeebfba0"/>
    <xsd:import namespace="a1a0681f-cb63-4b8d-afdc-dedbdb8d1bfa"/>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2:Rule_x0020_nam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 nillable="true" ma:displayName="Scheduling Start Date" ma:description="" ma:internalName="PublishingStartDate">
      <xsd:simpleType>
        <xsd:restriction base="dms:Unknown"/>
      </xsd:simpleType>
    </xsd:element>
    <xsd:element name="PublishingExpirationDate" ma:index="3"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81f23-5d4f-4053-9ea2-8e4cbeebfba0" elementFormDefault="qualified">
    <xsd:import namespace="http://schemas.microsoft.com/office/2006/documentManagement/types"/>
    <xsd:import namespace="http://schemas.microsoft.com/office/infopath/2007/PartnerControls"/>
    <xsd:element name="Tags" ma:index="4" nillable="true" ma:displayName="Tags" ma:internalName="Tags" ma:readOnly="false">
      <xsd:simpleType>
        <xsd:restriction base="dms:Text">
          <xsd:maxLength value="255"/>
        </xsd:restriction>
      </xsd:simpleType>
    </xsd:element>
    <xsd:element name="Document_x0020_Description" ma:index="5" nillable="true" ma:displayName="Document Description" ma:internalName="Document_x0020_Description" ma:readOnly="false">
      <xsd:simpleType>
        <xsd:restriction base="dms:Note">
          <xsd:maxLength value="255"/>
        </xsd:restriction>
      </xsd:simpleType>
    </xsd:element>
    <xsd:element name="Rule_x0020_name" ma:index="6" nillable="true" ma:displayName="Rule name" ma:default="Select..." ma:format="Dropdown" ma:internalName="Rule_x0020_name">
      <xsd:simpleType>
        <xsd:union memberTypes="dms:Text">
          <xsd:simpleType>
            <xsd:restriction base="dms:Choice">
              <xsd:enumeration value="Select..."/>
              <xsd:enumeration value="1200-z"/>
              <xsd:enumeration value="1200Z2020"/>
              <xsd:enumeration value="caoat2021"/>
              <xsd:enumeration value="cfpe2021"/>
              <xsd:enumeration value="Cleaner Air Overhaul"/>
              <xsd:enumeration value="cwsrf2020"/>
              <xsd:enumeration value="FedRegs2020"/>
              <xsd:enumeration value="general"/>
              <xsd:enumeration value="ghgcr2021"/>
              <xsd:enumeration value="hazwaste2021"/>
              <xsd:enumeration value="hddr2021"/>
              <xsd:enumeration value="HDDRR"/>
              <xsd:enumeration value="hddrr2021"/>
              <xsd:enumeration value="hhrc2021"/>
              <xsd:enumeration value="lfg2021"/>
              <xsd:enumeration value="rhhr2021"/>
              <xsd:enumeration value="vip2020"/>
              <xsd:enumeration value="vwgrants2020"/>
              <xsd:enumeration value="waldoorw2020"/>
              <xsd:enumeration value="WQFees2020"/>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ule_x0020_name xmlns="30b81f23-5d4f-4053-9ea2-8e4cbeebfba0">cfpe2021</Rule_x0020_name>
    <Tags xmlns="30b81f23-5d4f-4053-9ea2-8e4cbeebfba0">cfpe2021</Tags>
    <PublishingExpirationDate xmlns="http://schemas.microsoft.com/sharepoint/v3" xsi:nil="true"/>
    <Document_x0020_Description xmlns="30b81f23-5d4f-4053-9ea2-8e4cbeebfba0" xsi:nil="true"/>
    <PublishingStartDate xmlns="http://schemas.microsoft.com/sharepoint/v3" xsi:nil="true"/>
  </documentManagement>
</p:properties>
</file>

<file path=customXml/itemProps1.xml><?xml version="1.0" encoding="utf-8"?>
<ds:datastoreItem xmlns:ds="http://schemas.openxmlformats.org/officeDocument/2006/customXml" ds:itemID="{2E2F4D95-73FD-4E63-A3F6-58F1F8404F4A}"/>
</file>

<file path=customXml/itemProps2.xml><?xml version="1.0" encoding="utf-8"?>
<ds:datastoreItem xmlns:ds="http://schemas.openxmlformats.org/officeDocument/2006/customXml" ds:itemID="{DD62AF47-5ABB-43BB-934B-BEBC3BD67F26}"/>
</file>

<file path=customXml/itemProps3.xml><?xml version="1.0" encoding="utf-8"?>
<ds:datastoreItem xmlns:ds="http://schemas.openxmlformats.org/officeDocument/2006/customXml" ds:itemID="{4CB6541C-3686-4E12-9F55-BF3A3998D1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Utility credit calculator</vt:lpstr>
      <vt:lpstr>BPA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CFP Electricity Scenario Tool</dc:title>
  <dc:creator>WIND Cory Ann</dc:creator>
  <cp:lastModifiedBy>THOMPSON Michele</cp:lastModifiedBy>
  <dcterms:created xsi:type="dcterms:W3CDTF">2019-05-29T22:02:53Z</dcterms:created>
  <dcterms:modified xsi:type="dcterms:W3CDTF">2020-10-21T15:58:17Z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0x010100BFD66466E3ED7F46AE8A5546CBCE7C86</vt:lpwstr>
  </property>
</Properties>
</file>